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4.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5.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6.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7.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9.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1.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24.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2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2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7.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28.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29.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30.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31.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2.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34.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3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drawings/drawing36.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37.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38.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39.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40.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41.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42.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43.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44.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drawings/drawing45.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46.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47.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48.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49.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50.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drawings/drawing51.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drawings/drawing52.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53.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54.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drawings/drawing55.xml" ContentType="application/vnd.openxmlformats-officedocument.drawing+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56.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drawings/drawing57.xml" ContentType="application/vnd.openxmlformats-officedocument.drawing+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drawings/drawing58.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59.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44.xml" ContentType="application/vnd.ms-excel.controlproperties+xml"/>
  <Override PartName="/xl/ctrlProps/ctrlProp34.xml" ContentType="application/vnd.ms-excel.controlproperties+xml"/>
  <Override PartName="/xl/ctrlProps/ctrlProp53.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45.xml" ContentType="application/vnd.ms-excel.controlproperties+xml"/>
  <Override PartName="/xl/ctrlProps/ctrlProp42.xml" ContentType="application/vnd.ms-excel.controlproperties+xml"/>
  <Override PartName="/xl/ctrlProps/ctrlProp38.xml" ContentType="application/vnd.ms-excel.controlproperties+xml"/>
  <Override PartName="/xl/ctrlProps/ctrlProp55.xml" ContentType="application/vnd.ms-excel.controlproperties+xml"/>
  <Override PartName="/xl/ctrlProps/ctrlProp35.xml" ContentType="application/vnd.ms-excel.controlproperties+xml"/>
  <Override PartName="/xl/ctrlProps/ctrlProp40.xml" ContentType="application/vnd.ms-excel.controlproperties+xml"/>
  <Override PartName="/xl/ctrlProps/ctrlProp50.xml" ContentType="application/vnd.ms-excel.controlproperties+xml"/>
  <Override PartName="/xl/ctrlProps/ctrlProp33.xml" ContentType="application/vnd.ms-excel.controlproperties+xml"/>
  <Override PartName="/xl/ctrlProps/ctrlProp56.xml" ContentType="application/vnd.ms-excel.controlproperties+xml"/>
  <Override PartName="/xl/ctrlProps/ctrlProp46.xml" ContentType="application/vnd.ms-excel.controlproperties+xml"/>
  <Override PartName="/xl/ctrlProps/ctrlProp37.xml" ContentType="application/vnd.ms-excel.controlproperties+xml"/>
  <Override PartName="/xl/ctrlProps/ctrlProp36.xml" ContentType="application/vnd.ms-excel.controlproperties+xml"/>
  <Override PartName="/xl/ctrlProps/ctrlProp43.xml" ContentType="application/vnd.ms-excel.controlproperties+xml"/>
  <Override PartName="/xl/ctrlProps/ctrlProp57.xml" ContentType="application/vnd.ms-excel.controlproperties+xml"/>
  <Override PartName="/xl/ctrlProps/ctrlProp51.xml" ContentType="application/vnd.ms-excel.controlproperties+xml"/>
  <Override PartName="/xl/ctrlProps/ctrlProp58.xml" ContentType="application/vnd.ms-excel.controlproperties+xml"/>
  <Override PartName="/xl/ctrlProps/ctrlProp47.xml" ContentType="application/vnd.ms-excel.controlproperties+xml"/>
  <Override PartName="/xl/ctrlProps/ctrlProp5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trlProps/ctrlProp32.xml" ContentType="application/vnd.ms-excel.controlproperties+xml"/>
  <Override PartName="/xl/ctrlProps/ctrlProp41.xml" ContentType="application/vnd.ms-excel.controlproperties+xml"/>
  <Override PartName="/xl/ctrlProps/ctrlProp39.xml" ContentType="application/vnd.ms-excel.controlproperties+xml"/>
  <Override PartName="/xl/ctrlProps/ctrlProp54.xml" ContentType="application/vnd.ms-excel.contro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defaultThemeVersion="124226"/>
  <mc:AlternateContent xmlns:mc="http://schemas.openxmlformats.org/markup-compatibility/2006">
    <mc:Choice Requires="x15">
      <x15ac:absPath xmlns:x15ac="http://schemas.microsoft.com/office/spreadsheetml/2010/11/ac" url="D:\Utility\Discovery\2021 Updates\"/>
    </mc:Choice>
  </mc:AlternateContent>
  <xr:revisionPtr revIDLastSave="0" documentId="13_ncr:1_{26AF7CDC-E6CC-4544-ADF1-04C0C54F52CE}" xr6:coauthVersionLast="47" xr6:coauthVersionMax="47" xr10:uidLastSave="{00000000-0000-0000-0000-000000000000}"/>
  <bookViews>
    <workbookView xWindow="876" yWindow="96" windowWidth="22212" windowHeight="13512" firstSheet="4" activeTab="5" xr2:uid="{00000000-000D-0000-FFFF-FFFF00000000}"/>
  </bookViews>
  <sheets>
    <sheet name="__FDSCACHE__" sheetId="65" state="veryHidden" r:id="rId1"/>
    <sheet name="__snloffice" sheetId="6" state="veryHidden" r:id="rId2"/>
    <sheet name="___snlqueryparms" sheetId="3" state="veryHidden" r:id="rId3"/>
    <sheet name="___snlqueryparms2" sheetId="5" state="veryHidden" r:id="rId4"/>
    <sheet name="Summary (2)" sheetId="68" r:id="rId5"/>
    <sheet name="Summary" sheetId="63" r:id="rId6"/>
    <sheet name="EUs (2)" sheetId="64" r:id="rId7"/>
    <sheet name="ALE" sheetId="1" r:id="rId8"/>
    <sheet name="LNT" sheetId="7" r:id="rId9"/>
    <sheet name="AEE" sheetId="8" r:id="rId10"/>
    <sheet name="AEP" sheetId="9" r:id="rId11"/>
    <sheet name="SWEPCO1" sheetId="57" r:id="rId12"/>
    <sheet name="AES" sheetId="55" r:id="rId13"/>
    <sheet name="DPL" sheetId="54" r:id="rId14"/>
    <sheet name="APC" sheetId="41" r:id="rId15"/>
    <sheet name="AGR" sheetId="11" r:id="rId16"/>
    <sheet name="AVA" sheetId="12" r:id="rId17"/>
    <sheet name="AVA (2)" sheetId="53" r:id="rId18"/>
    <sheet name="BKH" sheetId="13" r:id="rId19"/>
    <sheet name="CNP" sheetId="14" r:id="rId20"/>
    <sheet name="CNP (2)" sheetId="40" r:id="rId21"/>
    <sheet name="CMS" sheetId="15" r:id="rId22"/>
    <sheet name="ED" sheetId="16" r:id="rId23"/>
    <sheet name="D" sheetId="17" r:id="rId24"/>
    <sheet name="DESC" sheetId="48" r:id="rId25"/>
    <sheet name="DTE" sheetId="18" r:id="rId26"/>
    <sheet name="DUK" sheetId="19" r:id="rId27"/>
    <sheet name="EIX" sheetId="20" r:id="rId28"/>
    <sheet name="ETR" sheetId="21" r:id="rId29"/>
    <sheet name="EVRG" sheetId="22" r:id="rId30"/>
    <sheet name="ES" sheetId="23" r:id="rId31"/>
    <sheet name="ES (2)" sheetId="47" r:id="rId32"/>
    <sheet name="EXC" sheetId="24" r:id="rId33"/>
    <sheet name="BGE" sheetId="45" r:id="rId34"/>
    <sheet name="FE" sheetId="51" r:id="rId35"/>
    <sheet name="Pepco (2)" sheetId="58" r:id="rId36"/>
    <sheet name="FOR" sheetId="25" r:id="rId37"/>
    <sheet name="HE" sheetId="26" r:id="rId38"/>
    <sheet name="IDA" sheetId="27" r:id="rId39"/>
    <sheet name="IDA (2)" sheetId="56" r:id="rId40"/>
    <sheet name="MDU" sheetId="46" r:id="rId41"/>
    <sheet name="MGEE" sheetId="28" r:id="rId42"/>
    <sheet name="MGEE (2)" sheetId="59" r:id="rId43"/>
    <sheet name="NEE" sheetId="29" r:id="rId44"/>
    <sheet name="FPL" sheetId="42" r:id="rId45"/>
    <sheet name="Gulf" sheetId="43" r:id="rId46"/>
    <sheet name="NWE" sheetId="60" r:id="rId47"/>
    <sheet name="OGE" sheetId="30" r:id="rId48"/>
    <sheet name="OTTR" sheetId="31" r:id="rId49"/>
    <sheet name="PacificCorp" sheetId="44" r:id="rId50"/>
    <sheet name="PNW" sheetId="61" r:id="rId51"/>
    <sheet name="PSE" sheetId="52" r:id="rId52"/>
    <sheet name="PCG" sheetId="32" r:id="rId53"/>
    <sheet name="POR" sheetId="62" r:id="rId54"/>
    <sheet name="PNM" sheetId="67" r:id="rId55"/>
    <sheet name="PPL" sheetId="33" r:id="rId56"/>
    <sheet name="PEG" sheetId="34" r:id="rId57"/>
    <sheet name="SRE" sheetId="35" r:id="rId58"/>
    <sheet name="SO" sheetId="36" r:id="rId59"/>
    <sheet name="VVC" sheetId="37" r:id="rId60"/>
    <sheet name="WEC" sheetId="38" r:id="rId61"/>
    <sheet name="XEL" sheetId="39" r:id="rId62"/>
    <sheet name="SPSCO (2)" sheetId="50" r:id="rId63"/>
    <sheet name="SWEPCO" sheetId="49" r:id="rId64"/>
    <sheet name="SWEPCO (2)" sheetId="66" r:id="rId65"/>
  </sheets>
  <definedNames>
    <definedName name="_xlnm._FilterDatabase" localSheetId="9" hidden="1">AEE!$B$120:$O$120</definedName>
    <definedName name="_xlnm._FilterDatabase" localSheetId="10" hidden="1">AEP!$B$120:$O$120</definedName>
    <definedName name="_xlnm._FilterDatabase" localSheetId="12" hidden="1">AES!$B$120:$O$120</definedName>
    <definedName name="_xlnm._FilterDatabase" localSheetId="15" hidden="1">AGR!$B$120:$O$120</definedName>
    <definedName name="_xlnm._FilterDatabase" localSheetId="7" hidden="1">ALE!$B$120:$O$120</definedName>
    <definedName name="_xlnm._FilterDatabase" localSheetId="14" hidden="1">APC!$B$120:$O$120</definedName>
    <definedName name="_xlnm._FilterDatabase" localSheetId="16" hidden="1">AVA!$B$120:$O$120</definedName>
    <definedName name="_xlnm._FilterDatabase" localSheetId="17" hidden="1">'AVA (2)'!$B$120:$O$120</definedName>
    <definedName name="_xlnm._FilterDatabase" localSheetId="33" hidden="1">BGE!$B$120:$O$120</definedName>
    <definedName name="_xlnm._FilterDatabase" localSheetId="18" hidden="1">BKH!$B$120:$O$120</definedName>
    <definedName name="_xlnm._FilterDatabase" localSheetId="21" hidden="1">CMS!$B$120:$O$120</definedName>
    <definedName name="_xlnm._FilterDatabase" localSheetId="19" hidden="1">CNP!$B$120:$O$120</definedName>
    <definedName name="_xlnm._FilterDatabase" localSheetId="20" hidden="1">'CNP (2)'!$B$120:$O$120</definedName>
    <definedName name="_xlnm._FilterDatabase" localSheetId="23" hidden="1">D!$B$120:$O$120</definedName>
    <definedName name="_xlnm._FilterDatabase" localSheetId="24" hidden="1">DESC!$B$120:$O$120</definedName>
    <definedName name="_xlnm._FilterDatabase" localSheetId="13" hidden="1">DPL!$B$120:$O$120</definedName>
    <definedName name="_xlnm._FilterDatabase" localSheetId="25" hidden="1">DTE!$B$120:$O$120</definedName>
    <definedName name="_xlnm._FilterDatabase" localSheetId="26" hidden="1">DUK!$B$120:$O$120</definedName>
    <definedName name="_xlnm._FilterDatabase" localSheetId="22" hidden="1">ED!$B$120:$O$120</definedName>
    <definedName name="_xlnm._FilterDatabase" localSheetId="27" hidden="1">EIX!$B$120:$O$120</definedName>
    <definedName name="_xlnm._FilterDatabase" localSheetId="30" hidden="1">ES!$B$120:$O$120</definedName>
    <definedName name="_xlnm._FilterDatabase" localSheetId="31" hidden="1">'ES (2)'!$B$120:$O$120</definedName>
    <definedName name="_xlnm._FilterDatabase" localSheetId="28" hidden="1">ETR!$B$120:$O$120</definedName>
    <definedName name="_xlnm._FilterDatabase" localSheetId="29" hidden="1">EVRG!$B$120:$O$120</definedName>
    <definedName name="_xlnm._FilterDatabase" localSheetId="32" hidden="1">EXC!$B$120:$O$120</definedName>
    <definedName name="_xlnm._FilterDatabase" localSheetId="34" hidden="1">FE!$B$120:$O$120</definedName>
    <definedName name="_xlnm._FilterDatabase" localSheetId="36" hidden="1">FOR!$B$120:$O$120</definedName>
    <definedName name="_xlnm._FilterDatabase" localSheetId="44" hidden="1">FPL!$B$120:$O$120</definedName>
    <definedName name="_xlnm._FilterDatabase" localSheetId="45" hidden="1">Gulf!$B$120:$O$120</definedName>
    <definedName name="_xlnm._FilterDatabase" localSheetId="37" hidden="1">HE!$B$120:$O$120</definedName>
    <definedName name="_xlnm._FilterDatabase" localSheetId="38" hidden="1">IDA!$B$120:$O$120</definedName>
    <definedName name="_xlnm._FilterDatabase" localSheetId="39" hidden="1">'IDA (2)'!$B$120:$O$120</definedName>
    <definedName name="_xlnm._FilterDatabase" localSheetId="8" hidden="1">LNT!$B$120:$O$120</definedName>
    <definedName name="_xlnm._FilterDatabase" localSheetId="40" hidden="1">MDU!$B$120:$O$120</definedName>
    <definedName name="_xlnm._FilterDatabase" localSheetId="41" hidden="1">MGEE!$B$120:$O$120</definedName>
    <definedName name="_xlnm._FilterDatabase" localSheetId="42" hidden="1">'MGEE (2)'!$B$120:$O$120</definedName>
    <definedName name="_xlnm._FilterDatabase" localSheetId="43" hidden="1">NEE!$B$120:$O$120</definedName>
    <definedName name="_xlnm._FilterDatabase" localSheetId="46" hidden="1">NWE!$B$120:$O$120</definedName>
    <definedName name="_xlnm._FilterDatabase" localSheetId="47" hidden="1">OGE!$B$120:$O$120</definedName>
    <definedName name="_xlnm._FilterDatabase" localSheetId="48" hidden="1">OTTR!$B$120:$O$120</definedName>
    <definedName name="_xlnm._FilterDatabase" localSheetId="49" hidden="1">PacificCorp!$B$120:$O$120</definedName>
    <definedName name="_xlnm._FilterDatabase" localSheetId="52" hidden="1">PCG!$B$120:$O$120</definedName>
    <definedName name="_xlnm._FilterDatabase" localSheetId="56" hidden="1">PEG!$B$120:$O$120</definedName>
    <definedName name="_xlnm._FilterDatabase" localSheetId="35" hidden="1">'Pepco (2)'!$B$120:$O$120</definedName>
    <definedName name="_xlnm._FilterDatabase" localSheetId="54" hidden="1">PNM!$B$120:$O$120</definedName>
    <definedName name="_xlnm._FilterDatabase" localSheetId="50" hidden="1">PNW!$B$120:$O$120</definedName>
    <definedName name="_xlnm._FilterDatabase" localSheetId="53" hidden="1">POR!$B$120:$O$120</definedName>
    <definedName name="_xlnm._FilterDatabase" localSheetId="55" hidden="1">PPL!$B$120:$O$120</definedName>
    <definedName name="_xlnm._FilterDatabase" localSheetId="51" hidden="1">PSE!$B$120:$O$120</definedName>
    <definedName name="_xlnm._FilterDatabase" localSheetId="58" hidden="1">SO!$B$120:$O$120</definedName>
    <definedName name="_xlnm._FilterDatabase" localSheetId="62" hidden="1">'SPSCO (2)'!$B$120:$O$120</definedName>
    <definedName name="_xlnm._FilterDatabase" localSheetId="57" hidden="1">SRE!$B$120:$O$120</definedName>
    <definedName name="_xlnm._FilterDatabase" localSheetId="63" hidden="1">SWEPCO!$B$120:$O$120</definedName>
    <definedName name="_xlnm._FilterDatabase" localSheetId="64" hidden="1">'SWEPCO (2)'!$B$120:$O$120</definedName>
    <definedName name="_xlnm._FilterDatabase" localSheetId="11" hidden="1">SWEPCO1!$B$120:$O$120</definedName>
    <definedName name="_xlnm._FilterDatabase" localSheetId="59" hidden="1">VVC!$B$120:$O$120</definedName>
    <definedName name="_xlnm._FilterDatabase" localSheetId="60" hidden="1">WEC!$B$120:$O$120</definedName>
    <definedName name="_xlnm._FilterDatabase" localSheetId="61" hidden="1">XEL!$B$120:$O$120</definedName>
    <definedName name="CIQWBGuid" hidden="1">"2f06b00d-91bc-445f-985c-3973a1c5c7dd"</definedName>
    <definedName name="CIQWBInfo" hidden="1">"{ ""CIQVersion"":""9.47.1108.4092"" }"</definedName>
    <definedName name="Clear_Data" localSheetId="9">AEE!$B$119:$O$65535</definedName>
    <definedName name="Clear_Data" localSheetId="10">AEP!$B$119:$O$65535</definedName>
    <definedName name="Clear_Data" localSheetId="12">AES!$B$119:$O$65535</definedName>
    <definedName name="Clear_Data" localSheetId="15">AGR!$B$119:$O$65535</definedName>
    <definedName name="Clear_Data" localSheetId="14">APC!$B$119:$O$65535</definedName>
    <definedName name="Clear_Data" localSheetId="16">AVA!$B$119:$O$65535</definedName>
    <definedName name="Clear_Data" localSheetId="17">'AVA (2)'!$B$119:$O$65535</definedName>
    <definedName name="Clear_Data" localSheetId="33">BGE!$B$119:$O$65535</definedName>
    <definedName name="Clear_Data" localSheetId="18">BKH!$B$119:$O$65535</definedName>
    <definedName name="Clear_Data" localSheetId="21">CMS!$B$119:$O$65535</definedName>
    <definedName name="Clear_Data" localSheetId="19">CNP!$B$119:$O$65535</definedName>
    <definedName name="Clear_Data" localSheetId="20">'CNP (2)'!$B$119:$O$65535</definedName>
    <definedName name="Clear_Data" localSheetId="23">D!$B$119:$O$65535</definedName>
    <definedName name="Clear_Data" localSheetId="24">DESC!$B$119:$O$65535</definedName>
    <definedName name="Clear_Data" localSheetId="13">DPL!$B$119:$O$65535</definedName>
    <definedName name="Clear_Data" localSheetId="25">DTE!$B$119:$O$65535</definedName>
    <definedName name="Clear_Data" localSheetId="26">DUK!$B$119:$O$65535</definedName>
    <definedName name="Clear_Data" localSheetId="22">ED!$B$119:$O$65535</definedName>
    <definedName name="Clear_Data" localSheetId="27">EIX!$B$119:$O$65535</definedName>
    <definedName name="Clear_Data" localSheetId="30">ES!$B$119:$O$65535</definedName>
    <definedName name="Clear_Data" localSheetId="31">'ES (2)'!$B$119:$O$65535</definedName>
    <definedName name="Clear_Data" localSheetId="28">ETR!$B$119:$O$65535</definedName>
    <definedName name="Clear_Data" localSheetId="29">EVRG!$B$119:$O$65535</definedName>
    <definedName name="Clear_Data" localSheetId="32">EXC!$B$119:$O$65535</definedName>
    <definedName name="Clear_Data" localSheetId="34">FE!$B$119:$O$65535</definedName>
    <definedName name="Clear_Data" localSheetId="36">FOR!$B$119:$O$65535</definedName>
    <definedName name="Clear_Data" localSheetId="44">FPL!$B$119:$O$65535</definedName>
    <definedName name="Clear_Data" localSheetId="45">Gulf!$B$119:$O$65535</definedName>
    <definedName name="Clear_Data" localSheetId="37">HE!$B$119:$O$65535</definedName>
    <definedName name="Clear_Data" localSheetId="38">IDA!$B$119:$O$65535</definedName>
    <definedName name="Clear_Data" localSheetId="39">'IDA (2)'!$B$119:$O$65535</definedName>
    <definedName name="Clear_Data" localSheetId="8">LNT!$B$119:$O$65535</definedName>
    <definedName name="Clear_Data" localSheetId="40">MDU!$B$119:$O$65535</definedName>
    <definedName name="Clear_Data" localSheetId="41">MGEE!$B$119:$O$65535</definedName>
    <definedName name="Clear_Data" localSheetId="42">'MGEE (2)'!$B$119:$O$65535</definedName>
    <definedName name="Clear_Data" localSheetId="43">NEE!$B$119:$O$65535</definedName>
    <definedName name="Clear_Data" localSheetId="46">NWE!$B$119:$O$65535</definedName>
    <definedName name="Clear_Data" localSheetId="47">OGE!$B$119:$O$65535</definedName>
    <definedName name="Clear_Data" localSheetId="48">OTTR!$B$119:$O$65535</definedName>
    <definedName name="Clear_Data" localSheetId="49">PacificCorp!$B$119:$O$65535</definedName>
    <definedName name="Clear_Data" localSheetId="52">PCG!$B$119:$O$65535</definedName>
    <definedName name="Clear_Data" localSheetId="56">PEG!$B$119:$O$65535</definedName>
    <definedName name="Clear_Data" localSheetId="35">'Pepco (2)'!$B$119:$O$65535</definedName>
    <definedName name="Clear_Data" localSheetId="54">PNM!$B$119:$O$65535</definedName>
    <definedName name="Clear_Data" localSheetId="50">PNW!$B$119:$O$65535</definedName>
    <definedName name="Clear_Data" localSheetId="53">POR!$B$119:$O$65535</definedName>
    <definedName name="Clear_Data" localSheetId="55">PPL!$B$119:$O$65535</definedName>
    <definedName name="Clear_Data" localSheetId="51">PSE!$B$119:$O$65535</definedName>
    <definedName name="Clear_Data" localSheetId="58">SO!$B$119:$O$65535</definedName>
    <definedName name="Clear_Data" localSheetId="62">'SPSCO (2)'!$B$119:$O$65535</definedName>
    <definedName name="Clear_Data" localSheetId="57">SRE!$B$119:$O$65535</definedName>
    <definedName name="Clear_Data" localSheetId="63">SWEPCO!$B$119:$O$65535</definedName>
    <definedName name="Clear_Data" localSheetId="64">'SWEPCO (2)'!$B$119:$O$65535</definedName>
    <definedName name="Clear_Data" localSheetId="11">SWEPCO1!$B$119:$O$65535</definedName>
    <definedName name="Clear_Data" localSheetId="59">VVC!$B$119:$O$65535</definedName>
    <definedName name="Clear_Data" localSheetId="60">WEC!$B$119:$O$65535</definedName>
    <definedName name="Clear_Data" localSheetId="61">XEL!$B$119:$O$65535</definedName>
    <definedName name="Clear_Data">ALE!$B$119:$O$65535</definedName>
    <definedName name="Clear_Data1">#REF!</definedName>
    <definedName name="Company_Name" localSheetId="9">AEE!$G$10</definedName>
    <definedName name="Company_Name" localSheetId="10">AEP!$G$10</definedName>
    <definedName name="Company_Name" localSheetId="12">AES!$G$10</definedName>
    <definedName name="Company_Name" localSheetId="15">AGR!$G$10</definedName>
    <definedName name="Company_Name" localSheetId="14">APC!$G$10</definedName>
    <definedName name="Company_Name" localSheetId="16">AVA!$G$10</definedName>
    <definedName name="Company_Name" localSheetId="17">'AVA (2)'!$G$10</definedName>
    <definedName name="Company_Name" localSheetId="33">BGE!$G$10</definedName>
    <definedName name="Company_Name" localSheetId="18">BKH!$G$10</definedName>
    <definedName name="Company_Name" localSheetId="21">CMS!$G$10</definedName>
    <definedName name="Company_Name" localSheetId="19">CNP!$G$10</definedName>
    <definedName name="Company_Name" localSheetId="20">'CNP (2)'!$G$10</definedName>
    <definedName name="Company_Name" localSheetId="23">D!$G$10</definedName>
    <definedName name="Company_Name" localSheetId="24">DESC!$G$10</definedName>
    <definedName name="Company_Name" localSheetId="13">DPL!$G$10</definedName>
    <definedName name="Company_Name" localSheetId="25">DTE!$G$10</definedName>
    <definedName name="Company_Name" localSheetId="26">DUK!$G$10</definedName>
    <definedName name="Company_Name" localSheetId="22">ED!$G$10</definedName>
    <definedName name="Company_Name" localSheetId="27">EIX!$G$10</definedName>
    <definedName name="Company_Name" localSheetId="30">ES!$G$10</definedName>
    <definedName name="Company_Name" localSheetId="31">'ES (2)'!$G$10</definedName>
    <definedName name="Company_Name" localSheetId="28">ETR!$G$10</definedName>
    <definedName name="Company_Name" localSheetId="29">EVRG!$G$10</definedName>
    <definedName name="Company_Name" localSheetId="32">EXC!$G$10</definedName>
    <definedName name="Company_Name" localSheetId="34">FE!$G$10</definedName>
    <definedName name="Company_Name" localSheetId="36">FOR!$G$10</definedName>
    <definedName name="Company_Name" localSheetId="44">FPL!$G$10</definedName>
    <definedName name="Company_Name" localSheetId="45">Gulf!$G$10</definedName>
    <definedName name="Company_Name" localSheetId="37">HE!$G$10</definedName>
    <definedName name="Company_Name" localSheetId="38">IDA!$G$10</definedName>
    <definedName name="Company_Name" localSheetId="39">'IDA (2)'!$G$10</definedName>
    <definedName name="Company_Name" localSheetId="8">LNT!$G$10</definedName>
    <definedName name="Company_Name" localSheetId="40">MDU!$G$10</definedName>
    <definedName name="Company_Name" localSheetId="41">MGEE!$G$10</definedName>
    <definedName name="Company_Name" localSheetId="42">'MGEE (2)'!$G$10</definedName>
    <definedName name="Company_Name" localSheetId="43">NEE!$G$10</definedName>
    <definedName name="Company_Name" localSheetId="46">NWE!$G$10</definedName>
    <definedName name="Company_Name" localSheetId="47">OGE!$G$10</definedName>
    <definedName name="Company_Name" localSheetId="48">OTTR!$G$10</definedName>
    <definedName name="Company_Name" localSheetId="49">PacificCorp!$G$10</definedName>
    <definedName name="Company_Name" localSheetId="52">PCG!$G$10</definedName>
    <definedName name="Company_Name" localSheetId="56">PEG!$G$10</definedName>
    <definedName name="Company_Name" localSheetId="35">'Pepco (2)'!$G$10</definedName>
    <definedName name="Company_Name" localSheetId="54">PNM!$G$10</definedName>
    <definedName name="Company_Name" localSheetId="50">PNW!$G$10</definedName>
    <definedName name="Company_Name" localSheetId="53">POR!$G$10</definedName>
    <definedName name="Company_Name" localSheetId="55">PPL!$G$10</definedName>
    <definedName name="Company_Name" localSheetId="51">PSE!$G$10</definedName>
    <definedName name="Company_Name" localSheetId="58">SO!$G$10</definedName>
    <definedName name="Company_Name" localSheetId="62">'SPSCO (2)'!$G$10</definedName>
    <definedName name="Company_Name" localSheetId="57">SRE!$G$10</definedName>
    <definedName name="Company_Name" localSheetId="63">SWEPCO!$G$10</definedName>
    <definedName name="Company_Name" localSheetId="64">'SWEPCO (2)'!$G$10</definedName>
    <definedName name="Company_Name" localSheetId="11">SWEPCO1!$G$10</definedName>
    <definedName name="Company_Name" localSheetId="59">VVC!$G$10</definedName>
    <definedName name="Company_Name" localSheetId="60">WEC!$G$10</definedName>
    <definedName name="Company_Name" localSheetId="61">XEL!$G$10</definedName>
    <definedName name="Company_Name">ALE!$G$10</definedName>
    <definedName name="CompanyList" localSheetId="9">OFFSET(AEE!$S$40,0,0,COUNTA(AEE!$S$40:$S$6919),1)</definedName>
    <definedName name="CompanyList" localSheetId="10">OFFSET(AEP!$S$40,0,0,COUNTA(AEP!$S$40:$S$6919),1)</definedName>
    <definedName name="CompanyList" localSheetId="12">OFFSET(AES!$S$40,0,0,COUNTA(AES!$S$40:$S$6919),1)</definedName>
    <definedName name="CompanyList" localSheetId="15">OFFSET(AGR!$S$40,0,0,COUNTA(AGR!$S$40:$S$6919),1)</definedName>
    <definedName name="CompanyList" localSheetId="14">OFFSET(APC!$S$40,0,0,COUNTA(APC!$S$40:$S$6919),1)</definedName>
    <definedName name="CompanyList" localSheetId="16">OFFSET(AVA!$S$40,0,0,COUNTA(AVA!$S$40:$S$6919),1)</definedName>
    <definedName name="CompanyList" localSheetId="17">OFFSET('AVA (2)'!$S$40,0,0,COUNTA('AVA (2)'!$S$40:$S$6919),1)</definedName>
    <definedName name="CompanyList" localSheetId="33">OFFSET(BGE!$S$40,0,0,COUNTA(BGE!$S$40:$S$6919),1)</definedName>
    <definedName name="CompanyList" localSheetId="18">OFFSET(BKH!$S$40,0,0,COUNTA(BKH!$S$40:$S$6919),1)</definedName>
    <definedName name="CompanyList" localSheetId="21">OFFSET(CMS!$S$40,0,0,COUNTA(CMS!$S$40:$S$6919),1)</definedName>
    <definedName name="CompanyList" localSheetId="19">OFFSET(CNP!$S$40,0,0,COUNTA(CNP!$S$40:$S$6919),1)</definedName>
    <definedName name="CompanyList" localSheetId="20">OFFSET('CNP (2)'!$S$40,0,0,COUNTA('CNP (2)'!$S$40:$S$6919),1)</definedName>
    <definedName name="CompanyList" localSheetId="23">OFFSET(D!$S$40,0,0,COUNTA(D!$S$40:$S$6919),1)</definedName>
    <definedName name="CompanyList" localSheetId="24">OFFSET(DESC!$S$40,0,0,COUNTA(DESC!$S$40:$S$6919),1)</definedName>
    <definedName name="CompanyList" localSheetId="13">OFFSET(DPL!$S$40,0,0,COUNTA(DPL!$S$40:$S$6919),1)</definedName>
    <definedName name="CompanyList" localSheetId="25">OFFSET(DTE!$S$40,0,0,COUNTA(DTE!$S$40:$S$6919),1)</definedName>
    <definedName name="CompanyList" localSheetId="26">OFFSET(DUK!$S$40,0,0,COUNTA(DUK!$S$40:$S$6919),1)</definedName>
    <definedName name="CompanyList" localSheetId="22">OFFSET(ED!$S$40,0,0,COUNTA(ED!$S$40:$S$6919),1)</definedName>
    <definedName name="CompanyList" localSheetId="27">OFFSET(EIX!$S$40,0,0,COUNTA(EIX!$S$40:$S$6919),1)</definedName>
    <definedName name="CompanyList" localSheetId="30">OFFSET(ES!$S$40,0,0,COUNTA(ES!$S$40:$S$6919),1)</definedName>
    <definedName name="CompanyList" localSheetId="31">OFFSET('ES (2)'!$S$40,0,0,COUNTA('ES (2)'!$S$40:$S$6919),1)</definedName>
    <definedName name="CompanyList" localSheetId="28">OFFSET(ETR!$S$40,0,0,COUNTA(ETR!$S$40:$S$6919),1)</definedName>
    <definedName name="CompanyList" localSheetId="29">OFFSET(EVRG!$S$40,0,0,COUNTA(EVRG!$S$40:$S$6919),1)</definedName>
    <definedName name="CompanyList" localSheetId="32">OFFSET(EXC!$S$40,0,0,COUNTA(EXC!$S$40:$S$6919),1)</definedName>
    <definedName name="CompanyList" localSheetId="34">OFFSET(FE!$S$40,0,0,COUNTA(FE!$S$40:$S$6919),1)</definedName>
    <definedName name="CompanyList" localSheetId="36">OFFSET(FOR!$S$40,0,0,COUNTA(FOR!$S$40:$S$6919),1)</definedName>
    <definedName name="CompanyList" localSheetId="44">OFFSET(FPL!$S$40,0,0,COUNTA(FPL!$S$40:$S$6919),1)</definedName>
    <definedName name="CompanyList" localSheetId="45">OFFSET(Gulf!$S$40,0,0,COUNTA(Gulf!$S$40:$S$6919),1)</definedName>
    <definedName name="CompanyList" localSheetId="37">OFFSET(HE!$S$40,0,0,COUNTA(HE!$S$40:$S$6919),1)</definedName>
    <definedName name="CompanyList" localSheetId="38">OFFSET(IDA!$S$40,0,0,COUNTA(IDA!$S$40:$S$6919),1)</definedName>
    <definedName name="CompanyList" localSheetId="39">OFFSET('IDA (2)'!$S$40,0,0,COUNTA('IDA (2)'!$S$40:$S$6919),1)</definedName>
    <definedName name="CompanyList" localSheetId="8">OFFSET(LNT!$S$40,0,0,COUNTA(LNT!$S$40:$S$6919),1)</definedName>
    <definedName name="CompanyList" localSheetId="40">OFFSET(MDU!$S$40,0,0,COUNTA(MDU!$S$40:$S$6919),1)</definedName>
    <definedName name="CompanyList" localSheetId="41">OFFSET(MGEE!$S$40,0,0,COUNTA(MGEE!$S$40:$S$6919),1)</definedName>
    <definedName name="CompanyList" localSheetId="42">OFFSET('MGEE (2)'!$S$40,0,0,COUNTA('MGEE (2)'!$S$40:$S$6919),1)</definedName>
    <definedName name="CompanyList" localSheetId="43">OFFSET(NEE!$S$40,0,0,COUNTA(NEE!$S$40:$S$6919),1)</definedName>
    <definedName name="CompanyList" localSheetId="46">OFFSET(NWE!$S$40,0,0,COUNTA(NWE!$S$40:$S$6919),1)</definedName>
    <definedName name="CompanyList" localSheetId="47">OFFSET(OGE!$S$40,0,0,COUNTA(OGE!$S$40:$S$6919),1)</definedName>
    <definedName name="CompanyList" localSheetId="48">OFFSET(OTTR!$S$40,0,0,COUNTA(OTTR!$S$40:$S$6919),1)</definedName>
    <definedName name="CompanyList" localSheetId="49">OFFSET(PacificCorp!$S$40,0,0,COUNTA(PacificCorp!$S$40:$S$6919),1)</definedName>
    <definedName name="CompanyList" localSheetId="52">OFFSET(PCG!$S$40,0,0,COUNTA(PCG!$S$40:$S$6919),1)</definedName>
    <definedName name="CompanyList" localSheetId="56">OFFSET(PEG!$S$40,0,0,COUNTA(PEG!$S$40:$S$6919),1)</definedName>
    <definedName name="CompanyList" localSheetId="35">OFFSET('Pepco (2)'!$S$40,0,0,COUNTA('Pepco (2)'!$S$40:$S$6919),1)</definedName>
    <definedName name="CompanyList" localSheetId="54">OFFSET(PNM!$S$40,0,0,COUNTA(PNM!$S$40:$S$6919),1)</definedName>
    <definedName name="CompanyList" localSheetId="50">OFFSET(PNW!$S$40,0,0,COUNTA(PNW!$S$40:$S$6919),1)</definedName>
    <definedName name="CompanyList" localSheetId="53">OFFSET(POR!$S$40,0,0,COUNTA(POR!$S$40:$S$6919),1)</definedName>
    <definedName name="CompanyList" localSheetId="55">OFFSET(PPL!$S$40,0,0,COUNTA(PPL!$S$40:$S$6919),1)</definedName>
    <definedName name="CompanyList" localSheetId="51">OFFSET(PSE!$S$40,0,0,COUNTA(PSE!$S$40:$S$6919),1)</definedName>
    <definedName name="CompanyList" localSheetId="58">OFFSET(SO!$S$40,0,0,COUNTA(SO!$S$40:$S$6919),1)</definedName>
    <definedName name="CompanyList" localSheetId="62">OFFSET('SPSCO (2)'!$S$40,0,0,COUNTA('SPSCO (2)'!$S$40:$S$6919),1)</definedName>
    <definedName name="CompanyList" localSheetId="57">OFFSET(SRE!$S$40,0,0,COUNTA(SRE!$S$40:$S$6919),1)</definedName>
    <definedName name="CompanyList" localSheetId="63">OFFSET(SWEPCO!$S$40,0,0,COUNTA(SWEPCO!$S$40:$S$6919),1)</definedName>
    <definedName name="CompanyList" localSheetId="64">OFFSET('SWEPCO (2)'!$S$40,0,0,COUNTA('SWEPCO (2)'!$S$40:$S$6919),1)</definedName>
    <definedName name="CompanyList" localSheetId="11">OFFSET(SWEPCO1!$S$40,0,0,COUNTA(SWEPCO1!$S$40:$S$6919),1)</definedName>
    <definedName name="CompanyList" localSheetId="59">OFFSET(VVC!$S$40,0,0,COUNTA(VVC!$S$40:$S$6919),1)</definedName>
    <definedName name="CompanyList" localSheetId="60">OFFSET(WEC!$S$40,0,0,COUNTA(WEC!$S$40:$S$6919),1)</definedName>
    <definedName name="CompanyList" localSheetId="61">OFFSET(XEL!$S$40,0,0,COUNTA(XEL!$S$40:$S$6919),1)</definedName>
    <definedName name="CompanyList">OFFSET(ALE!$S$40,0,0,COUNTA(ALE!$S$40:$S$6919),1)</definedName>
    <definedName name="CompanyName" localSheetId="9">AEE!$V$24</definedName>
    <definedName name="CompanyName" localSheetId="10">AEP!$V$24</definedName>
    <definedName name="CompanyName" localSheetId="12">AES!$V$24</definedName>
    <definedName name="CompanyName" localSheetId="15">AGR!$V$24</definedName>
    <definedName name="CompanyName" localSheetId="14">APC!$V$24</definedName>
    <definedName name="CompanyName" localSheetId="16">AVA!$V$24</definedName>
    <definedName name="CompanyName" localSheetId="17">'AVA (2)'!$V$24</definedName>
    <definedName name="CompanyName" localSheetId="33">BGE!$V$24</definedName>
    <definedName name="CompanyName" localSheetId="18">BKH!$V$24</definedName>
    <definedName name="CompanyName" localSheetId="21">CMS!$V$24</definedName>
    <definedName name="CompanyName" localSheetId="19">CNP!$V$24</definedName>
    <definedName name="CompanyName" localSheetId="20">'CNP (2)'!$V$24</definedName>
    <definedName name="CompanyName" localSheetId="23">D!$V$24</definedName>
    <definedName name="CompanyName" localSheetId="24">DESC!$V$24</definedName>
    <definedName name="CompanyName" localSheetId="13">DPL!$V$24</definedName>
    <definedName name="CompanyName" localSheetId="25">DTE!$V$24</definedName>
    <definedName name="CompanyName" localSheetId="26">DUK!$V$24</definedName>
    <definedName name="CompanyName" localSheetId="22">ED!$V$24</definedName>
    <definedName name="CompanyName" localSheetId="27">EIX!$V$24</definedName>
    <definedName name="CompanyName" localSheetId="30">ES!$V$24</definedName>
    <definedName name="CompanyName" localSheetId="31">'ES (2)'!$V$24</definedName>
    <definedName name="CompanyName" localSheetId="28">ETR!$V$24</definedName>
    <definedName name="CompanyName" localSheetId="29">EVRG!$V$24</definedName>
    <definedName name="CompanyName" localSheetId="32">EXC!$V$24</definedName>
    <definedName name="CompanyName" localSheetId="34">FE!$V$24</definedName>
    <definedName name="CompanyName" localSheetId="36">FOR!$V$24</definedName>
    <definedName name="CompanyName" localSheetId="44">FPL!$V$24</definedName>
    <definedName name="CompanyName" localSheetId="45">Gulf!$V$24</definedName>
    <definedName name="CompanyName" localSheetId="37">HE!$V$24</definedName>
    <definedName name="CompanyName" localSheetId="38">IDA!$V$24</definedName>
    <definedName name="CompanyName" localSheetId="39">'IDA (2)'!$V$24</definedName>
    <definedName name="CompanyName" localSheetId="8">LNT!$V$24</definedName>
    <definedName name="CompanyName" localSheetId="40">MDU!$V$24</definedName>
    <definedName name="CompanyName" localSheetId="41">MGEE!$V$24</definedName>
    <definedName name="CompanyName" localSheetId="42">'MGEE (2)'!$V$24</definedName>
    <definedName name="CompanyName" localSheetId="43">NEE!$V$24</definedName>
    <definedName name="CompanyName" localSheetId="46">NWE!$V$24</definedName>
    <definedName name="CompanyName" localSheetId="47">OGE!$V$24</definedName>
    <definedName name="CompanyName" localSheetId="48">OTTR!$V$24</definedName>
    <definedName name="CompanyName" localSheetId="49">PacificCorp!$V$24</definedName>
    <definedName name="CompanyName" localSheetId="52">PCG!$V$24</definedName>
    <definedName name="CompanyName" localSheetId="56">PEG!$V$24</definedName>
    <definedName name="CompanyName" localSheetId="35">'Pepco (2)'!$V$24</definedName>
    <definedName name="CompanyName" localSheetId="54">PNM!$V$24</definedName>
    <definedName name="CompanyName" localSheetId="50">PNW!$V$24</definedName>
    <definedName name="CompanyName" localSheetId="53">POR!$V$24</definedName>
    <definedName name="CompanyName" localSheetId="55">PPL!$V$24</definedName>
    <definedName name="CompanyName" localSheetId="51">PSE!$V$24</definedName>
    <definedName name="CompanyName" localSheetId="58">SO!$V$24</definedName>
    <definedName name="CompanyName" localSheetId="62">'SPSCO (2)'!$V$24</definedName>
    <definedName name="CompanyName" localSheetId="57">SRE!$V$24</definedName>
    <definedName name="CompanyName" localSheetId="63">SWEPCO!$V$24</definedName>
    <definedName name="CompanyName" localSheetId="64">'SWEPCO (2)'!$V$24</definedName>
    <definedName name="CompanyName" localSheetId="11">SWEPCO1!$V$24</definedName>
    <definedName name="CompanyName" localSheetId="59">VVC!$V$24</definedName>
    <definedName name="CompanyName" localSheetId="60">WEC!$V$24</definedName>
    <definedName name="CompanyName" localSheetId="61">XEL!$V$24</definedName>
    <definedName name="CompanyName">ALE!$V$24</definedName>
    <definedName name="completed">OFFSET(#REF!,0,0,#REF!,21)</definedName>
    <definedName name="Copy1" localSheetId="9">AEE!$G$118</definedName>
    <definedName name="Copy1" localSheetId="10">AEP!$G$118</definedName>
    <definedName name="Copy1" localSheetId="12">AES!$G$118</definedName>
    <definedName name="Copy1" localSheetId="15">AGR!$G$118</definedName>
    <definedName name="Copy1" localSheetId="14">APC!$G$118</definedName>
    <definedName name="Copy1" localSheetId="16">AVA!$G$118</definedName>
    <definedName name="Copy1" localSheetId="17">'AVA (2)'!$G$118</definedName>
    <definedName name="Copy1" localSheetId="33">BGE!$G$118</definedName>
    <definedName name="Copy1" localSheetId="18">BKH!$G$118</definedName>
    <definedName name="Copy1" localSheetId="21">CMS!$G$118</definedName>
    <definedName name="Copy1" localSheetId="19">CNP!$G$118</definedName>
    <definedName name="Copy1" localSheetId="20">'CNP (2)'!$G$118</definedName>
    <definedName name="Copy1" localSheetId="23">D!$G$118</definedName>
    <definedName name="Copy1" localSheetId="24">DESC!$G$118</definedName>
    <definedName name="Copy1" localSheetId="13">DPL!$G$118</definedName>
    <definedName name="Copy1" localSheetId="25">DTE!$G$118</definedName>
    <definedName name="Copy1" localSheetId="26">DUK!$G$118</definedName>
    <definedName name="Copy1" localSheetId="22">ED!$G$118</definedName>
    <definedName name="Copy1" localSheetId="27">EIX!$G$118</definedName>
    <definedName name="Copy1" localSheetId="30">ES!$G$118</definedName>
    <definedName name="Copy1" localSheetId="31">'ES (2)'!$G$118</definedName>
    <definedName name="Copy1" localSheetId="28">ETR!$G$118</definedName>
    <definedName name="Copy1" localSheetId="29">EVRG!$G$118</definedName>
    <definedName name="Copy1" localSheetId="32">EXC!$G$118</definedName>
    <definedName name="Copy1" localSheetId="34">FE!$G$118</definedName>
    <definedName name="Copy1" localSheetId="36">FOR!$G$118</definedName>
    <definedName name="Copy1" localSheetId="44">FPL!$G$118</definedName>
    <definedName name="Copy1" localSheetId="45">Gulf!$G$118</definedName>
    <definedName name="Copy1" localSheetId="37">HE!$G$118</definedName>
    <definedName name="Copy1" localSheetId="38">IDA!$G$118</definedName>
    <definedName name="Copy1" localSheetId="39">'IDA (2)'!$G$118</definedName>
    <definedName name="Copy1" localSheetId="8">LNT!$G$118</definedName>
    <definedName name="Copy1" localSheetId="40">MDU!$G$118</definedName>
    <definedName name="Copy1" localSheetId="41">MGEE!$G$118</definedName>
    <definedName name="Copy1" localSheetId="42">'MGEE (2)'!$G$118</definedName>
    <definedName name="Copy1" localSheetId="43">NEE!$G$118</definedName>
    <definedName name="Copy1" localSheetId="46">NWE!$G$118</definedName>
    <definedName name="Copy1" localSheetId="47">OGE!$G$118</definedName>
    <definedName name="Copy1" localSheetId="48">OTTR!$G$118</definedName>
    <definedName name="Copy1" localSheetId="49">PacificCorp!$G$118</definedName>
    <definedName name="Copy1" localSheetId="52">PCG!$G$118</definedName>
    <definedName name="Copy1" localSheetId="56">PEG!$G$118</definedName>
    <definedName name="Copy1" localSheetId="35">'Pepco (2)'!$G$118</definedName>
    <definedName name="Copy1" localSheetId="54">PNM!$G$118</definedName>
    <definedName name="Copy1" localSheetId="50">PNW!$G$118</definedName>
    <definedName name="Copy1" localSheetId="53">POR!$G$118</definedName>
    <definedName name="Copy1" localSheetId="55">PPL!$G$118</definedName>
    <definedName name="Copy1" localSheetId="51">PSE!$G$118</definedName>
    <definedName name="Copy1" localSheetId="58">SO!$G$118</definedName>
    <definedName name="Copy1" localSheetId="62">'SPSCO (2)'!$G$118</definedName>
    <definedName name="Copy1" localSheetId="57">SRE!$G$118</definedName>
    <definedName name="Copy1" localSheetId="63">SWEPCO!$G$118</definedName>
    <definedName name="Copy1" localSheetId="64">'SWEPCO (2)'!$G$118</definedName>
    <definedName name="Copy1" localSheetId="11">SWEPCO1!$G$118</definedName>
    <definedName name="Copy1" localSheetId="59">VVC!$G$118</definedName>
    <definedName name="Copy1" localSheetId="60">WEC!$G$118</definedName>
    <definedName name="Copy1" localSheetId="61">XEL!$G$118</definedName>
    <definedName name="Copy1">ALE!$G$118</definedName>
    <definedName name="Copy2">#REF!</definedName>
    <definedName name="Copy3">#REF!</definedName>
    <definedName name="Copy4" localSheetId="9">AEE!$B$116:$O$117</definedName>
    <definedName name="Copy4" localSheetId="10">AEP!$B$116:$O$117</definedName>
    <definedName name="Copy4" localSheetId="12">AES!$B$116:$O$117</definedName>
    <definedName name="Copy4" localSheetId="15">AGR!$B$116:$O$117</definedName>
    <definedName name="Copy4" localSheetId="14">APC!$B$116:$O$117</definedName>
    <definedName name="Copy4" localSheetId="16">AVA!$B$116:$O$117</definedName>
    <definedName name="Copy4" localSheetId="17">'AVA (2)'!$B$116:$O$117</definedName>
    <definedName name="Copy4" localSheetId="33">BGE!$B$116:$O$117</definedName>
    <definedName name="Copy4" localSheetId="18">BKH!$B$116:$O$117</definedName>
    <definedName name="Copy4" localSheetId="21">CMS!$B$116:$O$117</definedName>
    <definedName name="Copy4" localSheetId="19">CNP!$B$116:$O$117</definedName>
    <definedName name="Copy4" localSheetId="20">'CNP (2)'!$B$116:$O$117</definedName>
    <definedName name="Copy4" localSheetId="23">D!$B$116:$O$117</definedName>
    <definedName name="Copy4" localSheetId="24">DESC!$B$116:$O$117</definedName>
    <definedName name="Copy4" localSheetId="13">DPL!$B$116:$O$117</definedName>
    <definedName name="Copy4" localSheetId="25">DTE!$B$116:$O$117</definedName>
    <definedName name="Copy4" localSheetId="26">DUK!$B$116:$O$117</definedName>
    <definedName name="Copy4" localSheetId="22">ED!$B$116:$O$117</definedName>
    <definedName name="Copy4" localSheetId="27">EIX!$B$116:$O$117</definedName>
    <definedName name="Copy4" localSheetId="30">ES!$B$116:$O$117</definedName>
    <definedName name="Copy4" localSheetId="31">'ES (2)'!$B$116:$O$117</definedName>
    <definedName name="Copy4" localSheetId="28">ETR!$B$116:$O$117</definedName>
    <definedName name="Copy4" localSheetId="29">EVRG!$B$116:$O$117</definedName>
    <definedName name="Copy4" localSheetId="32">EXC!$B$116:$O$117</definedName>
    <definedName name="Copy4" localSheetId="34">FE!$B$116:$O$117</definedName>
    <definedName name="Copy4" localSheetId="36">FOR!$B$116:$O$117</definedName>
    <definedName name="Copy4" localSheetId="44">FPL!$B$116:$O$117</definedName>
    <definedName name="Copy4" localSheetId="45">Gulf!$B$116:$O$117</definedName>
    <definedName name="Copy4" localSheetId="37">HE!$B$116:$O$117</definedName>
    <definedName name="Copy4" localSheetId="38">IDA!$B$116:$O$117</definedName>
    <definedName name="Copy4" localSheetId="39">'IDA (2)'!$B$116:$O$117</definedName>
    <definedName name="Copy4" localSheetId="8">LNT!$B$116:$O$117</definedName>
    <definedName name="Copy4" localSheetId="40">MDU!$B$116:$O$117</definedName>
    <definedName name="Copy4" localSheetId="41">MGEE!$B$116:$O$117</definedName>
    <definedName name="Copy4" localSheetId="42">'MGEE (2)'!$B$116:$O$117</definedName>
    <definedName name="Copy4" localSheetId="43">NEE!$B$116:$O$117</definedName>
    <definedName name="Copy4" localSheetId="46">NWE!$B$116:$O$117</definedName>
    <definedName name="Copy4" localSheetId="47">OGE!$B$116:$O$117</definedName>
    <definedName name="Copy4" localSheetId="48">OTTR!$B$116:$O$117</definedName>
    <definedName name="Copy4" localSheetId="49">PacificCorp!$B$116:$O$117</definedName>
    <definedName name="Copy4" localSheetId="52">PCG!$B$116:$O$117</definedName>
    <definedName name="Copy4" localSheetId="56">PEG!$B$116:$O$117</definedName>
    <definedName name="Copy4" localSheetId="35">'Pepco (2)'!$B$116:$O$117</definedName>
    <definedName name="Copy4" localSheetId="54">PNM!$B$116:$O$117</definedName>
    <definedName name="Copy4" localSheetId="50">PNW!$B$116:$O$117</definedName>
    <definedName name="Copy4" localSheetId="53">POR!$B$116:$O$117</definedName>
    <definedName name="Copy4" localSheetId="55">PPL!$B$116:$O$117</definedName>
    <definedName name="Copy4" localSheetId="51">PSE!$B$116:$O$117</definedName>
    <definedName name="Copy4" localSheetId="58">SO!$B$116:$O$117</definedName>
    <definedName name="Copy4" localSheetId="62">'SPSCO (2)'!$B$116:$O$117</definedName>
    <definedName name="Copy4" localSheetId="57">SRE!$B$116:$O$117</definedName>
    <definedName name="Copy4" localSheetId="63">SWEPCO!$B$116:$O$117</definedName>
    <definedName name="Copy4" localSheetId="64">'SWEPCO (2)'!$B$116:$O$117</definedName>
    <definedName name="Copy4" localSheetId="11">SWEPCO1!$B$116:$O$117</definedName>
    <definedName name="Copy4" localSheetId="59">VVC!$B$116:$O$117</definedName>
    <definedName name="Copy4" localSheetId="60">WEC!$B$116:$O$117</definedName>
    <definedName name="Copy4" localSheetId="61">XEL!$B$116:$O$117</definedName>
    <definedName name="Copy4">ALE!$B$116:$O$117</definedName>
    <definedName name="Count_1" localSheetId="9">AEE!$B$114</definedName>
    <definedName name="Count_1" localSheetId="10">AEP!$B$114</definedName>
    <definedName name="Count_1" localSheetId="12">AES!$B$114</definedName>
    <definedName name="Count_1" localSheetId="15">AGR!$B$114</definedName>
    <definedName name="Count_1" localSheetId="14">APC!$B$114</definedName>
    <definedName name="Count_1" localSheetId="16">AVA!$B$114</definedName>
    <definedName name="Count_1" localSheetId="17">'AVA (2)'!$B$114</definedName>
    <definedName name="Count_1" localSheetId="33">BGE!$B$114</definedName>
    <definedName name="Count_1" localSheetId="18">BKH!$B$114</definedName>
    <definedName name="Count_1" localSheetId="21">CMS!$B$114</definedName>
    <definedName name="Count_1" localSheetId="19">CNP!$B$114</definedName>
    <definedName name="Count_1" localSheetId="20">'CNP (2)'!$B$114</definedName>
    <definedName name="Count_1" localSheetId="23">D!$B$114</definedName>
    <definedName name="Count_1" localSheetId="24">DESC!$B$114</definedName>
    <definedName name="Count_1" localSheetId="13">DPL!$B$114</definedName>
    <definedName name="Count_1" localSheetId="25">DTE!$B$114</definedName>
    <definedName name="Count_1" localSheetId="26">DUK!$B$114</definedName>
    <definedName name="Count_1" localSheetId="22">ED!$B$114</definedName>
    <definedName name="Count_1" localSheetId="27">EIX!$B$114</definedName>
    <definedName name="Count_1" localSheetId="30">ES!$B$114</definedName>
    <definedName name="Count_1" localSheetId="31">'ES (2)'!$B$114</definedName>
    <definedName name="Count_1" localSheetId="28">ETR!$B$114</definedName>
    <definedName name="Count_1" localSheetId="29">EVRG!$B$114</definedName>
    <definedName name="Count_1" localSheetId="32">EXC!$B$114</definedName>
    <definedName name="Count_1" localSheetId="34">FE!$B$114</definedName>
    <definedName name="Count_1" localSheetId="36">FOR!$B$114</definedName>
    <definedName name="Count_1" localSheetId="44">FPL!$B$114</definedName>
    <definedName name="Count_1" localSheetId="45">Gulf!$B$114</definedName>
    <definedName name="Count_1" localSheetId="37">HE!$B$114</definedName>
    <definedName name="Count_1" localSheetId="38">IDA!$B$114</definedName>
    <definedName name="Count_1" localSheetId="39">'IDA (2)'!$B$114</definedName>
    <definedName name="Count_1" localSheetId="8">LNT!$B$114</definedName>
    <definedName name="Count_1" localSheetId="40">MDU!$B$114</definedName>
    <definedName name="Count_1" localSheetId="41">MGEE!$B$114</definedName>
    <definedName name="Count_1" localSheetId="42">'MGEE (2)'!$B$114</definedName>
    <definedName name="Count_1" localSheetId="43">NEE!$B$114</definedName>
    <definedName name="Count_1" localSheetId="46">NWE!$B$114</definedName>
    <definedName name="Count_1" localSheetId="47">OGE!$B$114</definedName>
    <definedName name="Count_1" localSheetId="48">OTTR!$B$114</definedName>
    <definedName name="Count_1" localSheetId="49">PacificCorp!$B$114</definedName>
    <definedName name="Count_1" localSheetId="52">PCG!$B$114</definedName>
    <definedName name="Count_1" localSheetId="56">PEG!$B$114</definedName>
    <definedName name="Count_1" localSheetId="35">'Pepco (2)'!$B$114</definedName>
    <definedName name="Count_1" localSheetId="54">PNM!$B$114</definedName>
    <definedName name="Count_1" localSheetId="50">PNW!$B$114</definedName>
    <definedName name="Count_1" localSheetId="53">POR!$B$114</definedName>
    <definedName name="Count_1" localSheetId="55">PPL!$B$114</definedName>
    <definedName name="Count_1" localSheetId="51">PSE!$B$114</definedName>
    <definedName name="Count_1" localSheetId="58">SO!$B$114</definedName>
    <definedName name="Count_1" localSheetId="62">'SPSCO (2)'!$B$114</definedName>
    <definedName name="Count_1" localSheetId="57">SRE!$B$114</definedName>
    <definedName name="Count_1" localSheetId="63">SWEPCO!$B$114</definedName>
    <definedName name="Count_1" localSheetId="64">'SWEPCO (2)'!$B$114</definedName>
    <definedName name="Count_1" localSheetId="11">SWEPCO1!$B$114</definedName>
    <definedName name="Count_1" localSheetId="59">VVC!$B$114</definedName>
    <definedName name="Count_1" localSheetId="60">WEC!$B$114</definedName>
    <definedName name="Count_1" localSheetId="61">XEL!$B$114</definedName>
    <definedName name="Count_1">ALE!$B$114</definedName>
    <definedName name="Count_2">#REF!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"01/01/0001 00:00:00"</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Paste1" localSheetId="9">OFFSET(AEE!$G$118,3,0,AEE!$B$114,1)</definedName>
    <definedName name="Paste1" localSheetId="10">OFFSET(AEP!$G$118,3,0,AEP!$B$114,1)</definedName>
    <definedName name="Paste1" localSheetId="12">OFFSET(AES!$G$118,3,0,AES!$B$114,1)</definedName>
    <definedName name="Paste1" localSheetId="15">OFFSET(AGR!$G$118,3,0,AGR!$B$114,1)</definedName>
    <definedName name="Paste1" localSheetId="14">OFFSET(APC!$G$118,3,0,APC!$B$114,1)</definedName>
    <definedName name="Paste1" localSheetId="16">OFFSET(AVA!$G$118,3,0,AVA!$B$114,1)</definedName>
    <definedName name="Paste1" localSheetId="17">OFFSET('AVA (2)'!$G$118,3,0,'AVA (2)'!$B$114,1)</definedName>
    <definedName name="Paste1" localSheetId="33">OFFSET(BGE!$G$118,3,0,BGE!$B$114,1)</definedName>
    <definedName name="Paste1" localSheetId="18">OFFSET(BKH!$G$118,3,0,BKH!$B$114,1)</definedName>
    <definedName name="Paste1" localSheetId="21">OFFSET(CMS!$G$118,3,0,CMS!$B$114,1)</definedName>
    <definedName name="Paste1" localSheetId="19">OFFSET(CNP!$G$118,3,0,CNP!$B$114,1)</definedName>
    <definedName name="Paste1" localSheetId="20">OFFSET('CNP (2)'!$G$118,3,0,'CNP (2)'!$B$114,1)</definedName>
    <definedName name="Paste1" localSheetId="23">OFFSET(D!$G$118,3,0,D!$B$114,1)</definedName>
    <definedName name="Paste1" localSheetId="24">OFFSET(DESC!$G$118,3,0,DESC!$B$114,1)</definedName>
    <definedName name="Paste1" localSheetId="13">OFFSET(DPL!$G$118,3,0,DPL!$B$114,1)</definedName>
    <definedName name="Paste1" localSheetId="25">OFFSET(DTE!$G$118,3,0,DTE!$B$114,1)</definedName>
    <definedName name="Paste1" localSheetId="26">OFFSET(DUK!$G$118,3,0,DUK!$B$114,1)</definedName>
    <definedName name="Paste1" localSheetId="22">OFFSET(ED!$G$118,3,0,ED!$B$114,1)</definedName>
    <definedName name="Paste1" localSheetId="27">OFFSET(EIX!$G$118,3,0,EIX!$B$114,1)</definedName>
    <definedName name="Paste1" localSheetId="30">OFFSET(ES!$G$118,3,0,ES!$B$114,1)</definedName>
    <definedName name="Paste1" localSheetId="31">OFFSET('ES (2)'!$G$118,3,0,'ES (2)'!$B$114,1)</definedName>
    <definedName name="Paste1" localSheetId="28">OFFSET(ETR!$G$118,3,0,ETR!$B$114,1)</definedName>
    <definedName name="Paste1" localSheetId="29">OFFSET(EVRG!$G$118,3,0,EVRG!$B$114,1)</definedName>
    <definedName name="Paste1" localSheetId="32">OFFSET(EXC!$G$118,3,0,EXC!$B$114,1)</definedName>
    <definedName name="Paste1" localSheetId="34">OFFSET(FE!$G$118,3,0,FE!$B$114,1)</definedName>
    <definedName name="Paste1" localSheetId="36">OFFSET(FOR!$G$118,3,0,FOR!$B$114,1)</definedName>
    <definedName name="Paste1" localSheetId="44">OFFSET(FPL!$G$118,3,0,FPL!$B$114,1)</definedName>
    <definedName name="Paste1" localSheetId="45">OFFSET(Gulf!$G$118,3,0,Gulf!$B$114,1)</definedName>
    <definedName name="Paste1" localSheetId="37">OFFSET(HE!$G$118,3,0,HE!$B$114,1)</definedName>
    <definedName name="Paste1" localSheetId="38">OFFSET(IDA!$G$118,3,0,IDA!$B$114,1)</definedName>
    <definedName name="Paste1" localSheetId="39">OFFSET('IDA (2)'!$G$118,3,0,'IDA (2)'!$B$114,1)</definedName>
    <definedName name="Paste1" localSheetId="8">OFFSET(LNT!$G$118,3,0,LNT!$B$114,1)</definedName>
    <definedName name="Paste1" localSheetId="40">OFFSET(MDU!$G$118,3,0,MDU!$B$114,1)</definedName>
    <definedName name="Paste1" localSheetId="41">OFFSET(MGEE!$G$118,3,0,MGEE!$B$114,1)</definedName>
    <definedName name="Paste1" localSheetId="42">OFFSET('MGEE (2)'!$G$118,3,0,'MGEE (2)'!$B$114,1)</definedName>
    <definedName name="Paste1" localSheetId="43">OFFSET(NEE!$G$118,3,0,NEE!$B$114,1)</definedName>
    <definedName name="Paste1" localSheetId="46">OFFSET(NWE!$G$118,3,0,NWE!$B$114,1)</definedName>
    <definedName name="Paste1" localSheetId="47">OFFSET(OGE!$G$118,3,0,OGE!$B$114,1)</definedName>
    <definedName name="Paste1" localSheetId="48">OFFSET(OTTR!$G$118,3,0,OTTR!$B$114,1)</definedName>
    <definedName name="Paste1" localSheetId="49">OFFSET(PacificCorp!$G$118,3,0,PacificCorp!$B$114,1)</definedName>
    <definedName name="Paste1" localSheetId="52">OFFSET(PCG!$G$118,3,0,PCG!$B$114,1)</definedName>
    <definedName name="Paste1" localSheetId="56">OFFSET(PEG!$G$118,3,0,PEG!$B$114,1)</definedName>
    <definedName name="Paste1" localSheetId="35">OFFSET('Pepco (2)'!$G$118,3,0,'Pepco (2)'!$B$114,1)</definedName>
    <definedName name="Paste1" localSheetId="54">OFFSET(PNM!$G$118,3,0,PNM!$B$114,1)</definedName>
    <definedName name="Paste1" localSheetId="50">OFFSET(PNW!$G$118,3,0,PNW!$B$114,1)</definedName>
    <definedName name="Paste1" localSheetId="53">OFFSET(POR!$G$118,3,0,POR!$B$114,1)</definedName>
    <definedName name="Paste1" localSheetId="55">OFFSET(PPL!$G$118,3,0,PPL!$B$114,1)</definedName>
    <definedName name="Paste1" localSheetId="51">OFFSET(PSE!$G$118,3,0,PSE!$B$114,1)</definedName>
    <definedName name="Paste1" localSheetId="58">OFFSET(SO!$G$118,3,0,SO!$B$114,1)</definedName>
    <definedName name="Paste1" localSheetId="62">OFFSET('SPSCO (2)'!$G$118,3,0,'SPSCO (2)'!$B$114,1)</definedName>
    <definedName name="Paste1" localSheetId="57">OFFSET(SRE!$G$118,3,0,SRE!$B$114,1)</definedName>
    <definedName name="Paste1" localSheetId="63">OFFSET(SWEPCO!$G$118,3,0,SWEPCO!$B$114,1)</definedName>
    <definedName name="Paste1" localSheetId="64">OFFSET('SWEPCO (2)'!$G$118,3,0,'SWEPCO (2)'!$B$114,1)</definedName>
    <definedName name="Paste1" localSheetId="11">OFFSET(SWEPCO1!$G$118,3,0,SWEPCO1!$B$114,1)</definedName>
    <definedName name="Paste1" localSheetId="59">OFFSET(VVC!$G$118,3,0,VVC!$B$114,1)</definedName>
    <definedName name="Paste1" localSheetId="60">OFFSET(WEC!$G$118,3,0,WEC!$B$114,1)</definedName>
    <definedName name="Paste1" localSheetId="61">OFFSET(XEL!$G$118,3,0,XEL!$B$114,1)</definedName>
    <definedName name="Paste1">OFFSET(ALE!$G$118,3,0,ALE!$B$114,1)</definedName>
    <definedName name="Paste2">OFFSET(#REF!,3,0,#REF!,1)</definedName>
    <definedName name="Paste3">#REF!</definedName>
    <definedName name="Paste4" localSheetId="9">AEE!$B$119:$O$120</definedName>
    <definedName name="Paste4" localSheetId="10">AEP!$B$119:$O$120</definedName>
    <definedName name="Paste4" localSheetId="12">AES!$B$119:$O$120</definedName>
    <definedName name="Paste4" localSheetId="15">AGR!$B$119:$O$120</definedName>
    <definedName name="Paste4" localSheetId="14">APC!$B$119:$O$120</definedName>
    <definedName name="Paste4" localSheetId="16">AVA!$B$119:$O$120</definedName>
    <definedName name="Paste4" localSheetId="17">'AVA (2)'!$B$119:$O$120</definedName>
    <definedName name="Paste4" localSheetId="33">BGE!$B$119:$O$120</definedName>
    <definedName name="Paste4" localSheetId="18">BKH!$B$119:$O$120</definedName>
    <definedName name="Paste4" localSheetId="21">CMS!$B$119:$O$120</definedName>
    <definedName name="Paste4" localSheetId="19">CNP!$B$119:$O$120</definedName>
    <definedName name="Paste4" localSheetId="20">'CNP (2)'!$B$119:$O$120</definedName>
    <definedName name="Paste4" localSheetId="23">D!$B$119:$O$120</definedName>
    <definedName name="Paste4" localSheetId="24">DESC!$B$119:$O$120</definedName>
    <definedName name="Paste4" localSheetId="13">DPL!$B$119:$O$120</definedName>
    <definedName name="Paste4" localSheetId="25">DTE!$B$119:$O$120</definedName>
    <definedName name="Paste4" localSheetId="26">DUK!$B$119:$O$120</definedName>
    <definedName name="Paste4" localSheetId="22">ED!$B$119:$O$120</definedName>
    <definedName name="Paste4" localSheetId="27">EIX!$B$119:$O$120</definedName>
    <definedName name="Paste4" localSheetId="30">ES!$B$119:$O$120</definedName>
    <definedName name="Paste4" localSheetId="31">'ES (2)'!$B$119:$O$120</definedName>
    <definedName name="Paste4" localSheetId="28">ETR!$B$119:$O$120</definedName>
    <definedName name="Paste4" localSheetId="29">EVRG!$B$119:$O$120</definedName>
    <definedName name="Paste4" localSheetId="32">EXC!$B$119:$O$120</definedName>
    <definedName name="Paste4" localSheetId="34">FE!$B$119:$O$120</definedName>
    <definedName name="Paste4" localSheetId="36">FOR!$B$119:$O$120</definedName>
    <definedName name="Paste4" localSheetId="44">FPL!$B$119:$O$120</definedName>
    <definedName name="Paste4" localSheetId="45">Gulf!$B$119:$O$120</definedName>
    <definedName name="Paste4" localSheetId="37">HE!$B$119:$O$120</definedName>
    <definedName name="Paste4" localSheetId="38">IDA!$B$119:$O$120</definedName>
    <definedName name="Paste4" localSheetId="39">'IDA (2)'!$B$119:$O$120</definedName>
    <definedName name="Paste4" localSheetId="8">LNT!$B$119:$O$120</definedName>
    <definedName name="Paste4" localSheetId="40">MDU!$B$119:$O$120</definedName>
    <definedName name="Paste4" localSheetId="41">MGEE!$B$119:$O$120</definedName>
    <definedName name="Paste4" localSheetId="42">'MGEE (2)'!$B$119:$O$120</definedName>
    <definedName name="Paste4" localSheetId="43">NEE!$B$119:$O$120</definedName>
    <definedName name="Paste4" localSheetId="46">NWE!$B$119:$O$120</definedName>
    <definedName name="Paste4" localSheetId="47">OGE!$B$119:$O$120</definedName>
    <definedName name="Paste4" localSheetId="48">OTTR!$B$119:$O$120</definedName>
    <definedName name="Paste4" localSheetId="49">PacificCorp!$B$119:$O$120</definedName>
    <definedName name="Paste4" localSheetId="52">PCG!$B$119:$O$120</definedName>
    <definedName name="Paste4" localSheetId="56">PEG!$B$119:$O$120</definedName>
    <definedName name="Paste4" localSheetId="35">'Pepco (2)'!$B$119:$O$120</definedName>
    <definedName name="Paste4" localSheetId="54">PNM!$B$119:$O$120</definedName>
    <definedName name="Paste4" localSheetId="50">PNW!$B$119:$O$120</definedName>
    <definedName name="Paste4" localSheetId="53">POR!$B$119:$O$120</definedName>
    <definedName name="Paste4" localSheetId="55">PPL!$B$119:$O$120</definedName>
    <definedName name="Paste4" localSheetId="51">PSE!$B$119:$O$120</definedName>
    <definedName name="Paste4" localSheetId="58">SO!$B$119:$O$120</definedName>
    <definedName name="Paste4" localSheetId="62">'SPSCO (2)'!$B$119:$O$120</definedName>
    <definedName name="Paste4" localSheetId="57">SRE!$B$119:$O$120</definedName>
    <definedName name="Paste4" localSheetId="63">SWEPCO!$B$119:$O$120</definedName>
    <definedName name="Paste4" localSheetId="64">'SWEPCO (2)'!$B$119:$O$120</definedName>
    <definedName name="Paste4" localSheetId="11">SWEPCO1!$B$119:$O$120</definedName>
    <definedName name="Paste4" localSheetId="59">VVC!$B$119:$O$120</definedName>
    <definedName name="Paste4" localSheetId="60">WEC!$B$119:$O$120</definedName>
    <definedName name="Paste4" localSheetId="61">XEL!$B$119:$O$120</definedName>
    <definedName name="Paste4">ALE!$B$119:$O$120</definedName>
    <definedName name="Pending" localSheetId="9">OFFSET(AEE!$B$120,1,0,AEE!$B$114,14)</definedName>
    <definedName name="Pending" localSheetId="10">OFFSET(AEP!$B$120,1,0,AEP!$B$114,14)</definedName>
    <definedName name="Pending" localSheetId="12">OFFSET(AES!$B$120,1,0,AES!$B$114,14)</definedName>
    <definedName name="Pending" localSheetId="15">OFFSET(AGR!$B$120,1,0,AGR!$B$114,14)</definedName>
    <definedName name="Pending" localSheetId="14">OFFSET(APC!$B$120,1,0,APC!$B$114,14)</definedName>
    <definedName name="Pending" localSheetId="16">OFFSET(AVA!$B$120,1,0,AVA!$B$114,14)</definedName>
    <definedName name="Pending" localSheetId="17">OFFSET('AVA (2)'!$B$120,1,0,'AVA (2)'!$B$114,14)</definedName>
    <definedName name="Pending" localSheetId="33">OFFSET(BGE!$B$120,1,0,BGE!$B$114,14)</definedName>
    <definedName name="Pending" localSheetId="18">OFFSET(BKH!$B$120,1,0,BKH!$B$114,14)</definedName>
    <definedName name="Pending" localSheetId="21">OFFSET(CMS!$B$120,1,0,CMS!$B$114,14)</definedName>
    <definedName name="Pending" localSheetId="19">OFFSET(CNP!$B$120,1,0,CNP!$B$114,14)</definedName>
    <definedName name="Pending" localSheetId="20">OFFSET('CNP (2)'!$B$120,1,0,'CNP (2)'!$B$114,14)</definedName>
    <definedName name="Pending" localSheetId="23">OFFSET(D!$B$120,1,0,D!$B$114,14)</definedName>
    <definedName name="Pending" localSheetId="24">OFFSET(DESC!$B$120,1,0,DESC!$B$114,14)</definedName>
    <definedName name="Pending" localSheetId="13">OFFSET(DPL!$B$120,1,0,DPL!$B$114,14)</definedName>
    <definedName name="Pending" localSheetId="25">OFFSET(DTE!$B$120,1,0,DTE!$B$114,14)</definedName>
    <definedName name="Pending" localSheetId="26">OFFSET(DUK!$B$120,1,0,DUK!$B$114,14)</definedName>
    <definedName name="Pending" localSheetId="22">OFFSET(ED!$B$120,1,0,ED!$B$114,14)</definedName>
    <definedName name="Pending" localSheetId="27">OFFSET(EIX!$B$120,1,0,EIX!$B$114,14)</definedName>
    <definedName name="Pending" localSheetId="30">OFFSET(ES!$B$120,1,0,ES!$B$114,14)</definedName>
    <definedName name="Pending" localSheetId="31">OFFSET('ES (2)'!$B$120,1,0,'ES (2)'!$B$114,14)</definedName>
    <definedName name="Pending" localSheetId="28">OFFSET(ETR!$B$120,1,0,ETR!$B$114,14)</definedName>
    <definedName name="Pending" localSheetId="29">OFFSET(EVRG!$B$120,1,0,EVRG!$B$114,14)</definedName>
    <definedName name="Pending" localSheetId="32">OFFSET(EXC!$B$120,1,0,EXC!$B$114,14)</definedName>
    <definedName name="Pending" localSheetId="34">OFFSET(FE!$B$120,1,0,FE!$B$114,14)</definedName>
    <definedName name="Pending" localSheetId="36">OFFSET(FOR!$B$120,1,0,FOR!$B$114,14)</definedName>
    <definedName name="Pending" localSheetId="44">OFFSET(FPL!$B$120,1,0,FPL!$B$114,14)</definedName>
    <definedName name="Pending" localSheetId="45">OFFSET(Gulf!$B$120,1,0,Gulf!$B$114,14)</definedName>
    <definedName name="Pending" localSheetId="37">OFFSET(HE!$B$120,1,0,HE!$B$114,14)</definedName>
    <definedName name="Pending" localSheetId="38">OFFSET(IDA!$B$120,1,0,IDA!$B$114,14)</definedName>
    <definedName name="Pending" localSheetId="39">OFFSET('IDA (2)'!$B$120,1,0,'IDA (2)'!$B$114,14)</definedName>
    <definedName name="Pending" localSheetId="8">OFFSET(LNT!$B$120,1,0,LNT!$B$114,14)</definedName>
    <definedName name="Pending" localSheetId="40">OFFSET(MDU!$B$120,1,0,MDU!$B$114,14)</definedName>
    <definedName name="Pending" localSheetId="41">OFFSET(MGEE!$B$120,1,0,MGEE!$B$114,14)</definedName>
    <definedName name="Pending" localSheetId="42">OFFSET('MGEE (2)'!$B$120,1,0,'MGEE (2)'!$B$114,14)</definedName>
    <definedName name="Pending" localSheetId="43">OFFSET(NEE!$B$120,1,0,NEE!$B$114,14)</definedName>
    <definedName name="Pending" localSheetId="46">OFFSET(NWE!$B$120,1,0,NWE!$B$114,14)</definedName>
    <definedName name="Pending" localSheetId="47">OFFSET(OGE!$B$120,1,0,OGE!$B$114,14)</definedName>
    <definedName name="Pending" localSheetId="48">OFFSET(OTTR!$B$120,1,0,OTTR!$B$114,14)</definedName>
    <definedName name="Pending" localSheetId="49">OFFSET(PacificCorp!$B$120,1,0,PacificCorp!$B$114,14)</definedName>
    <definedName name="Pending" localSheetId="52">OFFSET(PCG!$B$120,1,0,PCG!$B$114,14)</definedName>
    <definedName name="Pending" localSheetId="56">OFFSET(PEG!$B$120,1,0,PEG!$B$114,14)</definedName>
    <definedName name="Pending" localSheetId="35">OFFSET('Pepco (2)'!$B$120,1,0,'Pepco (2)'!$B$114,14)</definedName>
    <definedName name="Pending" localSheetId="54">OFFSET(PNM!$B$120,1,0,PNM!$B$114,14)</definedName>
    <definedName name="Pending" localSheetId="50">OFFSET(PNW!$B$120,1,0,PNW!$B$114,14)</definedName>
    <definedName name="Pending" localSheetId="53">OFFSET(POR!$B$120,1,0,POR!$B$114,14)</definedName>
    <definedName name="Pending" localSheetId="55">OFFSET(PPL!$B$120,1,0,PPL!$B$114,14)</definedName>
    <definedName name="Pending" localSheetId="51">OFFSET(PSE!$B$120,1,0,PSE!$B$114,14)</definedName>
    <definedName name="Pending" localSheetId="58">OFFSET(SO!$B$120,1,0,SO!$B$114,14)</definedName>
    <definedName name="Pending" localSheetId="62">OFFSET('SPSCO (2)'!$B$120,1,0,'SPSCO (2)'!$B$114,14)</definedName>
    <definedName name="Pending" localSheetId="57">OFFSET(SRE!$B$120,1,0,SRE!$B$114,14)</definedName>
    <definedName name="Pending" localSheetId="63">OFFSET(SWEPCO!$B$120,1,0,SWEPCO!$B$114,14)</definedName>
    <definedName name="Pending" localSheetId="64">OFFSET('SWEPCO (2)'!$B$120,1,0,'SWEPCO (2)'!$B$114,14)</definedName>
    <definedName name="Pending" localSheetId="11">OFFSET(SWEPCO1!$B$120,1,0,SWEPCO1!$B$114,14)</definedName>
    <definedName name="Pending" localSheetId="59">OFFSET(VVC!$B$120,1,0,VVC!$B$114,14)</definedName>
    <definedName name="Pending" localSheetId="60">OFFSET(WEC!$B$120,1,0,WEC!$B$114,14)</definedName>
    <definedName name="Pending" localSheetId="61">OFFSET(XEL!$B$120,1,0,XEL!$B$114,14)</definedName>
    <definedName name="Pending">OFFSET(ALE!$B$120,1,0,ALE!$B$114,14)</definedName>
    <definedName name="_xlnm.Print_Area" localSheetId="9">AEE!$D$17:$O$121</definedName>
    <definedName name="_xlnm.Print_Area" localSheetId="10">AEP!$D$17:$O$121</definedName>
    <definedName name="_xlnm.Print_Area" localSheetId="12">AES!$D$17:$O$121</definedName>
    <definedName name="_xlnm.Print_Area" localSheetId="15">AGR!$D$17:$O$121</definedName>
    <definedName name="_xlnm.Print_Area" localSheetId="7">ALE!$D$17:$O$121</definedName>
    <definedName name="_xlnm.Print_Area" localSheetId="14">APC!$D$17:$O$121</definedName>
    <definedName name="_xlnm.Print_Area" localSheetId="16">AVA!$D$17:$O$121</definedName>
    <definedName name="_xlnm.Print_Area" localSheetId="17">'AVA (2)'!$D$17:$O$121</definedName>
    <definedName name="_xlnm.Print_Area" localSheetId="33">BGE!$D$17:$O$121</definedName>
    <definedName name="_xlnm.Print_Area" localSheetId="18">BKH!$D$17:$O$121</definedName>
    <definedName name="_xlnm.Print_Area" localSheetId="21">CMS!$D$17:$O$121</definedName>
    <definedName name="_xlnm.Print_Area" localSheetId="19">CNP!$D$17:$O$121</definedName>
    <definedName name="_xlnm.Print_Area" localSheetId="20">'CNP (2)'!$D$17:$O$121</definedName>
    <definedName name="_xlnm.Print_Area" localSheetId="23">D!$D$17:$O$121</definedName>
    <definedName name="_xlnm.Print_Area" localSheetId="24">DESC!$D$17:$O$121</definedName>
    <definedName name="_xlnm.Print_Area" localSheetId="13">DPL!$D$17:$O$121</definedName>
    <definedName name="_xlnm.Print_Area" localSheetId="25">DTE!$D$17:$O$121</definedName>
    <definedName name="_xlnm.Print_Area" localSheetId="26">DUK!$D$17:$O$121</definedName>
    <definedName name="_xlnm.Print_Area" localSheetId="22">ED!$D$17:$O$121</definedName>
    <definedName name="_xlnm.Print_Area" localSheetId="27">EIX!$D$17:$O$121</definedName>
    <definedName name="_xlnm.Print_Area" localSheetId="30">ES!$D$17:$O$121</definedName>
    <definedName name="_xlnm.Print_Area" localSheetId="31">'ES (2)'!$D$17:$O$121</definedName>
    <definedName name="_xlnm.Print_Area" localSheetId="28">ETR!$D$17:$O$121</definedName>
    <definedName name="_xlnm.Print_Area" localSheetId="29">EVRG!$D$17:$O$121</definedName>
    <definedName name="_xlnm.Print_Area" localSheetId="32">EXC!$D$17:$O$121</definedName>
    <definedName name="_xlnm.Print_Area" localSheetId="34">FE!$D$17:$O$121</definedName>
    <definedName name="_xlnm.Print_Area" localSheetId="36">FOR!$D$17:$O$121</definedName>
    <definedName name="_xlnm.Print_Area" localSheetId="44">FPL!$D$17:$O$121</definedName>
    <definedName name="_xlnm.Print_Area" localSheetId="45">Gulf!$D$17:$O$121</definedName>
    <definedName name="_xlnm.Print_Area" localSheetId="37">HE!$D$17:$O$121</definedName>
    <definedName name="_xlnm.Print_Area" localSheetId="38">IDA!$D$17:$O$121</definedName>
    <definedName name="_xlnm.Print_Area" localSheetId="39">'IDA (2)'!$D$17:$O$121</definedName>
    <definedName name="_xlnm.Print_Area" localSheetId="8">LNT!$D$17:$O$121</definedName>
    <definedName name="_xlnm.Print_Area" localSheetId="40">MDU!$D$17:$O$121</definedName>
    <definedName name="_xlnm.Print_Area" localSheetId="41">MGEE!$D$17:$O$121</definedName>
    <definedName name="_xlnm.Print_Area" localSheetId="42">'MGEE (2)'!$D$17:$O$121</definedName>
    <definedName name="_xlnm.Print_Area" localSheetId="43">NEE!$D$17:$O$121</definedName>
    <definedName name="_xlnm.Print_Area" localSheetId="46">NWE!$D$17:$O$121</definedName>
    <definedName name="_xlnm.Print_Area" localSheetId="47">OGE!$D$17:$O$121</definedName>
    <definedName name="_xlnm.Print_Area" localSheetId="48">OTTR!$D$17:$O$121</definedName>
    <definedName name="_xlnm.Print_Area" localSheetId="49">PacificCorp!$D$17:$O$121</definedName>
    <definedName name="_xlnm.Print_Area" localSheetId="52">PCG!$D$17:$O$121</definedName>
    <definedName name="_xlnm.Print_Area" localSheetId="56">PEG!$D$17:$O$121</definedName>
    <definedName name="_xlnm.Print_Area" localSheetId="35">'Pepco (2)'!$D$17:$O$121</definedName>
    <definedName name="_xlnm.Print_Area" localSheetId="54">PNM!$D$17:$O$121</definedName>
    <definedName name="_xlnm.Print_Area" localSheetId="50">PNW!$D$17:$O$121</definedName>
    <definedName name="_xlnm.Print_Area" localSheetId="53">POR!$D$17:$O$121</definedName>
    <definedName name="_xlnm.Print_Area" localSheetId="55">PPL!$D$17:$O$121</definedName>
    <definedName name="_xlnm.Print_Area" localSheetId="51">PSE!$D$17:$O$121</definedName>
    <definedName name="_xlnm.Print_Area" localSheetId="58">SO!$D$17:$O$121</definedName>
    <definedName name="_xlnm.Print_Area" localSheetId="62">'SPSCO (2)'!$D$17:$O$121</definedName>
    <definedName name="_xlnm.Print_Area" localSheetId="57">SRE!$D$17:$O$121</definedName>
    <definedName name="_xlnm.Print_Area" localSheetId="63">SWEPCO!$D$17:$O$121</definedName>
    <definedName name="_xlnm.Print_Area" localSheetId="64">'SWEPCO (2)'!$D$17:$O$121</definedName>
    <definedName name="_xlnm.Print_Area" localSheetId="11">SWEPCO1!$D$17:$O$121</definedName>
    <definedName name="_xlnm.Print_Area" localSheetId="59">VVC!$D$17:$O$121</definedName>
    <definedName name="_xlnm.Print_Area" localSheetId="60">WEC!$D$17:$O$121</definedName>
    <definedName name="_xlnm.Print_Area" localSheetId="61">XEL!$D$17:$O$121</definedName>
    <definedName name="_xlnm.Print_Titles" localSheetId="6">'EUs (2)'!$1:$3</definedName>
    <definedName name="snl__00135DAC_C0D9_421D_A455_C433F47FBFC1_" localSheetId="40" hidden="1">MDU!$C$36,MDU!$F$41:$J$113</definedName>
    <definedName name="snl__0025B196_B719_4351_9FF1_A04B73591B2C_" localSheetId="19" hidden="1">CNP!$C$20,CNP!$F$24:$G$35</definedName>
    <definedName name="snl__0025B196_B719_4351_9FF1_A04B73591B2C_" localSheetId="20" hidden="1">'CNP (2)'!$C$20,'CNP (2)'!$F$24:$G$35</definedName>
    <definedName name="snl__0058EA7D_5F3A_4E6F_94A0_043E5E322527_" localSheetId="22" hidden="1">ED!$V$42,ED!$X$48:$X$56</definedName>
    <definedName name="snl__005E58BD_D72A_4271_9AB6_039B7C28D5FC_" localSheetId="45" hidden="1">Gulf!$C$36,Gulf!$F$41:$J$113</definedName>
    <definedName name="snl__005E58BD_D72A_4271_9AB6_039B7C28D5FC_" localSheetId="46" hidden="1">NWE!$C$36,NWE!$F$41:$J$113</definedName>
    <definedName name="snl__00CAD69E_C2B0_4FFF_A417_8EE03C95DAC3_" localSheetId="7" hidden="1">ALE!$C$20,ALE!$F$24:$G$35</definedName>
    <definedName name="snl__00DBC1DD_9CB8_492C_8929_E61099358A62_" localSheetId="38" hidden="1">IDA!$C$36,IDA!$F$41:$J$113</definedName>
    <definedName name="snl__00EC8CC9_19F3_42E0_BA94_455729DC6F66_" localSheetId="33" hidden="1">BGE!$V$42,BGE!$X$48:$X$56</definedName>
    <definedName name="snl__00F51635_ADE4_415B_822D_DA5D773AA816_" localSheetId="56" hidden="1">PEG!$C$36,PEG!$F$41:$J$113</definedName>
    <definedName name="snl__00FD3A93_27D9_4757_AC71_A83B09B3F015_" localSheetId="57" hidden="1">SRE!$C$36,SRE!$F$41:$J$113</definedName>
    <definedName name="snl__010388CF_94D7_4ACE_9B1F_B1EBCA3224E9_" localSheetId="7" hidden="1">ALE!$C$20,ALE!$F$24:$G$35</definedName>
    <definedName name="snl__0124C442_9D1F_404C_AFC1_59DF010BAC8C_" localSheetId="34" hidden="1">FE!$V$42,FE!$X$48:$X$56</definedName>
    <definedName name="snl__0138039D_9C46_45B9_93BC_41A8E521D628_" localSheetId="39" hidden="1">'IDA (2)'!$C$36,'IDA (2)'!$F$41:$J$113</definedName>
    <definedName name="snl__013B514D_5538_43CF_8CB6_1C31FCB17DE8_" localSheetId="9" hidden="1">AEE!$V$42,AEE!$X$48:$X$56</definedName>
    <definedName name="snl__013B514D_5538_43CF_8CB6_1C31FCB17DE8_" localSheetId="10" hidden="1">AEP!$V$42,AEP!$X$48:$X$56</definedName>
    <definedName name="snl__013B514D_5538_43CF_8CB6_1C31FCB17DE8_" localSheetId="12" hidden="1">AES!$V$42,AES!$X$48:$X$56</definedName>
    <definedName name="snl__013B514D_5538_43CF_8CB6_1C31FCB17DE8_" localSheetId="15" hidden="1">AGR!$V$42,AGR!$X$48:$X$56</definedName>
    <definedName name="snl__013B514D_5538_43CF_8CB6_1C31FCB17DE8_" localSheetId="14" hidden="1">APC!$V$42,APC!$X$48:$X$56</definedName>
    <definedName name="snl__013B514D_5538_43CF_8CB6_1C31FCB17DE8_" localSheetId="16" hidden="1">AVA!$V$42,AVA!$X$48:$X$56</definedName>
    <definedName name="snl__013B514D_5538_43CF_8CB6_1C31FCB17DE8_" localSheetId="17" hidden="1">'AVA (2)'!$V$42,'AVA (2)'!$X$48:$X$56</definedName>
    <definedName name="snl__013B514D_5538_43CF_8CB6_1C31FCB17DE8_" localSheetId="33" hidden="1">BGE!$V$42,BGE!$X$48:$X$56</definedName>
    <definedName name="snl__013B514D_5538_43CF_8CB6_1C31FCB17DE8_" localSheetId="18" hidden="1">BKH!$V$42,BKH!$X$48:$X$56</definedName>
    <definedName name="snl__013B514D_5538_43CF_8CB6_1C31FCB17DE8_" localSheetId="21" hidden="1">CMS!$V$42,CMS!$X$48:$X$56</definedName>
    <definedName name="snl__013B514D_5538_43CF_8CB6_1C31FCB17DE8_" localSheetId="19" hidden="1">CNP!$V$42,CNP!$X$48:$X$56</definedName>
    <definedName name="snl__013B514D_5538_43CF_8CB6_1C31FCB17DE8_" localSheetId="20" hidden="1">'CNP (2)'!$V$42,'CNP (2)'!$X$48:$X$56</definedName>
    <definedName name="snl__013B514D_5538_43CF_8CB6_1C31FCB17DE8_" localSheetId="23" hidden="1">D!$V$42,D!$X$48:$X$56</definedName>
    <definedName name="snl__013B514D_5538_43CF_8CB6_1C31FCB17DE8_" localSheetId="24" hidden="1">DESC!$V$42,DESC!$X$48:$X$56</definedName>
    <definedName name="snl__013B514D_5538_43CF_8CB6_1C31FCB17DE8_" localSheetId="13" hidden="1">DPL!$V$42,DPL!$X$48:$X$56</definedName>
    <definedName name="snl__013B514D_5538_43CF_8CB6_1C31FCB17DE8_" localSheetId="25" hidden="1">DTE!$V$42,DTE!$X$48:$X$56</definedName>
    <definedName name="snl__013B514D_5538_43CF_8CB6_1C31FCB17DE8_" localSheetId="26" hidden="1">DUK!$V$42,DUK!$X$48:$X$56</definedName>
    <definedName name="snl__013B514D_5538_43CF_8CB6_1C31FCB17DE8_" localSheetId="22" hidden="1">ED!$V$42,ED!$X$48:$X$56</definedName>
    <definedName name="snl__013B514D_5538_43CF_8CB6_1C31FCB17DE8_" localSheetId="27" hidden="1">EIX!$V$42,EIX!$X$48:$X$56</definedName>
    <definedName name="snl__013B514D_5538_43CF_8CB6_1C31FCB17DE8_" localSheetId="30" hidden="1">ES!$V$42,ES!$X$48:$X$56</definedName>
    <definedName name="snl__013B514D_5538_43CF_8CB6_1C31FCB17DE8_" localSheetId="31" hidden="1">'ES (2)'!$V$42,'ES (2)'!$X$48:$X$56</definedName>
    <definedName name="snl__013B514D_5538_43CF_8CB6_1C31FCB17DE8_" localSheetId="28" hidden="1">ETR!$V$42,ETR!$X$48:$X$56</definedName>
    <definedName name="snl__013B514D_5538_43CF_8CB6_1C31FCB17DE8_" localSheetId="29" hidden="1">EVRG!$V$42,EVRG!$X$48:$X$56</definedName>
    <definedName name="snl__013B514D_5538_43CF_8CB6_1C31FCB17DE8_" localSheetId="32" hidden="1">EXC!$V$42,EXC!$X$48:$X$56</definedName>
    <definedName name="snl__013B514D_5538_43CF_8CB6_1C31FCB17DE8_" localSheetId="34" hidden="1">FE!$V$42,FE!$X$48:$X$56</definedName>
    <definedName name="snl__013B514D_5538_43CF_8CB6_1C31FCB17DE8_" localSheetId="36" hidden="1">FOR!$V$42,FOR!$X$48:$X$56</definedName>
    <definedName name="snl__013B514D_5538_43CF_8CB6_1C31FCB17DE8_" localSheetId="44" hidden="1">FPL!$V$42,FPL!$X$48:$X$56</definedName>
    <definedName name="snl__013B514D_5538_43CF_8CB6_1C31FCB17DE8_" localSheetId="45" hidden="1">Gulf!$V$42,Gulf!$X$48:$X$56</definedName>
    <definedName name="snl__013B514D_5538_43CF_8CB6_1C31FCB17DE8_" localSheetId="37" hidden="1">HE!$V$42,HE!$X$48:$X$56</definedName>
    <definedName name="snl__013B514D_5538_43CF_8CB6_1C31FCB17DE8_" localSheetId="38" hidden="1">IDA!$V$42,IDA!$X$48:$X$56</definedName>
    <definedName name="snl__013B514D_5538_43CF_8CB6_1C31FCB17DE8_" localSheetId="39" hidden="1">'IDA (2)'!$V$42,'IDA (2)'!$X$48:$X$56</definedName>
    <definedName name="snl__013B514D_5538_43CF_8CB6_1C31FCB17DE8_" localSheetId="40" hidden="1">MDU!$V$42,MDU!$X$48:$X$56</definedName>
    <definedName name="snl__013B514D_5538_43CF_8CB6_1C31FCB17DE8_" localSheetId="41" hidden="1">MGEE!$V$42,MGEE!$X$48:$X$56</definedName>
    <definedName name="snl__013B514D_5538_43CF_8CB6_1C31FCB17DE8_" localSheetId="42" hidden="1">'MGEE (2)'!$V$42,'MGEE (2)'!$X$48:$X$56</definedName>
    <definedName name="snl__013B514D_5538_43CF_8CB6_1C31FCB17DE8_" localSheetId="43" hidden="1">NEE!$V$42,NEE!$X$48:$X$56</definedName>
    <definedName name="snl__013B514D_5538_43CF_8CB6_1C31FCB17DE8_" localSheetId="46" hidden="1">NWE!$V$42,NWE!$X$48:$X$56</definedName>
    <definedName name="snl__013B514D_5538_43CF_8CB6_1C31FCB17DE8_" localSheetId="47" hidden="1">OGE!$V$42,OGE!$X$48:$X$56</definedName>
    <definedName name="snl__013B514D_5538_43CF_8CB6_1C31FCB17DE8_" localSheetId="48" hidden="1">OTTR!$V$42,OTTR!$X$48:$X$56</definedName>
    <definedName name="snl__013B514D_5538_43CF_8CB6_1C31FCB17DE8_" localSheetId="49" hidden="1">PacificCorp!$V$42,PacificCorp!$X$48:$X$56</definedName>
    <definedName name="snl__013B514D_5538_43CF_8CB6_1C31FCB17DE8_" localSheetId="52" hidden="1">PCG!$V$42,PCG!$X$48:$X$56</definedName>
    <definedName name="snl__013B514D_5538_43CF_8CB6_1C31FCB17DE8_" localSheetId="56" hidden="1">PEG!$V$42,PEG!$X$48:$X$56</definedName>
    <definedName name="snl__013B514D_5538_43CF_8CB6_1C31FCB17DE8_" localSheetId="35" hidden="1">'Pepco (2)'!$V$42,'Pepco (2)'!$X$48:$X$56</definedName>
    <definedName name="snl__013B514D_5538_43CF_8CB6_1C31FCB17DE8_" localSheetId="54" hidden="1">PNM!$V$42,PNM!$X$48:$X$56</definedName>
    <definedName name="snl__013B514D_5538_43CF_8CB6_1C31FCB17DE8_" localSheetId="50" hidden="1">PNW!$V$42,PNW!$X$48:$X$56</definedName>
    <definedName name="snl__013B514D_5538_43CF_8CB6_1C31FCB17DE8_" localSheetId="53" hidden="1">POR!$V$42,POR!$X$48:$X$56</definedName>
    <definedName name="snl__013B514D_5538_43CF_8CB6_1C31FCB17DE8_" localSheetId="55" hidden="1">PPL!$V$42,PPL!$X$48:$X$56</definedName>
    <definedName name="snl__013B514D_5538_43CF_8CB6_1C31FCB17DE8_" localSheetId="51" hidden="1">PSE!$V$42,PSE!$X$48:$X$56</definedName>
    <definedName name="snl__013B514D_5538_43CF_8CB6_1C31FCB17DE8_" localSheetId="58" hidden="1">SO!$V$42,SO!$X$48:$X$56</definedName>
    <definedName name="snl__013B514D_5538_43CF_8CB6_1C31FCB17DE8_" localSheetId="62" hidden="1">'SPSCO (2)'!$V$42,'SPSCO (2)'!$X$48:$X$56</definedName>
    <definedName name="snl__013B514D_5538_43CF_8CB6_1C31FCB17DE8_" localSheetId="57" hidden="1">SRE!$V$42,SRE!$X$48:$X$56</definedName>
    <definedName name="snl__013B514D_5538_43CF_8CB6_1C31FCB17DE8_" localSheetId="63" hidden="1">SWEPCO!$V$42,SWEPCO!$X$48:$X$56</definedName>
    <definedName name="snl__013B514D_5538_43CF_8CB6_1C31FCB17DE8_" localSheetId="64" hidden="1">'SWEPCO (2)'!$V$42,'SWEPCO (2)'!$X$48:$X$56</definedName>
    <definedName name="snl__013B514D_5538_43CF_8CB6_1C31FCB17DE8_" localSheetId="11" hidden="1">SWEPCO1!$V$42,SWEPCO1!$X$48:$X$56</definedName>
    <definedName name="snl__013B514D_5538_43CF_8CB6_1C31FCB17DE8_" localSheetId="59" hidden="1">VVC!$V$42,VVC!$X$48:$X$56</definedName>
    <definedName name="snl__013B514D_5538_43CF_8CB6_1C31FCB17DE8_" localSheetId="60" hidden="1">WEC!$V$42,WEC!$X$48:$X$56</definedName>
    <definedName name="snl__013B514D_5538_43CF_8CB6_1C31FCB17DE8_" localSheetId="61" hidden="1">XEL!$V$42,XEL!$X$48:$X$56</definedName>
    <definedName name="snl__016308CB_183F_472E_A189_9B71419C81D3_" localSheetId="15" hidden="1">AGR!$V$42,AGR!$X$48:$X$56</definedName>
    <definedName name="snl__016308CB_183F_472E_A189_9B71419C81D3_" localSheetId="18" hidden="1">BKH!$V$42,BKH!$X$48:$X$56</definedName>
    <definedName name="snl__016308CB_183F_472E_A189_9B71419C81D3_" localSheetId="19" hidden="1">CNP!$V$42,CNP!$X$48:$X$56</definedName>
    <definedName name="snl__016308CB_183F_472E_A189_9B71419C81D3_" localSheetId="23" hidden="1">D!$V$42,D!$X$48:$X$56</definedName>
    <definedName name="snl__016308CB_183F_472E_A189_9B71419C81D3_" localSheetId="25" hidden="1">DTE!$V$42,DTE!$X$48:$X$56</definedName>
    <definedName name="snl__016308CB_183F_472E_A189_9B71419C81D3_" localSheetId="22" hidden="1">ED!$V$42,ED!$X$48:$X$56</definedName>
    <definedName name="snl__01762537_FCBE_45F8_B831_DDC06AD475C1_" localSheetId="59" hidden="1">VVC!$V$42,VVC!$X$48:$X$56</definedName>
    <definedName name="snl__017A727F_3C60_4175_AC5A_96617AACE9A6_" localSheetId="40" hidden="1">MDU!$V$42,MDU!$X$48:$X$56</definedName>
    <definedName name="snl__01856E14_84BE_450F_8C6C_BA87309662C3_" localSheetId="48" hidden="1">OTTR!$C$20,OTTR!$F$24:$G$35</definedName>
    <definedName name="snl__018F1FCD_F3E5_47CA_9D79_C048E4208031_" localSheetId="38" hidden="1">IDA!$C$36,IDA!$F$41:$J$113</definedName>
    <definedName name="snl__01BDFA9B_DB22_432A_9A34_EEF153D0FFD5_" localSheetId="34" hidden="1">FE!$V$42,FE!$X$48:$X$56</definedName>
    <definedName name="snl__01C2C412_B819_400D_8ADD_6D6E31C6745A_" localSheetId="27" hidden="1">EIX!$V$42,EIX!$X$48:$X$56</definedName>
    <definedName name="snl__01CBDD8D_476E_4717_8186_E34E7BF654D4_" localSheetId="62" hidden="1">'SPSCO (2)'!$C$20,'SPSCO (2)'!$F$24:$G$35</definedName>
    <definedName name="snl__01FCCF81_CE2B_4F3F_9D12_F82E06A0093B_" localSheetId="35" hidden="1">'Pepco (2)'!$V$42,'Pepco (2)'!$X$48:$X$56</definedName>
    <definedName name="snl__021F9940_5786_4FBD_9F50_5EEA97E3DF63_" localSheetId="28" hidden="1">ETR!$V$42,ETR!$X$48:$X$56</definedName>
    <definedName name="snl__0222AF68_F24D_49FB_BE0D_52727E974CC4_" localSheetId="35" hidden="1">'Pepco (2)'!$C$36,'Pepco (2)'!$F$41:$J$113</definedName>
    <definedName name="snl__02281FBF_D40D_459B_8E21_15CBEE367CF0_" localSheetId="49" hidden="1">PacificCorp!$C$20,PacificCorp!$F$24:$G$35</definedName>
    <definedName name="snl__0262BB12_84B3_4DC8_B054_E73EA2DEF907_" localSheetId="60" hidden="1">WEC!$C$20,WEC!$F$24:$G$35</definedName>
    <definedName name="snl__0283C416_BF07_4407_B757_EE7DBA1E6226_" localSheetId="24" hidden="1">DESC!$C$36,DESC!$F$41:$J$113</definedName>
    <definedName name="snl__0299995D_E2EB_4ACF_88BB_11461C7CBC09_" localSheetId="61" hidden="1">XEL!$V$42,XEL!$X$48:$X$56</definedName>
    <definedName name="snl__029D9C1B_948F_4AA0_B41C_D62D35E4A27F_" localSheetId="46" hidden="1">NWE!$V$42,NWE!$X$48:$X$56</definedName>
    <definedName name="snl__029EC219_49D1_4564_92E4_3A09F2EDD37F_" localSheetId="30" hidden="1">ES!$C$20,ES!$F$24:$G$35</definedName>
    <definedName name="snl__02D1A706_3577_4297_85BD_A76D670B5119_" localSheetId="7" hidden="1">ALE!$C$36,ALE!$F$41:$J$113</definedName>
    <definedName name="snl__02D2646A_6760_4019_BB18_A6BC6EF12EB7_" localSheetId="28" hidden="1">ETR!$C$20,ETR!$F$24:$G$35</definedName>
    <definedName name="snl__02FD2A6A_24BA_46F4_96B8_5DAB5C41A5F6_" localSheetId="9" hidden="1">AEE!$C$20,AEE!$F$24:$G$35</definedName>
    <definedName name="snl__03124553_A39B_473D_BA3D_1A9408AF8765_" localSheetId="9" hidden="1">AEE!$C$36,AEE!$F$41:$J$113</definedName>
    <definedName name="snl__0352DD88_18F2_451F_8DA7_90CC5FEB3F3D_" localSheetId="45" hidden="1">Gulf!$C$20,Gulf!$F$24:$G$35</definedName>
    <definedName name="snl__0360AA71_7761_470F_9A34_84169E5404AB_" localSheetId="58" hidden="1">SO!$V$42,SO!$X$48:$X$56</definedName>
    <definedName name="snl__036E4407_C993_41B7_8214_1700BF45FBD9_" localSheetId="17" hidden="1">'AVA (2)'!$V$42,'AVA (2)'!$X$48:$X$56</definedName>
    <definedName name="snl__039D7BC9_2A18_4793_B4F7_193C6FBDFAF0_" localSheetId="52" hidden="1">PCG!$C$20,PCG!$F$24:$G$35</definedName>
    <definedName name="snl__03B1ECD4_1278_4BFA_919F_C9E1A9DEEC2B_" localSheetId="11" hidden="1">SWEPCO1!$C$36,SWEPCO1!$F$41:$J$113</definedName>
    <definedName name="snl__03BAFA2D_6092_4FF6_B217_23D6E9AC7552_" localSheetId="11" hidden="1">SWEPCO1!$V$42,SWEPCO1!$X$48:$X$56</definedName>
    <definedName name="snl__03BB329E_731E_447E_9865_C718AF27A7DF_" localSheetId="64" hidden="1">'SWEPCO (2)'!$V$42,'SWEPCO (2)'!$X$48:$X$56</definedName>
    <definedName name="snl__042A9FD2_6113_4488_92C7_53F1B2D036F7_" localSheetId="43" hidden="1">NEE!$V$42,NEE!$X$48:$X$56</definedName>
    <definedName name="snl__04462D1D_449F_4807_AB6C_D8250904016D_" localSheetId="23" hidden="1">D!$C$20,D!$F$24:$G$35</definedName>
    <definedName name="snl__04893B8D_EBD5_414B_A6F9_D799A73B3A69_" localSheetId="43" hidden="1">NEE!$V$42,NEE!$X$48:$X$56</definedName>
    <definedName name="snl__049CD3D3_71CC_479A_A51C_61F13CFC3390_" localSheetId="43" hidden="1">NEE!$C$20,NEE!$F$24:$G$35</definedName>
    <definedName name="snl__04B4221E_BDEC_4B9C_B388_4C4A859662A2_" localSheetId="20" hidden="1">'CNP (2)'!$C$36,'CNP (2)'!$F$41:$J$113</definedName>
    <definedName name="snl__04E0371A_F390_4B21_A9D5_41166E33B727_" localSheetId="33" hidden="1">BGE!$C$36,BGE!$F$41:$J$113</definedName>
    <definedName name="snl__04F21231_B086_4C76_9B97_9113A6C70168_" localSheetId="16" hidden="1">AVA!$C$20,AVA!$F$24:$G$35</definedName>
    <definedName name="snl__050A61CA_32F8_4634_8A44_370F9B573CCC_" localSheetId="45" hidden="1">Gulf!$V$42,Gulf!$X$48:$X$56</definedName>
    <definedName name="snl__050A61CA_32F8_4634_8A44_370F9B573CCC_" localSheetId="46" hidden="1">NWE!$V$42,NWE!$X$48:$X$56</definedName>
    <definedName name="snl__05293D20_6760_4815_8316_D165B11B7610_" localSheetId="29" hidden="1">EVRG!$C$20,EVRG!$F$24:$G$35</definedName>
    <definedName name="snl__05370C25_2709_4FEF_8DC9_F1F85E68F7C3_" localSheetId="63" hidden="1">SWEPCO!$C$36,SWEPCO!$F$41:$J$113</definedName>
    <definedName name="snl__05370C25_2709_4FEF_8DC9_F1F85E68F7C3_" localSheetId="64" hidden="1">'SWEPCO (2)'!$C$36,'SWEPCO (2)'!$F$41:$J$113</definedName>
    <definedName name="snl__053D4E57_976B_4E45_B97C_C75A05699383_" localSheetId="40" hidden="1">MDU!$C$36,MDU!$F$41:$J$113</definedName>
    <definedName name="snl__0542FF83_0E6B_4009_BCF0_FC07F9F9810A_" localSheetId="42" hidden="1">'MGEE (2)'!$V$42,'MGEE (2)'!$X$48:$X$56</definedName>
    <definedName name="snl__05489C4A_635C_4F72_9980_A23048E61D19_" localSheetId="8" hidden="1">LNT!$V$42,LNT!$X$48:$X$56</definedName>
    <definedName name="snl__0568A63D_FF03_4808_9CCF_6233AEEB4C77_" localSheetId="40" hidden="1">MDU!$C$20,MDU!$F$24:$G$35</definedName>
    <definedName name="snl__0578D4C5_9C32_4F9D_BE8F_1097E5BFA8E1_" localSheetId="23" hidden="1">D!$C$20,D!$F$24:$G$35</definedName>
    <definedName name="snl__0587BF85_4EF8_4A8B_9D7A_68E291CD0141_" localSheetId="23" hidden="1">D!$V$42,D!$X$48:$X$56</definedName>
    <definedName name="snl__0587BF85_4EF8_4A8B_9D7A_68E291CD0141_" localSheetId="25" hidden="1">DTE!$V$42,DTE!$X$48:$X$56</definedName>
    <definedName name="snl__05B55F90_FF8D_4F16_8FAC_C9989249A74D_" localSheetId="43" hidden="1">NEE!$V$42,NEE!$X$48:$X$56</definedName>
    <definedName name="snl__05E123FC_FA5C_4076_9E1C_3A986D7816AE_" localSheetId="50" hidden="1">PNW!$C$36,PNW!$F$41:$J$113</definedName>
    <definedName name="snl__05FABB85_170A_4C8E_9ACC_9FACE3A0962E_" localSheetId="57" hidden="1">SRE!$V$42,SRE!$X$48:$X$56</definedName>
    <definedName name="snl__060C1C94_FECE_4463_B0B9_4BAE5E6A2A0D_" localSheetId="58" hidden="1">SO!$C$20,SO!$F$24:$G$35</definedName>
    <definedName name="snl__0641864C_B3B7_4CE8_938D_9F650AA13870_" localSheetId="40" hidden="1">MDU!$C$20,MDU!$F$24:$G$35</definedName>
    <definedName name="snl__0641864C_B3B7_4CE8_938D_9F650AA13870_" localSheetId="49" hidden="1">PacificCorp!$C$20,PacificCorp!$F$24:$G$35</definedName>
    <definedName name="snl__0641864C_B3B7_4CE8_938D_9F650AA13870_" localSheetId="52" hidden="1">PCG!$C$20,PCG!$F$24:$G$35</definedName>
    <definedName name="snl__0641864C_B3B7_4CE8_938D_9F650AA13870_" localSheetId="56" hidden="1">PEG!$C$20,PEG!$F$24:$G$35</definedName>
    <definedName name="snl__0641864C_B3B7_4CE8_938D_9F650AA13870_" localSheetId="54" hidden="1">PNM!$C$20,PNM!$F$24:$G$35</definedName>
    <definedName name="snl__0641864C_B3B7_4CE8_938D_9F650AA13870_" localSheetId="50" hidden="1">PNW!$C$20,PNW!$F$24:$G$35</definedName>
    <definedName name="snl__0641864C_B3B7_4CE8_938D_9F650AA13870_" localSheetId="53" hidden="1">POR!$C$20,POR!$F$24:$G$35</definedName>
    <definedName name="snl__0641864C_B3B7_4CE8_938D_9F650AA13870_" localSheetId="55" hidden="1">PPL!$C$20,PPL!$F$24:$G$35</definedName>
    <definedName name="snl__0641864C_B3B7_4CE8_938D_9F650AA13870_" localSheetId="51" hidden="1">PSE!$C$20,PSE!$F$24:$G$35</definedName>
    <definedName name="snl__0641864C_B3B7_4CE8_938D_9F650AA13870_" localSheetId="58" hidden="1">SO!$C$20,SO!$F$24:$G$35</definedName>
    <definedName name="snl__0641864C_B3B7_4CE8_938D_9F650AA13870_" localSheetId="62" hidden="1">'SPSCO (2)'!$C$20,'SPSCO (2)'!$F$24:$G$35</definedName>
    <definedName name="snl__0641864C_B3B7_4CE8_938D_9F650AA13870_" localSheetId="57" hidden="1">SRE!$C$20,SRE!$F$24:$G$35</definedName>
    <definedName name="snl__0641864C_B3B7_4CE8_938D_9F650AA13870_" localSheetId="63" hidden="1">SWEPCO!$C$20,SWEPCO!$F$24:$G$35</definedName>
    <definedName name="snl__0641864C_B3B7_4CE8_938D_9F650AA13870_" localSheetId="64" hidden="1">'SWEPCO (2)'!$C$20,'SWEPCO (2)'!$F$24:$G$35</definedName>
    <definedName name="snl__0641864C_B3B7_4CE8_938D_9F650AA13870_" localSheetId="59" hidden="1">VVC!$C$20,VVC!$F$24:$G$35</definedName>
    <definedName name="snl__0641864C_B3B7_4CE8_938D_9F650AA13870_" localSheetId="60" hidden="1">WEC!$C$20,WEC!$F$24:$G$35</definedName>
    <definedName name="snl__0641864C_B3B7_4CE8_938D_9F650AA13870_" localSheetId="61" hidden="1">XEL!$C$20,XEL!$F$24:$G$35</definedName>
    <definedName name="snl__0664E66E_63C2_455E_8382_95F2CAEC4F3B_" localSheetId="22" hidden="1">ED!$C$36,ED!$F$41:$J$113</definedName>
    <definedName name="snl__0679BF76_0AC4_4AB1_B053_6EF32BC5EA18_" localSheetId="34" hidden="1">FE!$C$20,FE!$F$24:$G$35</definedName>
    <definedName name="snl__0679BF76_0AC4_4AB1_B053_6EF32BC5EA18_" localSheetId="35" hidden="1">'Pepco (2)'!$C$20,'Pepco (2)'!$F$24:$G$35</definedName>
    <definedName name="snl__06913104_C52B_4B91_8970_49ECC75DE6BB_" localSheetId="54" hidden="1">PNM!$C$20,PNM!$F$24:$G$35</definedName>
    <definedName name="snl__06913104_C52B_4B91_8970_49ECC75DE6BB_" localSheetId="53" hidden="1">POR!$C$20,POR!$F$24:$G$35</definedName>
    <definedName name="snl__06CAAFF1_0B76_42E0_A656_074A2A0039FC_" localSheetId="50" hidden="1">PNW!$V$42,PNW!$X$48:$X$56</definedName>
    <definedName name="snl__06D18636_73B5_4F76_9891_C41FABDC6298_" localSheetId="23" hidden="1">D!$C$36,D!$F$41:$J$113</definedName>
    <definedName name="snl__06DD5A3F_2718_4CF3_9FEB_612854EB6769_" localSheetId="49" hidden="1">PacificCorp!$C$36,PacificCorp!$F$41:$J$113</definedName>
    <definedName name="snl__075ED6D0_3426_438C_9864_4049B17492DE_" localSheetId="14" hidden="1">APC!$V$42,APC!$X$48:$X$56</definedName>
    <definedName name="snl__0797EC29_BBB2_4560_8BDD_5CFB686E5723_" localSheetId="15" hidden="1">AGR!$C$36,AGR!$F$41:$J$113</definedName>
    <definedName name="snl__07CD3566_DB8B_46FD_8421_8CC96C9C89AF_" localSheetId="61" hidden="1">XEL!$C$36,XEL!$F$41:$J$113</definedName>
    <definedName name="snl__07D4B0B0_911E_436D_A72C_40C195A6461C_" localSheetId="44" hidden="1">FPL!$C$36,FPL!$F$41:$J$113</definedName>
    <definedName name="snl__07D4B0B0_911E_436D_A72C_40C195A6461C_" localSheetId="45" hidden="1">Gulf!$C$36,Gulf!$F$41:$J$113</definedName>
    <definedName name="snl__07D4B0B0_911E_436D_A72C_40C195A6461C_" localSheetId="40" hidden="1">MDU!$C$36,MDU!$F$41:$J$113</definedName>
    <definedName name="snl__07D4B0B0_911E_436D_A72C_40C195A6461C_" localSheetId="41" hidden="1">MGEE!$C$36,MGEE!$F$41:$J$113</definedName>
    <definedName name="snl__07D4B0B0_911E_436D_A72C_40C195A6461C_" localSheetId="42" hidden="1">'MGEE (2)'!$C$36,'MGEE (2)'!$F$41:$J$113</definedName>
    <definedName name="snl__07D4B0B0_911E_436D_A72C_40C195A6461C_" localSheetId="43" hidden="1">NEE!$C$36,NEE!$F$41:$J$113</definedName>
    <definedName name="snl__07D4B0B0_911E_436D_A72C_40C195A6461C_" localSheetId="46" hidden="1">NWE!$C$36,NWE!$F$41:$J$113</definedName>
    <definedName name="snl__07D4B0B0_911E_436D_A72C_40C195A6461C_" localSheetId="47" hidden="1">OGE!$C$36,OGE!$F$41:$J$113</definedName>
    <definedName name="snl__07D4B0B0_911E_436D_A72C_40C195A6461C_" localSheetId="48" hidden="1">OTTR!$C$36,OTTR!$F$41:$J$113</definedName>
    <definedName name="snl__07D4B0B0_911E_436D_A72C_40C195A6461C_" localSheetId="49" hidden="1">PacificCorp!$C$36,PacificCorp!$F$41:$J$113</definedName>
    <definedName name="snl__07D4B0B0_911E_436D_A72C_40C195A6461C_" localSheetId="52" hidden="1">PCG!$C$36,PCG!$F$41:$J$113</definedName>
    <definedName name="snl__07D4B0B0_911E_436D_A72C_40C195A6461C_" localSheetId="56" hidden="1">PEG!$C$36,PEG!$F$41:$J$113</definedName>
    <definedName name="snl__07D4B0B0_911E_436D_A72C_40C195A6461C_" localSheetId="54" hidden="1">PNM!$C$36,PNM!$F$41:$J$113</definedName>
    <definedName name="snl__07D4B0B0_911E_436D_A72C_40C195A6461C_" localSheetId="50" hidden="1">PNW!$C$36,PNW!$F$41:$J$113</definedName>
    <definedName name="snl__07D4B0B0_911E_436D_A72C_40C195A6461C_" localSheetId="53" hidden="1">POR!$C$36,POR!$F$41:$J$113</definedName>
    <definedName name="snl__07D4B0B0_911E_436D_A72C_40C195A6461C_" localSheetId="55" hidden="1">PPL!$C$36,PPL!$F$41:$J$113</definedName>
    <definedName name="snl__07D4B0B0_911E_436D_A72C_40C195A6461C_" localSheetId="51" hidden="1">PSE!$C$36,PSE!$F$41:$J$113</definedName>
    <definedName name="snl__07D4B0B0_911E_436D_A72C_40C195A6461C_" localSheetId="58" hidden="1">SO!$C$36,SO!$F$41:$J$113</definedName>
    <definedName name="snl__07D4B0B0_911E_436D_A72C_40C195A6461C_" localSheetId="62" hidden="1">'SPSCO (2)'!$C$36,'SPSCO (2)'!$F$41:$J$113</definedName>
    <definedName name="snl__07D4B0B0_911E_436D_A72C_40C195A6461C_" localSheetId="63" hidden="1">SWEPCO!$C$36,SWEPCO!$F$41:$J$113</definedName>
    <definedName name="snl__07D4B0B0_911E_436D_A72C_40C195A6461C_" localSheetId="64" hidden="1">'SWEPCO (2)'!$C$36,'SWEPCO (2)'!$F$41:$J$113</definedName>
    <definedName name="snl__07D4B0B0_911E_436D_A72C_40C195A6461C_" localSheetId="59" hidden="1">VVC!$C$36,VVC!$F$41:$J$113</definedName>
    <definedName name="snl__07D4B0B0_911E_436D_A72C_40C195A6461C_" localSheetId="60" hidden="1">WEC!$C$36,WEC!$F$41:$J$113</definedName>
    <definedName name="snl__07D4B0B0_911E_436D_A72C_40C195A6461C_" localSheetId="61" hidden="1">XEL!$C$36,XEL!$F$41:$J$113</definedName>
    <definedName name="snl__07EC953B_4C0D_4BE8_8653_734116B79F20_" localSheetId="35" hidden="1">'Pepco (2)'!$V$42,'Pepco (2)'!$X$48:$X$56</definedName>
    <definedName name="snl__07F667FB_F15E_49FE_8BF7_8905F2A8988B_" localSheetId="12" hidden="1">AES!$C$20,AES!$F$24:$G$35</definedName>
    <definedName name="snl__080028E3_EF98_4872_8083_C267C666EB77_" localSheetId="10" hidden="1">AEP!$C$20,AEP!$F$24:$G$35</definedName>
    <definedName name="snl__080028E3_EF98_4872_8083_C267C666EB77_" localSheetId="12" hidden="1">AES!$C$20,AES!$F$24:$G$35</definedName>
    <definedName name="snl__080028E3_EF98_4872_8083_C267C666EB77_" localSheetId="14" hidden="1">APC!$C$20,APC!$F$24:$G$35</definedName>
    <definedName name="snl__080028E3_EF98_4872_8083_C267C666EB77_" localSheetId="13" hidden="1">DPL!$C$20,DPL!$F$24:$G$35</definedName>
    <definedName name="snl__080028E3_EF98_4872_8083_C267C666EB77_" localSheetId="11" hidden="1">SWEPCO1!$C$20,SWEPCO1!$F$24:$G$35</definedName>
    <definedName name="snl__0804863A_E3E5_4FB1_A136_6B4ACE4E8F7F_" localSheetId="61" hidden="1">XEL!$C$36,XEL!$F$41:$J$113</definedName>
    <definedName name="snl__08108872_E555_4B40_B38C_0E5EA101F41D_" localSheetId="33" hidden="1">BGE!$C$20,BGE!$F$24:$G$35</definedName>
    <definedName name="snl__08108872_E555_4B40_B38C_0E5EA101F41D_" localSheetId="23" hidden="1">D!$C$20,D!$F$24:$G$35</definedName>
    <definedName name="snl__08108872_E555_4B40_B38C_0E5EA101F41D_" localSheetId="24" hidden="1">DESC!$C$20,DESC!$F$24:$G$35</definedName>
    <definedName name="snl__08108872_E555_4B40_B38C_0E5EA101F41D_" localSheetId="25" hidden="1">DTE!$C$20,DTE!$F$24:$G$35</definedName>
    <definedName name="snl__08108872_E555_4B40_B38C_0E5EA101F41D_" localSheetId="26" hidden="1">DUK!$C$20,DUK!$F$24:$G$35</definedName>
    <definedName name="snl__08108872_E555_4B40_B38C_0E5EA101F41D_" localSheetId="27" hidden="1">EIX!$C$20,EIX!$F$24:$G$35</definedName>
    <definedName name="snl__08108872_E555_4B40_B38C_0E5EA101F41D_" localSheetId="30" hidden="1">ES!$C$20,ES!$F$24:$G$35</definedName>
    <definedName name="snl__08108872_E555_4B40_B38C_0E5EA101F41D_" localSheetId="31" hidden="1">'ES (2)'!$C$20,'ES (2)'!$F$24:$G$35</definedName>
    <definedName name="snl__08108872_E555_4B40_B38C_0E5EA101F41D_" localSheetId="28" hidden="1">ETR!$C$20,ETR!$F$24:$G$35</definedName>
    <definedName name="snl__08108872_E555_4B40_B38C_0E5EA101F41D_" localSheetId="29" hidden="1">EVRG!$C$20,EVRG!$F$24:$G$35</definedName>
    <definedName name="snl__08108872_E555_4B40_B38C_0E5EA101F41D_" localSheetId="32" hidden="1">EXC!$C$20,EXC!$F$24:$G$35</definedName>
    <definedName name="snl__08108872_E555_4B40_B38C_0E5EA101F41D_" localSheetId="34" hidden="1">FE!$C$20,FE!$F$24:$G$35</definedName>
    <definedName name="snl__08108872_E555_4B40_B38C_0E5EA101F41D_" localSheetId="36" hidden="1">FOR!$C$20,FOR!$F$24:$G$35</definedName>
    <definedName name="snl__08108872_E555_4B40_B38C_0E5EA101F41D_" localSheetId="44" hidden="1">FPL!$C$20,FPL!$F$24:$G$35</definedName>
    <definedName name="snl__08108872_E555_4B40_B38C_0E5EA101F41D_" localSheetId="45" hidden="1">Gulf!$C$20,Gulf!$F$24:$G$35</definedName>
    <definedName name="snl__08108872_E555_4B40_B38C_0E5EA101F41D_" localSheetId="37" hidden="1">HE!$C$20,HE!$F$24:$G$35</definedName>
    <definedName name="snl__08108872_E555_4B40_B38C_0E5EA101F41D_" localSheetId="38" hidden="1">IDA!$C$20,IDA!$F$24:$G$35</definedName>
    <definedName name="snl__08108872_E555_4B40_B38C_0E5EA101F41D_" localSheetId="39" hidden="1">'IDA (2)'!$C$20,'IDA (2)'!$F$24:$G$35</definedName>
    <definedName name="snl__08108872_E555_4B40_B38C_0E5EA101F41D_" localSheetId="41" hidden="1">MGEE!$C$20,MGEE!$F$24:$G$35</definedName>
    <definedName name="snl__08108872_E555_4B40_B38C_0E5EA101F41D_" localSheetId="42" hidden="1">'MGEE (2)'!$C$20,'MGEE (2)'!$F$24:$G$35</definedName>
    <definedName name="snl__08108872_E555_4B40_B38C_0E5EA101F41D_" localSheetId="43" hidden="1">NEE!$C$20,NEE!$F$24:$G$35</definedName>
    <definedName name="snl__08108872_E555_4B40_B38C_0E5EA101F41D_" localSheetId="46" hidden="1">NWE!$C$20,NWE!$F$24:$G$35</definedName>
    <definedName name="snl__08108872_E555_4B40_B38C_0E5EA101F41D_" localSheetId="47" hidden="1">OGE!$C$20,OGE!$F$24:$G$35</definedName>
    <definedName name="snl__08108872_E555_4B40_B38C_0E5EA101F41D_" localSheetId="48" hidden="1">OTTR!$C$20,OTTR!$F$24:$G$35</definedName>
    <definedName name="snl__08108872_E555_4B40_B38C_0E5EA101F41D_" localSheetId="52" hidden="1">PCG!$C$20,PCG!$F$24:$G$35</definedName>
    <definedName name="snl__08108872_E555_4B40_B38C_0E5EA101F41D_" localSheetId="56" hidden="1">PEG!$C$20,PEG!$F$24:$G$35</definedName>
    <definedName name="snl__08108872_E555_4B40_B38C_0E5EA101F41D_" localSheetId="35" hidden="1">'Pepco (2)'!$C$20,'Pepco (2)'!$F$24:$G$35</definedName>
    <definedName name="snl__08108872_E555_4B40_B38C_0E5EA101F41D_" localSheetId="54" hidden="1">PNM!$C$20,PNM!$F$24:$G$35</definedName>
    <definedName name="snl__08108872_E555_4B40_B38C_0E5EA101F41D_" localSheetId="53" hidden="1">POR!$C$20,POR!$F$24:$G$35</definedName>
    <definedName name="snl__082A0207_CCAB_4054_BBAF_D01D9AB6DF51_" localSheetId="42" hidden="1">'MGEE (2)'!$C$20,'MGEE (2)'!$F$24:$G$35</definedName>
    <definedName name="snl__0860BF83_D7C6_4F6B_8CA4_677F7B02A967_" localSheetId="55" hidden="1">PPL!$V$42,PPL!$X$48:$X$56</definedName>
    <definedName name="snl__08736B1D_6438_4DB4_AFD8_87B2262E9C7E_" localSheetId="19" hidden="1">CNP!$C$20,CNP!$F$24:$G$35</definedName>
    <definedName name="snl__0878F56E_D184_4068_AEE9_590E4FF3B4FF_" localSheetId="34" hidden="1">FE!$C$36,FE!$F$41:$J$113</definedName>
    <definedName name="snl__0878F56E_D184_4068_AEE9_590E4FF3B4FF_" localSheetId="35" hidden="1">'Pepco (2)'!$C$36,'Pepco (2)'!$F$41:$J$113</definedName>
    <definedName name="snl__08859FF4_3E7D_4B2B_A682_B5BA1586C2C3_" localSheetId="16" hidden="1">AVA!$V$42,AVA!$X$48:$X$56</definedName>
    <definedName name="snl__089212FA_27C8_4175_9E76_3782D25B4DA8_" localSheetId="20" hidden="1">'CNP (2)'!$C$20,'CNP (2)'!$F$24:$G$35</definedName>
    <definedName name="snl__0892DD44_B9AD_4437_BA5F_6683C13019B6_" localSheetId="48" hidden="1">OTTR!$C$36,OTTR!$F$41:$J$113</definedName>
    <definedName name="snl__08AF6518_5FA9_43E0_A75B_45F787276DEF_" localSheetId="37" hidden="1">HE!$C$20,HE!$F$24:$G$35</definedName>
    <definedName name="snl__08BC2E0A_B252_4E25_8CBE_92C4EF79C83B_" localSheetId="18" hidden="1">BKH!$C$20,BKH!$F$24:$G$35</definedName>
    <definedName name="snl__08C8CCA9_D63E_42DA_A32B_21ABD8F8E892_" localSheetId="48" hidden="1">OTTR!$C$36,OTTR!$F$41:$J$113</definedName>
    <definedName name="snl__08C943E9_76E4_4966_A485_AA801C5EE02C_" localSheetId="20" hidden="1">'CNP (2)'!$V$42,'CNP (2)'!$X$48:$X$56</definedName>
    <definedName name="snl__08CE4A12_08B6_42C6_8009_79FBE4D555E4_" localSheetId="58" hidden="1">SO!$C$36,SO!$F$41:$J$113</definedName>
    <definedName name="snl__08D8B00C_0D8B_470F_8AFC_224BEE983635_" localSheetId="33" hidden="1">BGE!$C$36,BGE!$F$41:$J$113</definedName>
    <definedName name="snl__08E7CD0C_3F13_4DE7_A324_77315D8E6FE7_" localSheetId="39" hidden="1">'IDA (2)'!$C$20,'IDA (2)'!$F$24:$G$35</definedName>
    <definedName name="snl__08FA724C_FC68_40AA_BDBA_3A7D1ACBE0A4_" localSheetId="23" hidden="1">D!$V$42,D!$X$48:$X$56</definedName>
    <definedName name="snl__090DCA7B_7178_4105_A438_BE50B72EA5EA_" localSheetId="63" hidden="1">SWEPCO!$C$36,SWEPCO!$F$41:$J$113</definedName>
    <definedName name="snl__090DCA7B_7178_4105_A438_BE50B72EA5EA_" localSheetId="64" hidden="1">'SWEPCO (2)'!$C$36,'SWEPCO (2)'!$F$41:$J$113</definedName>
    <definedName name="snl__0919718B_4AA0_46F3_AC11_FD0A0D987763_" localSheetId="59" hidden="1">VVC!$C$36,VVC!$F$41:$J$113</definedName>
    <definedName name="snl__09270467_5B3A_41A9_9B65_F0C49C268C1D_" localSheetId="41" hidden="1">MGEE!$V$42,MGEE!$X$48:$X$56</definedName>
    <definedName name="snl__093DC5B0_BBFC_4C8D_99E7_921624BECA50_" localSheetId="54" hidden="1">PNM!$C$36,PNM!$F$41:$J$113</definedName>
    <definedName name="snl__09471CAA_561B_4F3C_BBD1_061DD5428542_" localSheetId="22" hidden="1">ED!$C$36,ED!$F$41:$J$113</definedName>
    <definedName name="snl__09541C75_8CD0_410A_ABC4_785C9FD29EB0_" localSheetId="59" hidden="1">VVC!$C$20,VVC!$F$24:$G$35</definedName>
    <definedName name="snl__097FA9EE_DDEF_4CFF_95EA_B47A721C96E4_" localSheetId="22" hidden="1">ED!$C$20,ED!$F$24:$G$35</definedName>
    <definedName name="snl__09B70037_EF5C_411C_953A_DEA1815768D2_" localSheetId="29" hidden="1">EVRG!$V$42,EVRG!$X$48:$X$56</definedName>
    <definedName name="snl__09BECFE7_C618_4497_824C_6C87E4C80598_" localSheetId="47" hidden="1">OGE!$C$20,OGE!$F$24:$G$35</definedName>
    <definedName name="snl__0A1D6D0D_799C_4415_9486_BB2C80231A36_" localSheetId="10" hidden="1">AEP!$C$36,AEP!$F$41:$J$113</definedName>
    <definedName name="snl__0A3A1810_8F85_4D4A_9FA1_A39D4DEDD1EC_" localSheetId="30" hidden="1">ES!$V$42,ES!$X$48:$X$56</definedName>
    <definedName name="snl__0A759207_E19A_497F_961F_F2A74149B7A2_" localSheetId="8" hidden="1">LNT!$V$42,LNT!$X$48:$X$56</definedName>
    <definedName name="snl__0A88BCB6_2DDA_4E8F_B1E1_4CA01489B73B_" localSheetId="58" hidden="1">SO!$C$36,SO!$F$41:$J$113</definedName>
    <definedName name="snl__0A99E8E3_5F1E_4E9C_8124_96EFBADC07EB_" localSheetId="10" hidden="1">AEP!$C$36,AEP!$F$41:$J$113</definedName>
    <definedName name="snl__0A99E8E3_5F1E_4E9C_8124_96EFBADC07EB_" localSheetId="12" hidden="1">AES!$C$36,AES!$F$41:$J$113</definedName>
    <definedName name="snl__0A99E8E3_5F1E_4E9C_8124_96EFBADC07EB_" localSheetId="14" hidden="1">APC!$C$36,APC!$F$41:$J$113</definedName>
    <definedName name="snl__0A99E8E3_5F1E_4E9C_8124_96EFBADC07EB_" localSheetId="13" hidden="1">DPL!$C$36,DPL!$F$41:$J$113</definedName>
    <definedName name="snl__0A99E8E3_5F1E_4E9C_8124_96EFBADC07EB_" localSheetId="11" hidden="1">SWEPCO1!$C$36,SWEPCO1!$F$41:$J$113</definedName>
    <definedName name="snl__0AA879FE_EEA0_40C2_8FC9_F975BD1FE079_" localSheetId="25" hidden="1">DTE!$C$20,DTE!$F$24:$G$35</definedName>
    <definedName name="snl__0AACF90B_1B00_4660_82E5_FA0534D0503D_" localSheetId="13" hidden="1">DPL!$C$36,DPL!$F$41:$J$113</definedName>
    <definedName name="snl__0AC981A9_0F67_482A_818F_C40FC13A9B5E_" localSheetId="61" hidden="1">XEL!$V$42,XEL!$X$48:$X$56</definedName>
    <definedName name="snl__0AF317E8_0DE0_43B7_B960_4DACDC4334CD_" localSheetId="8" hidden="1">LNT!$V$42,LNT!$X$48:$X$56</definedName>
    <definedName name="snl__0AFF1F96_9D90_49EB_8DA8_64C6B050EA03_" localSheetId="11" hidden="1">SWEPCO1!$V$42,SWEPCO1!$X$48:$X$56</definedName>
    <definedName name="snl__0B1147C5_A14F_4238_A495_2F0C6C6BE44D_" localSheetId="21" hidden="1">CMS!$V$42,CMS!$X$48:$X$56</definedName>
    <definedName name="snl__0B3CAE52_3A8B_4F2D_8055_73C84C4FBD04_" localSheetId="60" hidden="1">WEC!$C$36,WEC!$F$41:$J$113</definedName>
    <definedName name="snl__0B3CAE52_3A8B_4F2D_8055_73C84C4FBD04_" localSheetId="61" hidden="1">XEL!$C$36,XEL!$F$41:$J$113</definedName>
    <definedName name="snl__0B497AF6_3DF6_4D8F_8DA9_C60DE32EB962_" localSheetId="18" hidden="1">BKH!$C$36,BKH!$F$41:$J$113</definedName>
    <definedName name="snl__0B8E6ED3_692B_49AA_9954_C587E86CCE0B_" localSheetId="35" hidden="1">'Pepco (2)'!$C$20,'Pepco (2)'!$F$24:$G$35</definedName>
    <definedName name="snl__0B90864B_1B76_482C_AE7F_0CCB2ED59093_" localSheetId="39" hidden="1">'IDA (2)'!$V$42,'IDA (2)'!$X$48:$X$56</definedName>
    <definedName name="snl__0B917A23_99A3_4301_ABAC_3318A726E438_" localSheetId="30" hidden="1">ES!$C$20,ES!$F$24:$G$35</definedName>
    <definedName name="snl__0BA3B624_4AFA_4580_A7B4_FA5123649F9F_" localSheetId="33" hidden="1">BGE!$C$36,BGE!$F$41:$J$113</definedName>
    <definedName name="snl__0BABD2DF_6B4C_4C66_BE1A_B03D5EC5958A_" localSheetId="17" hidden="1">'AVA (2)'!$C$20,'AVA (2)'!$F$24:$G$35</definedName>
    <definedName name="snl__0BAF3A73_41D6_4A85_B2FD_8B6570820F19_" localSheetId="11" hidden="1">SWEPCO1!$V$42,SWEPCO1!$X$48:$X$56</definedName>
    <definedName name="snl__0BCC826A_B9E1_405D_9E53_B0E6924FA007_" localSheetId="22" hidden="1">ED!$C$36,ED!$F$41:$J$113</definedName>
    <definedName name="snl__0C2EBF99_F9CD_462C_A1C5_063CB43A0FD5_" localSheetId="59" hidden="1">VVC!$C$20,VVC!$F$24:$G$35</definedName>
    <definedName name="snl__0C6C8C9B_3FC7_4EA6_B078_64D15AFB90E0_" localSheetId="13" hidden="1">DPL!$C$36,DPL!$F$41:$J$113</definedName>
    <definedName name="snl__0C886D94_2593_4FAA_9D8F_42E8ABCD4489_" localSheetId="15" hidden="1">AGR!$V$42,AGR!$X$48:$X$56</definedName>
    <definedName name="snl__0C9D1DC2_6BF3_4F00_BA70_42BC0AA7CDD6_" localSheetId="25" hidden="1">DTE!$V$42,DTE!$X$48:$X$56</definedName>
    <definedName name="snl__0CE4F208_9648_4AEC_A7DE_1B9A51540818_" localSheetId="30" hidden="1">ES!$C$20,ES!$F$24:$G$35</definedName>
    <definedName name="snl__0CF4711C_0977_42E7_837A_D19412A8AB13_" localSheetId="41" hidden="1">MGEE!$C$20,MGEE!$F$24:$G$35</definedName>
    <definedName name="snl__0D1615B3_83D1_43CD_8870_53CC59EC8133_" localSheetId="43" hidden="1">NEE!$C$36,NEE!$F$41:$J$113</definedName>
    <definedName name="snl__0D2869F0_C636_43B4_9285_806C3B730910_" localSheetId="59" hidden="1">VVC!$V$42,VVC!$X$48:$X$56</definedName>
    <definedName name="snl__0D48E8D8_620F_4797_8D09_94DFA4E5AFE9_" localSheetId="41" hidden="1">MGEE!$C$36,MGEE!$F$41:$J$113</definedName>
    <definedName name="snl__0D58EE28_6117_43B2_BF4D_FBD1D22047BE_" localSheetId="51" hidden="1">PSE!$V$42,PSE!$X$48:$X$56</definedName>
    <definedName name="snl__0D708B8F_1DDA_4B52_95D5_674EBFB40AE9_" localSheetId="24" hidden="1">DESC!$C$36,DESC!$F$41:$J$113</definedName>
    <definedName name="snl__0D802E2A_0A56_45AB_9181_5EBEEDEFD9F0_" localSheetId="36" hidden="1">FOR!$C$36,FOR!$F$41:$J$113</definedName>
    <definedName name="snl__0DBE1490_3BDC_4596_B358_4D89AE8A0D44_" localSheetId="20" hidden="1">'CNP (2)'!$C$20,'CNP (2)'!$F$24:$G$35</definedName>
    <definedName name="snl__0DCB25D5_91BF_46F3_8AC9_E1D41449BE7B_" localSheetId="24" hidden="1">DESC!$C$36,DESC!$F$41:$J$113</definedName>
    <definedName name="snl__0DCE0E33_DAE5_48C8_B865_3B2859B74F8F_" localSheetId="59" hidden="1">VVC!$V$42,VVC!$X$48:$X$56</definedName>
    <definedName name="snl__0DDE1ACF_DAB6_4F16_BAE0_FA565B346BC4_" localSheetId="22" hidden="1">ED!$C$36,ED!$F$41:$J$113</definedName>
    <definedName name="snl__0E32B2E2_91EC_4657_A0EF_F1ECD2CA1884_" localSheetId="11" hidden="1">SWEPCO1!$V$42,SWEPCO1!$X$48:$X$56</definedName>
    <definedName name="snl__0E472BCF_38E9_4F1B_B19D_46FEB6446983_" localSheetId="38" hidden="1">IDA!$C$36,IDA!$F$41:$J$113</definedName>
    <definedName name="snl__0E5EB799_9CFE_4073_BA1D_B553E09293F5_" localSheetId="57" hidden="1">SRE!$C$36,SRE!$F$41:$J$113</definedName>
    <definedName name="snl__0E9866C6_569E_4AEB_921F_3E5FDF3A52EE_" localSheetId="16" hidden="1">AVA!$C$36,AVA!$F$41:$J$113</definedName>
    <definedName name="snl__0E9866C6_569E_4AEB_921F_3E5FDF3A52EE_" localSheetId="17" hidden="1">'AVA (2)'!$C$36,'AVA (2)'!$F$41:$J$113</definedName>
    <definedName name="snl__0ED251FB_581A_440F_BFE9_83647F15A2EB_" localSheetId="37" hidden="1">HE!$V$42,HE!$X$48:$X$56</definedName>
    <definedName name="snl__0ED575B7_88D4_4419_94C2_B66BC2F16E24_" localSheetId="26" hidden="1">DUK!$C$36,DUK!$F$41:$J$113</definedName>
    <definedName name="snl__0EEDB31A_92F3_4301_9963_FCE11976A7B4_" localSheetId="52" hidden="1">PCG!$C$36,PCG!$F$41:$J$113</definedName>
    <definedName name="snl__0F219C51_8014_4A81_911E_9434269909DE_" localSheetId="35" hidden="1">'Pepco (2)'!$C$36,'Pepco (2)'!$F$41:$J$113</definedName>
    <definedName name="snl__0F84D25D_47A2_4D89_A4EB_0BAB8660DFB5_" localSheetId="24" hidden="1">DESC!$V$42,DESC!$X$48:$X$56</definedName>
    <definedName name="snl__0FB1CA73_27EB_4D43_912C_A189B33285AC_" localSheetId="47" hidden="1">OGE!$C$20,OGE!$F$24:$G$35</definedName>
    <definedName name="snl__0FC8653F_D726_46AD_B076_8F7DD32FA7A4_" localSheetId="25" hidden="1">DTE!$C$36,DTE!$F$41:$J$113</definedName>
    <definedName name="snl__0FCF40C8_C6AF_4AAB_AFAA_A7EEAA37E955_" localSheetId="30" hidden="1">ES!$V$42,ES!$X$48:$X$56</definedName>
    <definedName name="snl__0FD75099_62C6_43C7_9DD4_EDFC6E69EB38_" localSheetId="28" hidden="1">ETR!$C$36,ETR!$F$41:$J$113</definedName>
    <definedName name="snl__100F5E52_2E48_4221_BCD9_47446A5702CC_" localSheetId="19" hidden="1">CNP!$C$36,CNP!$F$41:$J$113</definedName>
    <definedName name="snl__10111FFA_9324_496F_AF63_2AA2F9564A30_" localSheetId="41" hidden="1">MGEE!$C$36,MGEE!$F$41:$J$113</definedName>
    <definedName name="snl__10123263_E729_407D_86C0_13885D4F84A8_" localSheetId="61" hidden="1">XEL!$C$36,XEL!$F$41:$J$113</definedName>
    <definedName name="snl__1015DF97_FFA1_4535_B057_A83DC49710FE_" localSheetId="50" hidden="1">PNW!$C$36,PNW!$F$41:$J$113</definedName>
    <definedName name="snl__10260754_DCA1_4F58_A179_BC0A68E9DC37_" localSheetId="16" hidden="1">AVA!$C$36,AVA!$F$41:$J$113</definedName>
    <definedName name="snl__103A09B7_A589_49C3_B895_4B5AA14B0572_" localSheetId="56" hidden="1">PEG!$V$42,PEG!$X$48:$X$56</definedName>
    <definedName name="snl__105D2ECF_6CE5_4831_B6B3_F8ECF7F6127B_" localSheetId="31" hidden="1">'ES (2)'!$C$36,'ES (2)'!$F$41:$J$113</definedName>
    <definedName name="snl__10648102_8088_4622_AA17_E87054EB5811_" localSheetId="21" hidden="1">CMS!$V$42,CMS!$X$48:$X$56</definedName>
    <definedName name="snl__10708160_162A_401A_B0F7_C0ED9A0906EB_" localSheetId="27" hidden="1">EIX!$C$36,EIX!$F$41:$J$113</definedName>
    <definedName name="snl__1070EE24_9DC9_42BF_B83A_397EB14962FE_" localSheetId="14" hidden="1">APC!$C$20,APC!$F$24:$G$35</definedName>
    <definedName name="snl__10D52FAF_B095_4B7B_8E94_A27EBD274EBB_" localSheetId="39" hidden="1">'IDA (2)'!$C$20,'IDA (2)'!$F$24:$G$35</definedName>
    <definedName name="snl__10D86730_3244_4D9F_9504_83645BAD29A1_" localSheetId="19" hidden="1">CNP!$C$20,CNP!$F$24:$G$35</definedName>
    <definedName name="snl__10FEC53A_16C1_438F_B20A_EED7EFAAD853_" localSheetId="14" hidden="1">APC!$C$36,APC!$F$41:$J$113</definedName>
    <definedName name="snl__11728F6B_FAF8_4313_B3D4_B43DB3B47216_" localSheetId="61" hidden="1">XEL!$C$36,XEL!$F$41:$J$113</definedName>
    <definedName name="snl__117EBE6A_BF7A_444C_AA77_3B7AD3459667_" localSheetId="15" hidden="1">AGR!$V$42,AGR!$X$48:$X$56</definedName>
    <definedName name="snl__117EBE6A_BF7A_444C_AA77_3B7AD3459667_" localSheetId="7" hidden="1">ALE!$V$42,ALE!$X$48:$X$56</definedName>
    <definedName name="snl__117EBE6A_BF7A_444C_AA77_3B7AD3459667_" localSheetId="18" hidden="1">BKH!$V$42,BKH!$X$48:$X$56</definedName>
    <definedName name="snl__117EBE6A_BF7A_444C_AA77_3B7AD3459667_" localSheetId="19" hidden="1">CNP!$V$42,CNP!$X$48:$X$56</definedName>
    <definedName name="snl__117EBE6A_BF7A_444C_AA77_3B7AD3459667_" localSheetId="23" hidden="1">D!$V$42,D!$X$48:$X$56</definedName>
    <definedName name="snl__117EBE6A_BF7A_444C_AA77_3B7AD3459667_" localSheetId="25" hidden="1">DTE!$V$42,DTE!$X$48:$X$56</definedName>
    <definedName name="snl__117EBE6A_BF7A_444C_AA77_3B7AD3459667_" localSheetId="22" hidden="1">ED!$V$42,ED!$X$48:$X$56</definedName>
    <definedName name="snl__117EBE6A_BF7A_444C_AA77_3B7AD3459667_" localSheetId="8" hidden="1">LNT!$V$42,LNT!$X$48:$X$56</definedName>
    <definedName name="snl__11816FB4_F67E_4AB3_9EDC_D3BC9AD5AD36_" localSheetId="13" hidden="1">DPL!$V$42,DPL!$X$48:$X$56</definedName>
    <definedName name="snl__11937147_CB32_47F7_8978_4BE2B92461D5_" localSheetId="18" hidden="1">BKH!$V$42,BKH!$X$48:$X$56</definedName>
    <definedName name="snl__119A479C_FA14_4C1E_B3C3_8CAB5732988E_" localSheetId="59" hidden="1">VVC!$C$36,VVC!$F$41:$J$113</definedName>
    <definedName name="snl__11B0DE59_D7E6_473E_9B0C_0160E564AE4C_" localSheetId="51" hidden="1">PSE!$C$20,PSE!$F$24:$G$35</definedName>
    <definedName name="snl__11CE71DD_99D4_4651_AB58_1C40102DC772_" localSheetId="21" hidden="1">CMS!$C$36,CMS!$F$41:$J$113</definedName>
    <definedName name="snl__11EF2B2A_3148_4766_9410_1FBC1899CC5C_" localSheetId="22" hidden="1">ED!$C$20,ED!$F$24:$G$35</definedName>
    <definedName name="snl__11F0AB81_1549_4F4F_A811_3C3B43012010_" localSheetId="45" hidden="1">Gulf!$C$20,Gulf!$F$24:$G$35</definedName>
    <definedName name="snl__12083631_7378_4281_AE47_E11100FF3DBA_" localSheetId="23" hidden="1">D!$V$42,D!$X$48:$X$56</definedName>
    <definedName name="snl__120F341F_9187_4791_BE9D_597EB1E7611C_" localSheetId="56" hidden="1">PEG!$C$36,PEG!$F$41:$J$113</definedName>
    <definedName name="snl__12141FEA_3E7F_4145_AD6C_A97C2627EF52_" localSheetId="16" hidden="1">AVA!$V$42,AVA!$X$48:$X$56</definedName>
    <definedName name="snl__1249C139_387A_443D_ADFC_1AC674BCA183_" localSheetId="13" hidden="1">DPL!$C$20,DPL!$F$24:$G$35</definedName>
    <definedName name="snl__1265D08E_52A9_4473_9819_5549B29B7F34_" localSheetId="39" hidden="1">'IDA (2)'!$C$36,'IDA (2)'!$F$41:$J$113</definedName>
    <definedName name="snl__1279929C_AE9B_414F_8401_BBE1C2A97D9D_" localSheetId="32" hidden="1">EXC!$V$42,EXC!$X$48:$X$56</definedName>
    <definedName name="snl__1296FC95_FD4E_47BB_A9CA_685B00976C60_" localSheetId="12" hidden="1">AES!$C$20,AES!$F$24:$G$35</definedName>
    <definedName name="snl__12A9984A_E366_459C_8F81_0445DCEB5231_" localSheetId="61" hidden="1">XEL!$V$42,XEL!$X$48:$X$56</definedName>
    <definedName name="snl__12DC78D4_D151_49BC_B788_55C613424E1D_" localSheetId="21" hidden="1">CMS!$C$36,CMS!$F$41:$J$113</definedName>
    <definedName name="snl__12EBD1DE_96DE_48F7_9307_CD5B626B35CE_" localSheetId="25" hidden="1">DTE!$C$36,DTE!$F$41:$J$113</definedName>
    <definedName name="snl__12EC600F_11F1_4A40_99B1_237E72E01838_" localSheetId="62" hidden="1">'SPSCO (2)'!$V$42,'SPSCO (2)'!$X$48:$X$56</definedName>
    <definedName name="snl__12EC600F_11F1_4A40_99B1_237E72E01838_" localSheetId="63" hidden="1">SWEPCO!$V$42,SWEPCO!$X$48:$X$56</definedName>
    <definedName name="snl__12EC600F_11F1_4A40_99B1_237E72E01838_" localSheetId="64" hidden="1">'SWEPCO (2)'!$V$42,'SWEPCO (2)'!$X$48:$X$56</definedName>
    <definedName name="snl__12F92A6A_3FCD_4014_A71F_64BFAB25C053_" localSheetId="61" hidden="1">XEL!$V$42,XEL!$X$48:$X$56</definedName>
    <definedName name="snl__12FFCB32_1FE0_4E15_94EA_FA730890D39A_" localSheetId="52" hidden="1">PCG!$C$36,PCG!$F$41:$J$113</definedName>
    <definedName name="snl__13135351_BAA9_43DF_92FF_B608E7D53166_" localSheetId="36" hidden="1">FOR!$V$42,FOR!$X$48:$X$56</definedName>
    <definedName name="snl__134FFA97_5E5A_4BF6_A5AC_7AC6133DE1EF_" localSheetId="16" hidden="1">AVA!$C$36,AVA!$F$41:$J$113</definedName>
    <definedName name="snl__13549242_C332_4952_8AB0_A2536FFA28C3_" localSheetId="18" hidden="1">BKH!$V$42,BKH!$X$48:$X$56</definedName>
    <definedName name="snl__13586002_D752_4A6C_ADAB_EB2A68DD2112_" localSheetId="18" hidden="1">BKH!$C$20,BKH!$F$24:$G$35</definedName>
    <definedName name="snl__1375A757_BA91_4A00_A23D_7BC7C0D22B1D_" localSheetId="8" hidden="1">LNT!$C$36,LNT!$F$41:$J$113</definedName>
    <definedName name="snl__139369DE_2724_401B_B093_B0EADCB3B298_" localSheetId="14" hidden="1">APC!$C$36,APC!$F$41:$J$113</definedName>
    <definedName name="snl__13A14C42_7F5C_447C_A5B7_D044A330B021_" localSheetId="13" hidden="1">DPL!$V$42,DPL!$X$48:$X$56</definedName>
    <definedName name="snl__13D29A78_C9DD_45A8_BB0F_4FA1928BD94A_" localSheetId="46" hidden="1">NWE!$V$42,NWE!$X$48:$X$56</definedName>
    <definedName name="snl__1404FEB3_64C5_49BE_828E_66EB25B2DED4_" localSheetId="10" hidden="1">AEP!$C$20,AEP!$F$24:$G$35</definedName>
    <definedName name="snl__1404FEB3_64C5_49BE_828E_66EB25B2DED4_" localSheetId="11" hidden="1">SWEPCO1!$C$20,SWEPCO1!$F$24:$G$35</definedName>
    <definedName name="snl__140D1C39_13BF_4B3C_9DCA_55BD480CE939_" localSheetId="15" hidden="1">AGR!$C$20,AGR!$F$24:$G$35</definedName>
    <definedName name="snl__140D1C39_13BF_4B3C_9DCA_55BD480CE939_" localSheetId="16" hidden="1">AVA!$C$20,AVA!$F$24:$G$35</definedName>
    <definedName name="snl__140D1C39_13BF_4B3C_9DCA_55BD480CE939_" localSheetId="17" hidden="1">'AVA (2)'!$C$20,'AVA (2)'!$F$24:$G$35</definedName>
    <definedName name="snl__140D1C39_13BF_4B3C_9DCA_55BD480CE939_" localSheetId="18" hidden="1">BKH!$C$20,BKH!$F$24:$G$35</definedName>
    <definedName name="snl__140D1C39_13BF_4B3C_9DCA_55BD480CE939_" localSheetId="21" hidden="1">CMS!$C$20,CMS!$F$24:$G$35</definedName>
    <definedName name="snl__140D1C39_13BF_4B3C_9DCA_55BD480CE939_" localSheetId="19" hidden="1">CNP!$C$20,CNP!$F$24:$G$35</definedName>
    <definedName name="snl__140D1C39_13BF_4B3C_9DCA_55BD480CE939_" localSheetId="23" hidden="1">D!$C$20,D!$F$24:$G$35</definedName>
    <definedName name="snl__140D1C39_13BF_4B3C_9DCA_55BD480CE939_" localSheetId="25" hidden="1">DTE!$C$20,DTE!$F$24:$G$35</definedName>
    <definedName name="snl__140D1C39_13BF_4B3C_9DCA_55BD480CE939_" localSheetId="22" hidden="1">ED!$C$20,ED!$F$24:$G$35</definedName>
    <definedName name="snl__141DA913_4F4F_4D8B_ADE9_F987799B20B7_" localSheetId="34" hidden="1">FE!$C$20,FE!$F$24:$G$35</definedName>
    <definedName name="snl__142F9971_2C40_4767_ACB9_1D2BA771589C_" localSheetId="11" hidden="1">SWEPCO1!$C$36,SWEPCO1!$F$41:$J$113</definedName>
    <definedName name="snl__14617199_AE68_4995_A6E6_FC3B3257B763_" localSheetId="10" hidden="1">AEP!$C$20,AEP!$F$24:$G$35</definedName>
    <definedName name="snl__1471A88C_E253_4525_88F2_380DD5AF019A_" localSheetId="52" hidden="1">PCG!$C$36,PCG!$F$41:$J$113</definedName>
    <definedName name="snl__1473E78E_D7EC_44F6_97E9_191CFA53DAF0_" localSheetId="33" hidden="1">BGE!$C$36,BGE!$F$41:$J$113</definedName>
    <definedName name="snl__147AA39F_2D4F_432D_9706_EC42824EB5A5_" localSheetId="46" hidden="1">NWE!$V$42,NWE!$X$48:$X$56</definedName>
    <definedName name="snl__14D0DCE6_B1A7_4687_AABE_8AC75A8F7208_" localSheetId="18" hidden="1">BKH!$C$20,BKH!$F$24:$G$35</definedName>
    <definedName name="snl__14E6D8E7_28CD_4915_AD3F_A8802B0E7284_" localSheetId="43" hidden="1">NEE!$V$42,NEE!$X$48:$X$56</definedName>
    <definedName name="snl__14F0FB28_6BC3_4A18_87B0_9C905A61F343_" localSheetId="25" hidden="1">DTE!$V$42,DTE!$X$48:$X$56</definedName>
    <definedName name="snl__1539F3A8_AD12_4F9C_B934_4EF7A4EF8E20_" localSheetId="51" hidden="1">PSE!$V$42,PSE!$X$48:$X$56</definedName>
    <definedName name="snl__154348EB_F935_45C2_A9C4_6CC947508243_" localSheetId="56" hidden="1">PEG!$C$20,PEG!$F$24:$G$35</definedName>
    <definedName name="snl__15657A50_D5CF_4FCB_8EA6_AC68E9D2EF35_" localSheetId="51" hidden="1">PSE!$C$36,PSE!$F$41:$J$113</definedName>
    <definedName name="snl__157B1C3A_605F_4B51_B729_C54691984A03_" localSheetId="62" hidden="1">'SPSCO (2)'!$V$42,'SPSCO (2)'!$X$48:$X$56</definedName>
    <definedName name="snl__157C251B_9238_4B8E_B8EC_6FF6E0CA3F85_" localSheetId="15" hidden="1">AGR!$C$20,AGR!$F$24:$G$35</definedName>
    <definedName name="snl__15970A04_C4EF_4377_800B_FBC7C1182586_" localSheetId="54" hidden="1">PNM!$V$42,PNM!$X$48:$X$56</definedName>
    <definedName name="snl__15970A04_C4EF_4377_800B_FBC7C1182586_" localSheetId="53" hidden="1">POR!$V$42,POR!$X$48:$X$56</definedName>
    <definedName name="snl__15B06F42_1843_44E0_87F3_312DF612B713_" localSheetId="34" hidden="1">FE!$V$42,FE!$X$48:$X$56</definedName>
    <definedName name="snl__15B099D7_6A05_40F2_8660_6BDA37A0F054_" localSheetId="30" hidden="1">ES!$C$36,ES!$F$41:$J$113</definedName>
    <definedName name="snl__15BF15CB_72B4_4D3A_B2E2_3D0867D30A8A_" localSheetId="8" hidden="1">LNT!$C$36,LNT!$F$41:$J$113</definedName>
    <definedName name="snl__15C26789_6157_4C2E_BD89_E86D587AF995_" localSheetId="28" hidden="1">ETR!$C$20,ETR!$F$24:$G$35</definedName>
    <definedName name="snl__15C86B02_8701_41CF_98B0_766A4A0E7D7E_" localSheetId="40" hidden="1">MDU!$V$42,MDU!$X$48:$X$56</definedName>
    <definedName name="snl__15D45728_FF70_435E_BC0C_7D2D55EF139F_" localSheetId="21" hidden="1">CMS!$C$36,CMS!$F$41:$J$113</definedName>
    <definedName name="snl__15E63E9D_FD7F_4C40_B747_B4749F96182D_" localSheetId="58" hidden="1">SO!$V$42,SO!$X$48:$X$56</definedName>
    <definedName name="snl__15F9693D_25CD_4C59_812B_3E975A736709_" localSheetId="58" hidden="1">SO!$C$36,SO!$F$41:$J$113</definedName>
    <definedName name="snl__160A64A5_FBFF_4E2B_9DAC_574843270C3A_" localSheetId="61" hidden="1">XEL!$C$36,XEL!$F$41:$J$113</definedName>
    <definedName name="snl__1635BA70_C327_4BCB_A107_60A37A0B744C_" localSheetId="23" hidden="1">D!$V$42,D!$X$48:$X$56</definedName>
    <definedName name="snl__164048B0_888C_4C8D_AB87_4E8B0F97C351_" localSheetId="15" hidden="1">AGR!$C$36,AGR!$F$41:$J$113</definedName>
    <definedName name="snl__1655B668_875B_4F59_AE36_277B2D28908D_" localSheetId="51" hidden="1">PSE!$C$36,PSE!$F$41:$J$113</definedName>
    <definedName name="snl__16717EF8_525C_4B5F_B856_1EE3346DE986_" localSheetId="39" hidden="1">'IDA (2)'!$V$42,'IDA (2)'!$X$48:$X$56</definedName>
    <definedName name="snl__167CFEB6_DCCF_412D_87F0_E0AAD2E2CA60_" localSheetId="23" hidden="1">D!$C$36,D!$F$41:$J$113</definedName>
    <definedName name="snl__16ADABCB_DE26_4941_A0DF_07A9F71305FF_" localSheetId="13" hidden="1">DPL!$C$36,DPL!$F$41:$J$113</definedName>
    <definedName name="snl__170624AE_B6CE_40C8_9200_BB2DB86EED28_" localSheetId="14" hidden="1">APC!$C$20,APC!$F$24:$G$35</definedName>
    <definedName name="snl__1707BA85_141B_4747_8845_38495CC7A292_" localSheetId="33" hidden="1">BGE!$V$42,BGE!$X$48:$X$56</definedName>
    <definedName name="snl__17447466_1934_4F76_A8C1_99B650D6B3BD_" localSheetId="55" hidden="1">PPL!$C$36,PPL!$F$41:$J$113</definedName>
    <definedName name="snl__174CD31D_E9EB_4004_9E6B_F92D9BA72E20_" localSheetId="8" hidden="1">LNT!$C$20,LNT!$F$24:$G$35</definedName>
    <definedName name="snl__1752B855_B2EA_4C80_8560_B630DB049EF5_" localSheetId="16" hidden="1">AVA!$C$20,AVA!$F$24:$G$35</definedName>
    <definedName name="snl__1775D1A2_D022_42D3_AE58_F25FBCADC3FD_" localSheetId="62" hidden="1">'SPSCO (2)'!$C$36,'SPSCO (2)'!$F$41:$J$113</definedName>
    <definedName name="snl__1776C075_A24F_4238_8331_12A869215341_" localSheetId="12" hidden="1">AES!$V$42,AES!$X$48:$X$56</definedName>
    <definedName name="snl__177820F6_ED26_4039_936C_5B3DE9230FA5_" localSheetId="45" hidden="1">Gulf!$C$20,Gulf!$F$24:$G$35</definedName>
    <definedName name="snl__177F192C_4D41_4E50_8708_4A7B755E37CF_" localSheetId="30" hidden="1">ES!$C$20,ES!$F$24:$G$35</definedName>
    <definedName name="snl__178F947E_ED60_4FC5_8984_C2F3549B48BD_" localSheetId="59" hidden="1">VVC!$C$20,VVC!$F$24:$G$35</definedName>
    <definedName name="snl__17F455A7_FFB1_4717_8E9C_B9FCBF014948_" localSheetId="58" hidden="1">SO!$V$42,SO!$X$48:$X$56</definedName>
    <definedName name="snl__184367F5_649D_42A6_AF5B_9A85072FCF73_" localSheetId="55" hidden="1">PPL!$C$36,PPL!$F$41:$J$113</definedName>
    <definedName name="snl__1843F12F_5F82_40DF_8B91_277A9300FFA0_" localSheetId="41" hidden="1">MGEE!$C$20,MGEE!$F$24:$G$35</definedName>
    <definedName name="snl__186613F3_B3A5_4E58_BB18_C1E18A380EA8_" localSheetId="61" hidden="1">XEL!$C$36,XEL!$F$41:$J$113</definedName>
    <definedName name="snl__188BA81A_10A6_49CE_BF68_28FAEE84B259_" localSheetId="38" hidden="1">IDA!$C$20,IDA!$F$24:$G$35</definedName>
    <definedName name="snl__18A116C1_D488_48DF_9686_9414905FB0FD_" localSheetId="19" hidden="1">CNP!$C$36,CNP!$F$41:$J$113</definedName>
    <definedName name="snl__18A116C1_D488_48DF_9686_9414905FB0FD_" localSheetId="20" hidden="1">'CNP (2)'!$C$36,'CNP (2)'!$F$41:$J$113</definedName>
    <definedName name="snl__18A6DC9B_82C3_43B9_8024_AA8E95C77B3E_" localSheetId="50" hidden="1">PNW!$V$42,PNW!$X$48:$X$56</definedName>
    <definedName name="snl__18B0F687_B6B1_4B9E_809C_70C2D5300257_" localSheetId="44" hidden="1">FPL!$C$36,FPL!$F$41:$J$113</definedName>
    <definedName name="snl__18E3421B_83F4_4553_8D6E_49E24F1A5EBB_" localSheetId="21" hidden="1">CMS!$C$36,CMS!$F$41:$J$113</definedName>
    <definedName name="snl__1901FFB4_022B_4AA8_829C_7EE65050DFFD_" localSheetId="41" hidden="1">MGEE!$C$36,MGEE!$F$41:$J$113</definedName>
    <definedName name="snl__191E09DE_1F37_47E4_AB33_0E374111BA6D_" localSheetId="56" hidden="1">PEG!$V$42,PEG!$X$48:$X$56</definedName>
    <definedName name="snl__1925DF22_9429_4E06_AF9A_7FB3C1147550_" localSheetId="36" hidden="1">FOR!$C$20,FOR!$F$24:$G$35</definedName>
    <definedName name="snl__19708811_B46E_48A3_892E_5C2348EAE36B_" localSheetId="16" hidden="1">AVA!$V$42,AVA!$X$48:$X$56</definedName>
    <definedName name="snl__1971602F_0D6E_4BB1_B17B_E35FFC1359A4_" localSheetId="48" hidden="1">OTTR!$C$20,OTTR!$F$24:$G$35</definedName>
    <definedName name="snl__19B6D729_E94E_4B98_AFB7_1FE0C0B8FD98_" localSheetId="20" hidden="1">'CNP (2)'!$C$20,'CNP (2)'!$F$24:$G$35</definedName>
    <definedName name="snl__19BBFC6A_F90A_43AB_83DD_EECD094D1EE1_" localSheetId="23" hidden="1">D!$C$36,D!$F$41:$J$113</definedName>
    <definedName name="snl__1A1D7D63_5C38_403E_8EAC_88C459B7F921_" localSheetId="20" hidden="1">'CNP (2)'!$C$20,'CNP (2)'!$F$24:$G$35</definedName>
    <definedName name="snl__1A23C3D0_16CE_45B2_B515_6E5E7C322C81_" localSheetId="10" hidden="1">AEP!$C$36,AEP!$F$41:$J$113</definedName>
    <definedName name="snl__1A61D527_2394_4875_A007_578486DE9FA0_" localSheetId="48" hidden="1">OTTR!$C$20,OTTR!$F$24:$G$35</definedName>
    <definedName name="snl__1A9E1B7A_CB19_4DCE_A0C8_25FAC9DCCEF6_" localSheetId="45" hidden="1">Gulf!$V$42,Gulf!$X$48:$X$56</definedName>
    <definedName name="snl__1AC3C08C_3C22_4307_998D_0ED143C4C210_" localSheetId="44" hidden="1">FPL!$C$36,FPL!$F$41:$J$113</definedName>
    <definedName name="snl__1B38E858_965F_42F7_BC21_D8CC9D8890DA_" localSheetId="11" hidden="1">SWEPCO1!$V$42,SWEPCO1!$X$48:$X$56</definedName>
    <definedName name="snl__1B44EE19_4947_4C07_92B6_E70CE5C7F8D2_" localSheetId="51" hidden="1">PSE!$C$20,PSE!$F$24:$G$35</definedName>
    <definedName name="snl__1B5D2663_E803_49B5_9F71_4055C8AB4065_" localSheetId="50" hidden="1">PNW!$C$36,PNW!$F$41:$J$113</definedName>
    <definedName name="snl__1B81D2AA_D06B_4067_8543_6845FA9AD94A_" localSheetId="34" hidden="1">FE!$C$20,FE!$F$24:$G$35</definedName>
    <definedName name="snl__1BB43800_BB9E_4375_A78E_9AAF7A6348DB_" localSheetId="25" hidden="1">DTE!$C$36,DTE!$F$41:$J$113</definedName>
    <definedName name="snl__1BFD17BB_8547_47A6_9308_C38961FEC0A5_" localSheetId="13" hidden="1">DPL!$C$36,DPL!$F$41:$J$113</definedName>
    <definedName name="snl__1C3B5528_6C4E_42E6_97CE_956D62E1FDBD_" localSheetId="24" hidden="1">DESC!$C$36,DESC!$F$41:$J$113</definedName>
    <definedName name="snl__1C3F68F3_E4DE_41AB_8B21_5FBA069B04F0_" localSheetId="24" hidden="1">DESC!$C$36,DESC!$F$41:$J$113</definedName>
    <definedName name="snl__1C45FFC2_DF08_42A9_9186_722213E50582_" localSheetId="48" hidden="1">OTTR!$C$36,OTTR!$F$41:$J$113</definedName>
    <definedName name="snl__1C82272B_727F_4BDD_8168_786BD9782C0C_" localSheetId="23" hidden="1">D!$V$42,D!$X$48:$X$56</definedName>
    <definedName name="snl__1C8528C8_09F7_4B34_BFAA_909F8213818F_" localSheetId="51" hidden="1">PSE!$C$36,PSE!$F$41:$J$113</definedName>
    <definedName name="snl__1C998047_8EF9_4A89_9CDA_81938A6A76AB_" localSheetId="29" hidden="1">EVRG!$V$42,EVRG!$X$48:$X$56</definedName>
    <definedName name="snl__1CAD2925_DF7D_4A60_9C1E_0BBE33F7BB59_" localSheetId="36" hidden="1">FOR!$C$20,FOR!$F$24:$G$35</definedName>
    <definedName name="snl__1CAD2925_DF7D_4A60_9C1E_0BBE33F7BB59_" localSheetId="38" hidden="1">IDA!$C$20,IDA!$F$24:$G$35</definedName>
    <definedName name="snl__1CAD2925_DF7D_4A60_9C1E_0BBE33F7BB59_" localSheetId="39" hidden="1">'IDA (2)'!$C$20,'IDA (2)'!$F$24:$G$35</definedName>
    <definedName name="snl__1CAD2925_DF7D_4A60_9C1E_0BBE33F7BB59_" localSheetId="41" hidden="1">MGEE!$C$20,MGEE!$F$24:$G$35</definedName>
    <definedName name="snl__1CAD2925_DF7D_4A60_9C1E_0BBE33F7BB59_" localSheetId="43" hidden="1">NEE!$C$20,NEE!$F$24:$G$35</definedName>
    <definedName name="snl__1CAD2925_DF7D_4A60_9C1E_0BBE33F7BB59_" localSheetId="47" hidden="1">OGE!$C$20,OGE!$F$24:$G$35</definedName>
    <definedName name="snl__1CAD2925_DF7D_4A60_9C1E_0BBE33F7BB59_" localSheetId="48" hidden="1">OTTR!$C$20,OTTR!$F$24:$G$35</definedName>
    <definedName name="snl__1CAD2925_DF7D_4A60_9C1E_0BBE33F7BB59_" localSheetId="52" hidden="1">PCG!$C$20,PCG!$F$24:$G$35</definedName>
    <definedName name="snl__1CAD2925_DF7D_4A60_9C1E_0BBE33F7BB59_" localSheetId="56" hidden="1">PEG!$C$20,PEG!$F$24:$G$35</definedName>
    <definedName name="snl__1CAD2925_DF7D_4A60_9C1E_0BBE33F7BB59_" localSheetId="54" hidden="1">PNM!$C$20,PNM!$F$24:$G$35</definedName>
    <definedName name="snl__1CAD2925_DF7D_4A60_9C1E_0BBE33F7BB59_" localSheetId="53" hidden="1">POR!$C$20,POR!$F$24:$G$35</definedName>
    <definedName name="snl__1CC8A470_B2D1_460D_A1D7_37D1B6C2FB53_" localSheetId="36" hidden="1">FOR!$C$36,FOR!$F$41:$J$113</definedName>
    <definedName name="snl__1CE762F1_4E03_4399_8676_281092EF159A_" localSheetId="60" hidden="1">WEC!$V$42,WEC!$X$48:$X$56</definedName>
    <definedName name="snl__1D010259_5DAF_47B7_BDB9_83DC665A94BE_" localSheetId="48" hidden="1">OTTR!$V$42,OTTR!$X$48:$X$56</definedName>
    <definedName name="snl__1D05DF89_3D9F_47E5_82C8_7D7D7E9101D3_" localSheetId="18" hidden="1">BKH!$V$42,BKH!$X$48:$X$56</definedName>
    <definedName name="snl__1D21B523_1419_4253_8060_3F0BA8EA6805_" localSheetId="13" hidden="1">DPL!$V$42,DPL!$X$48:$X$56</definedName>
    <definedName name="snl__1D31C120_21E7_4DA3_AB2A_025F5A291E9D_" localSheetId="52" hidden="1">PCG!$C$20,PCG!$F$24:$G$35</definedName>
    <definedName name="snl__1D387238_8151_4EC5_891F_6FC5435BDEDD_" localSheetId="41" hidden="1">MGEE!$V$42,MGEE!$X$48:$X$56</definedName>
    <definedName name="snl__1D6EB0AC_F335_443D_B77F_05320E2AEB1D_" localSheetId="21" hidden="1">CMS!$V$42,CMS!$X$48:$X$56</definedName>
    <definedName name="snl__1D72D6F3_364D_41AB_BD68_6F4CEE9558A9_" localSheetId="55" hidden="1">PPL!$C$20,PPL!$F$24:$G$35</definedName>
    <definedName name="snl__1DA70EE0_E2E5_41CE_AA27_56474CF20A25_" localSheetId="27" hidden="1">EIX!$C$20,EIX!$F$24:$G$35</definedName>
    <definedName name="snl__1E065DCF_5FF0_4562_B2FC_9C356ED58F36_" localSheetId="19" hidden="1">CNP!$C$36,CNP!$F$41:$J$113</definedName>
    <definedName name="snl__1E2437BA_EE45_4959_931D_03CF8F52FB09_" localSheetId="22" hidden="1">ED!$C$36,ED!$F$41:$J$113</definedName>
    <definedName name="snl__1E7277F9_1911_4AC6_BE5C_AF11DF6B7936_" localSheetId="43" hidden="1">NEE!$C$36,NEE!$F$41:$J$113</definedName>
    <definedName name="snl__1E73DC8F_CA52_442D_8089_F54CA9F20D57_" localSheetId="41" hidden="1">MGEE!$V$42,MGEE!$X$48:$X$56</definedName>
    <definedName name="snl__1E752578_8B4C_4022_89B9_B310DE290AE1_" localSheetId="60" hidden="1">WEC!$V$42,WEC!$X$48:$X$56</definedName>
    <definedName name="snl__1EAB13AA_A43D_401F_8AEB_958F57B60DBB_" localSheetId="32" hidden="1">EXC!$C$20,EXC!$F$24:$G$35</definedName>
    <definedName name="snl__1EC68330_7DA7_4A8F_A614_F856BD9A0305_" localSheetId="8" hidden="1">LNT!$C$36,LNT!$F$41:$J$113</definedName>
    <definedName name="snl__1ECC9484_B6B3_4706_892D_2E8B68A96AB0_" localSheetId="30" hidden="1">ES!$C$36,ES!$F$41:$J$113</definedName>
    <definedName name="snl__1EEE9B3E_D40C_4034_A12C_686BB3A6B33E_" localSheetId="51" hidden="1">PSE!$V$42,PSE!$X$48:$X$56</definedName>
    <definedName name="snl__1F0339E4_4DAD_4F73_A32F_203E9300D81D_" localSheetId="15" hidden="1">AGR!$C$36,AGR!$F$41:$J$113</definedName>
    <definedName name="snl__1F0339E4_4DAD_4F73_A32F_203E9300D81D_" localSheetId="33" hidden="1">BGE!$C$36,BGE!$F$41:$J$113</definedName>
    <definedName name="snl__1F0339E4_4DAD_4F73_A32F_203E9300D81D_" localSheetId="18" hidden="1">BKH!$C$36,BKH!$F$41:$J$113</definedName>
    <definedName name="snl__1F0339E4_4DAD_4F73_A32F_203E9300D81D_" localSheetId="21" hidden="1">CMS!$C$36,CMS!$F$41:$J$113</definedName>
    <definedName name="snl__1F0339E4_4DAD_4F73_A32F_203E9300D81D_" localSheetId="19" hidden="1">CNP!$C$36,CNP!$F$41:$J$113</definedName>
    <definedName name="snl__1F0339E4_4DAD_4F73_A32F_203E9300D81D_" localSheetId="23" hidden="1">D!$C$36,D!$F$41:$J$113</definedName>
    <definedName name="snl__1F0339E4_4DAD_4F73_A32F_203E9300D81D_" localSheetId="25" hidden="1">DTE!$C$36,DTE!$F$41:$J$113</definedName>
    <definedName name="snl__1F0339E4_4DAD_4F73_A32F_203E9300D81D_" localSheetId="22" hidden="1">ED!$C$36,ED!$F$41:$J$113</definedName>
    <definedName name="snl__1F0339E4_4DAD_4F73_A32F_203E9300D81D_" localSheetId="27" hidden="1">EIX!$C$36,EIX!$F$41:$J$113</definedName>
    <definedName name="snl__1F0339E4_4DAD_4F73_A32F_203E9300D81D_" localSheetId="30" hidden="1">ES!$C$36,ES!$F$41:$J$113</definedName>
    <definedName name="snl__1F0339E4_4DAD_4F73_A32F_203E9300D81D_" localSheetId="31" hidden="1">'ES (2)'!$C$36,'ES (2)'!$F$41:$J$113</definedName>
    <definedName name="snl__1F0339E4_4DAD_4F73_A32F_203E9300D81D_" localSheetId="28" hidden="1">ETR!$C$36,ETR!$F$41:$J$113</definedName>
    <definedName name="snl__1F0339E4_4DAD_4F73_A32F_203E9300D81D_" localSheetId="29" hidden="1">EVRG!$C$36,EVRG!$F$41:$J$113</definedName>
    <definedName name="snl__1F0339E4_4DAD_4F73_A32F_203E9300D81D_" localSheetId="32" hidden="1">EXC!$C$36,EXC!$F$41:$J$113</definedName>
    <definedName name="snl__1F0339E4_4DAD_4F73_A32F_203E9300D81D_" localSheetId="36" hidden="1">FOR!$C$36,FOR!$F$41:$J$113</definedName>
    <definedName name="snl__1F0339E4_4DAD_4F73_A32F_203E9300D81D_" localSheetId="37" hidden="1">HE!$C$36,HE!$F$41:$J$113</definedName>
    <definedName name="snl__1F0339E4_4DAD_4F73_A32F_203E9300D81D_" localSheetId="38" hidden="1">IDA!$C$36,IDA!$F$41:$J$113</definedName>
    <definedName name="snl__1F0339E4_4DAD_4F73_A32F_203E9300D81D_" localSheetId="39" hidden="1">'IDA (2)'!$C$36,'IDA (2)'!$F$41:$J$113</definedName>
    <definedName name="snl__1F0339E4_4DAD_4F73_A32F_203E9300D81D_" localSheetId="41" hidden="1">MGEE!$C$36,MGEE!$F$41:$J$113</definedName>
    <definedName name="snl__1F0339E4_4DAD_4F73_A32F_203E9300D81D_" localSheetId="43" hidden="1">NEE!$C$36,NEE!$F$41:$J$113</definedName>
    <definedName name="snl__1F0339E4_4DAD_4F73_A32F_203E9300D81D_" localSheetId="47" hidden="1">OGE!$C$36,OGE!$F$41:$J$113</definedName>
    <definedName name="snl__1F0339E4_4DAD_4F73_A32F_203E9300D81D_" localSheetId="48" hidden="1">OTTR!$C$36,OTTR!$F$41:$J$113</definedName>
    <definedName name="snl__1F0339E4_4DAD_4F73_A32F_203E9300D81D_" localSheetId="52" hidden="1">PCG!$C$36,PCG!$F$41:$J$113</definedName>
    <definedName name="snl__1F0339E4_4DAD_4F73_A32F_203E9300D81D_" localSheetId="56" hidden="1">PEG!$C$36,PEG!$F$41:$J$113</definedName>
    <definedName name="snl__1F0339E4_4DAD_4F73_A32F_203E9300D81D_" localSheetId="54" hidden="1">PNM!$C$36,PNM!$F$41:$J$113</definedName>
    <definedName name="snl__1F0339E4_4DAD_4F73_A32F_203E9300D81D_" localSheetId="53" hidden="1">POR!$C$36,POR!$F$41:$J$113</definedName>
    <definedName name="snl__1F5B24E0_9774_4162_9D7B_03CD07683DE9_" localSheetId="41" hidden="1">MGEE!$C$20,MGEE!$F$24:$G$35</definedName>
    <definedName name="snl__1F6F572A_C112_4F12_A4F2_EFE1FE5D7985_" localSheetId="15" hidden="1">AGR!$V$42,AGR!$X$48:$X$56</definedName>
    <definedName name="snl__1F8E6F04_AD48_47A5_9142_03541ED9F0CF_" localSheetId="18" hidden="1">BKH!$C$36,BKH!$F$41:$J$113</definedName>
    <definedName name="snl__1F974B62_CE7F_4C84_827F_8A8D4E3FD2F3_" localSheetId="28" hidden="1">ETR!$C$36,ETR!$F$41:$J$113</definedName>
    <definedName name="snl__1FC156D8_D809_45B9_ACB3_41C224D8426F_" localSheetId="25" hidden="1">DTE!$C$20,DTE!$F$24:$G$35</definedName>
    <definedName name="snl__1FC5B97F_9793_44AA_B9C7_89EBD6F66590_" localSheetId="30" hidden="1">ES!$C$36,ES!$F$41:$J$113</definedName>
    <definedName name="snl__1FC5CE3C_8D59_413D_9B6D_00B43B1E6D9C_" localSheetId="35" hidden="1">'Pepco (2)'!$C$36,'Pepco (2)'!$F$41:$J$113</definedName>
    <definedName name="snl__1FF5E070_79E1_41ED_809C_E08FE42E1175_" localSheetId="41" hidden="1">MGEE!$C$36,MGEE!$F$41:$J$113</definedName>
    <definedName name="snl__201920D1_67F4_4DD7_B4D0_A81C09F66E37_" localSheetId="46" hidden="1">NWE!$C$36,NWE!$F$41:$J$113</definedName>
    <definedName name="snl__2022C99C_CC13_485C_AD5E_A52F0C6D4E63_" localSheetId="15" hidden="1">AGR!$C$36,AGR!$F$41:$J$113</definedName>
    <definedName name="snl__204BEFB7_91B3_447A_89BA_D00256D99C23_" localSheetId="35" hidden="1">'Pepco (2)'!$C$36,'Pepco (2)'!$F$41:$J$113</definedName>
    <definedName name="snl__205C153A_42B8_4319_A062_7E375DA54A41_" localSheetId="29" hidden="1">EVRG!$C$36,EVRG!$F$41:$J$113</definedName>
    <definedName name="snl__2068B15C_031A_49DD_88C8_B3A0F2249D0B_" localSheetId="54" hidden="1">PNM!$C$36,PNM!$F$41:$J$113</definedName>
    <definedName name="snl__2068B15C_031A_49DD_88C8_B3A0F2249D0B_" localSheetId="53" hidden="1">POR!$C$36,POR!$F$41:$J$113</definedName>
    <definedName name="snl__20755E63_269A_47AF_8E2C_A1FF5CFBD8BD_" localSheetId="27" hidden="1">EIX!$C$36,EIX!$F$41:$J$113</definedName>
    <definedName name="snl__208A6AA2_2177_40CC_90AF_28583A885DC8_" localSheetId="46" hidden="1">NWE!$C$20,NWE!$F$24:$G$35</definedName>
    <definedName name="snl__209F5113_1789_48BF_9B52_D4BDFA8EF1B4_" localSheetId="14" hidden="1">APC!$V$42,APC!$X$48:$X$56</definedName>
    <definedName name="snl__20A4CC35_A67F_41BA_B234_CB42CA802739_" localSheetId="26" hidden="1">DUK!$C$36,DUK!$F$41:$J$113</definedName>
    <definedName name="snl__20ABF6F3_A1D8_44EC_9B35_4FC3981721E4_" localSheetId="58" hidden="1">SO!$V$42,SO!$X$48:$X$56</definedName>
    <definedName name="snl__20B2E35A_60D7_420F_B009_75FC3988656C_" localSheetId="29" hidden="1">EVRG!$C$20,EVRG!$F$24:$G$35</definedName>
    <definedName name="snl__20D3DDF3_6FAC_400C_9C1C_CBC4DCF429C3_" localSheetId="28" hidden="1">ETR!$V$42,ETR!$X$48:$X$56</definedName>
    <definedName name="snl__20D3DDF3_6FAC_400C_9C1C_CBC4DCF429C3_" localSheetId="29" hidden="1">EVRG!$V$42,EVRG!$X$48:$X$56</definedName>
    <definedName name="snl__20DDFAB4_7BA1_4D04_A263_CE6B85914AE3_" localSheetId="38" hidden="1">IDA!$C$20,IDA!$F$24:$G$35</definedName>
    <definedName name="snl__20DDFAB4_7BA1_4D04_A263_CE6B85914AE3_" localSheetId="39" hidden="1">'IDA (2)'!$C$20,'IDA (2)'!$F$24:$G$35</definedName>
    <definedName name="snl__20DDFAB4_7BA1_4D04_A263_CE6B85914AE3_" localSheetId="41" hidden="1">MGEE!$C$20,MGEE!$F$24:$G$35</definedName>
    <definedName name="snl__20DDFAB4_7BA1_4D04_A263_CE6B85914AE3_" localSheetId="43" hidden="1">NEE!$C$20,NEE!$F$24:$G$35</definedName>
    <definedName name="snl__20DDFAB4_7BA1_4D04_A263_CE6B85914AE3_" localSheetId="47" hidden="1">OGE!$C$20,OGE!$F$24:$G$35</definedName>
    <definedName name="snl__20DDFAB4_7BA1_4D04_A263_CE6B85914AE3_" localSheetId="48" hidden="1">OTTR!$C$20,OTTR!$F$24:$G$35</definedName>
    <definedName name="snl__20DDFAB4_7BA1_4D04_A263_CE6B85914AE3_" localSheetId="52" hidden="1">PCG!$C$20,PCG!$F$24:$G$35</definedName>
    <definedName name="snl__20DDFAB4_7BA1_4D04_A263_CE6B85914AE3_" localSheetId="56" hidden="1">PEG!$C$20,PEG!$F$24:$G$35</definedName>
    <definedName name="snl__20DDFAB4_7BA1_4D04_A263_CE6B85914AE3_" localSheetId="54" hidden="1">PNM!$C$20,PNM!$F$24:$G$35</definedName>
    <definedName name="snl__20DDFAB4_7BA1_4D04_A263_CE6B85914AE3_" localSheetId="53" hidden="1">POR!$C$20,POR!$F$24:$G$35</definedName>
    <definedName name="snl__2104B5E1_9C9F_44EF_8B58_0041A1C4657C_" localSheetId="42" hidden="1">'MGEE (2)'!$C$36,'MGEE (2)'!$F$41:$J$113</definedName>
    <definedName name="snl__210912D2_EBFA_4D50_B6A9_5A5AFCA77A12_" localSheetId="36" hidden="1">FOR!$V$42,FOR!$X$48:$X$56</definedName>
    <definedName name="snl__211C2FE2_95F2_49F2_B750_FF0AD906E9D0_" localSheetId="34" hidden="1">FE!$C$20,FE!$F$24:$G$35</definedName>
    <definedName name="snl__2130C220_9FFC_40E6_A727_1317AF85CFC8_" localSheetId="31" hidden="1">'ES (2)'!$C$36,'ES (2)'!$F$41:$J$113</definedName>
    <definedName name="snl__2134756E_77A6_4C71_82D2_159B0DB427D6_" localSheetId="39" hidden="1">'IDA (2)'!$C$36,'IDA (2)'!$F$41:$J$113</definedName>
    <definedName name="snl__2156AB18_7ED2_494D_A260_4E7176509435_" localSheetId="52" hidden="1">PCG!$V$42,PCG!$X$48:$X$56</definedName>
    <definedName name="snl__2156AB18_7ED2_494D_A260_4E7176509435_" localSheetId="56" hidden="1">PEG!$V$42,PEG!$X$48:$X$56</definedName>
    <definedName name="snl__2156AB18_7ED2_494D_A260_4E7176509435_" localSheetId="54" hidden="1">PNM!$V$42,PNM!$X$48:$X$56</definedName>
    <definedName name="snl__2156AB18_7ED2_494D_A260_4E7176509435_" localSheetId="53" hidden="1">POR!$V$42,POR!$X$48:$X$56</definedName>
    <definedName name="snl__215B5C0C_A4E5_453E_99B6_0238D29178B8_" localSheetId="22" hidden="1">ED!$V$42,ED!$X$48:$X$56</definedName>
    <definedName name="snl__21670D90_FB1C_434C_93F9_26AFA7A656C1_" localSheetId="28" hidden="1">ETR!$V$42,ETR!$X$48:$X$56</definedName>
    <definedName name="snl__216EC0DA_435E_4DCA_B78C_EB176E9CD193_" localSheetId="43" hidden="1">NEE!$V$42,NEE!$X$48:$X$56</definedName>
    <definedName name="snl__21980A22_C082_4892_B7F1_7F7272209280_" localSheetId="39" hidden="1">'IDA (2)'!$C$20,'IDA (2)'!$F$24:$G$35</definedName>
    <definedName name="snl__2198109D_6033_4A86_AA65_ABD7FE0BA5F8_" localSheetId="43" hidden="1">NEE!$C$20,NEE!$F$24:$G$35</definedName>
    <definedName name="snl__219BFAD9_3691_43A9_A4FC_0213A0534965_" localSheetId="37" hidden="1">HE!$V$42,HE!$X$48:$X$56</definedName>
    <definedName name="snl__221106ED_837C_4E35_BB3A_470ED0414875_" localSheetId="60" hidden="1">WEC!$V$42,WEC!$X$48:$X$56</definedName>
    <definedName name="snl__2223B619_2635_4492_A9CB_96B73C484C3D_" localSheetId="28" hidden="1">ETR!$V$42,ETR!$X$48:$X$56</definedName>
    <definedName name="snl__222521D0_0583_4396_A7BE_DCF3645313DB_" localSheetId="17" hidden="1">'AVA (2)'!$C$36,'AVA (2)'!$F$41:$J$113</definedName>
    <definedName name="snl__222A347E_E7DF_4993_A9FD_C991E87C1531_" localSheetId="47" hidden="1">OGE!$C$36,OGE!$F$41:$J$113</definedName>
    <definedName name="snl__222E2F31_6AA4_4FC8_B16D_80BB176F29CB_" localSheetId="52" hidden="1">PCG!$C$36,PCG!$F$41:$J$113</definedName>
    <definedName name="snl__22568488_A787_432D_A044_2610A26C4C28_" localSheetId="60" hidden="1">WEC!$V$42,WEC!$X$48:$X$56</definedName>
    <definedName name="snl__22690C09_9605_41B8_BFC2_E8EF255EFE7B_" localSheetId="52" hidden="1">PCG!$C$20,PCG!$F$24:$G$35</definedName>
    <definedName name="snl__226B214C_2643_4D03_9B95_93016AF20FDB_" localSheetId="23" hidden="1">D!$C$36,D!$F$41:$J$113</definedName>
    <definedName name="snl__226B214C_2643_4D03_9B95_93016AF20FDB_" localSheetId="25" hidden="1">DTE!$C$36,DTE!$F$41:$J$113</definedName>
    <definedName name="snl__226B214C_2643_4D03_9B95_93016AF20FDB_" localSheetId="22" hidden="1">ED!$C$36,ED!$F$41:$J$113</definedName>
    <definedName name="snl__22841A2D_C698_4737_8D3D_37BEEC7E3070_" localSheetId="60" hidden="1">WEC!$C$36,WEC!$F$41:$J$113</definedName>
    <definedName name="snl__22A66C65_5829_41AE_8B83_CFD16A7C8C18_" localSheetId="17" hidden="1">'AVA (2)'!$C$36,'AVA (2)'!$F$41:$J$113</definedName>
    <definedName name="snl__22C675D4_FAD2_4C81_BFCE_87450095C3C4_" localSheetId="21" hidden="1">CMS!$V$42,CMS!$X$48:$X$56</definedName>
    <definedName name="snl__22D186F7_1504_4BF9_9413_8130FDF2A8CB_" localSheetId="20" hidden="1">'CNP (2)'!$V$42,'CNP (2)'!$X$48:$X$56</definedName>
    <definedName name="snl__22EEFCF9_C1AF_47F7_85F9_4E528E905CF5_" localSheetId="18" hidden="1">BKH!$C$20,BKH!$F$24:$G$35</definedName>
    <definedName name="snl__22F84594_F6B9_48B3_A89A_651CBAE2E272_" localSheetId="40" hidden="1">MDU!$C$36,MDU!$F$41:$J$113</definedName>
    <definedName name="snl__23106D97_D26E_4B17_A28B_8B6B496F5CB9_" localSheetId="32" hidden="1">EXC!$C$36,EXC!$F$41:$J$113</definedName>
    <definedName name="snl__233C1398_3E28_4065_B60C_88F59594D699_" localSheetId="40" hidden="1">MDU!$C$36,MDU!$F$41:$J$113</definedName>
    <definedName name="snl__234D4EA9_0612_4F7D_AAD3_6F499541CB30_" localSheetId="61" hidden="1">XEL!$C$20,XEL!$F$24:$G$35</definedName>
    <definedName name="snl__236D7E41_8E63_4B2E_BBFB_CFA7F4017736_" localSheetId="59" hidden="1">VVC!$C$36,VVC!$F$41:$J$113</definedName>
    <definedName name="snl__238A898F_B5CB_4B63_A1A2_78D155F34564_" localSheetId="49" hidden="1">PacificCorp!$C$20,PacificCorp!$F$24:$G$35</definedName>
    <definedName name="snl__23AE7DAD_4F02_4C9C_AA54_7D59FCDBAD46_" localSheetId="55" hidden="1">PPL!$C$20,PPL!$F$24:$G$35</definedName>
    <definedName name="snl__23B1F95B_5DAE_4E30_B802_E588A61F37E8_" localSheetId="23" hidden="1">D!$C$20,D!$F$24:$G$35</definedName>
    <definedName name="snl__23B1F95B_5DAE_4E30_B802_E588A61F37E8_" localSheetId="25" hidden="1">DTE!$C$20,DTE!$F$24:$G$35</definedName>
    <definedName name="snl__23B1F95B_5DAE_4E30_B802_E588A61F37E8_" localSheetId="22" hidden="1">ED!$C$20,ED!$F$24:$G$35</definedName>
    <definedName name="snl__2412B67C_E828_4096_B3E1_613C8E12A483_" localSheetId="14" hidden="1">APC!$V$42,APC!$X$48:$X$56</definedName>
    <definedName name="snl__2444EB6E_9046_403A_95B3_56E0ECD318F6_" localSheetId="56" hidden="1">PEG!$V$42,PEG!$X$48:$X$56</definedName>
    <definedName name="snl__2446C388_FBCC_43D2_B7BA_DE0CA39048D8_" localSheetId="27" hidden="1">EIX!$C$36,EIX!$F$41:$J$113</definedName>
    <definedName name="snl__245CB2F3_6E6C_40CD_8F3D_B92C4649E3BA_" localSheetId="32" hidden="1">EXC!$C$36,EXC!$F$41:$J$113</definedName>
    <definedName name="snl__245F0E95_FBC7_46C1_8112_F669D00A1874_" localSheetId="62" hidden="1">'SPSCO (2)'!$V$42,'SPSCO (2)'!$X$48:$X$56</definedName>
    <definedName name="snl__246F0995_17D3_4E65_BE3A_B64BE7D1E572_" localSheetId="41" hidden="1">MGEE!$V$42,MGEE!$X$48:$X$56</definedName>
    <definedName name="snl__247A18C9_C1F4_48F8_9B9C_B9C033D58200_" localSheetId="44" hidden="1">FPL!$C$20,FPL!$F$24:$G$35</definedName>
    <definedName name="snl__2482EAED_8A8A_42DF_8791_257293016C5D_" localSheetId="21" hidden="1">CMS!$V$42,CMS!$X$48:$X$56</definedName>
    <definedName name="snl__24BDCBA9_411B_460A_9A6A_53759103070F_" localSheetId="43" hidden="1">NEE!$C$36,NEE!$F$41:$J$113</definedName>
    <definedName name="snl__24F0C227_F342_4EB6_B851_729DF4E0C2DB_" localSheetId="22" hidden="1">ED!$V$42,ED!$X$48:$X$56</definedName>
    <definedName name="snl__24F7C07E_229C_4520_949F_4F9AE703FA2D_" localSheetId="39" hidden="1">'IDA (2)'!$C$20,'IDA (2)'!$F$24:$G$35</definedName>
    <definedName name="snl__25654EC7_CB16_40ED_A0F1_FCD7A64DBFE0_" localSheetId="15" hidden="1">AGR!$V$42,AGR!$X$48:$X$56</definedName>
    <definedName name="snl__256BA8D3_3F59_47BD_903C_6E30F23F3A18_" localSheetId="12" hidden="1">AES!$C$36,AES!$F$41:$J$113</definedName>
    <definedName name="snl__256EB2A8_B49B_4E9B_BF96_2DE6758C96A6_" localSheetId="44" hidden="1">FPL!$C$36,FPL!$F$41:$J$113</definedName>
    <definedName name="snl__2584AC37_EA01_4167_82D3_8D9DC509198C_" localSheetId="10" hidden="1">AEP!$C$36,AEP!$F$41:$J$113</definedName>
    <definedName name="snl__25A1A528_F20E_426C_B390_0D6A1B527264_" localSheetId="48" hidden="1">OTTR!$C$36,OTTR!$F$41:$J$113</definedName>
    <definedName name="snl__25A1A528_F20E_426C_B390_0D6A1B527264_" localSheetId="52" hidden="1">PCG!$C$36,PCG!$F$41:$J$113</definedName>
    <definedName name="snl__25A1A528_F20E_426C_B390_0D6A1B527264_" localSheetId="56" hidden="1">PEG!$C$36,PEG!$F$41:$J$113</definedName>
    <definedName name="snl__25A1A528_F20E_426C_B390_0D6A1B527264_" localSheetId="54" hidden="1">PNM!$C$36,PNM!$F$41:$J$113</definedName>
    <definedName name="snl__25A1A528_F20E_426C_B390_0D6A1B527264_" localSheetId="53" hidden="1">POR!$C$36,POR!$F$41:$J$113</definedName>
    <definedName name="snl__25C48F99_2948_4A8F_8FB9_B19BD2D809D2_" localSheetId="18" hidden="1">BKH!$C$20,BKH!$F$24:$G$35</definedName>
    <definedName name="snl__25EFC51D_CF83_424E_8FE3_536D097D8A13_" localSheetId="63" hidden="1">SWEPCO!$V$42,SWEPCO!$X$48:$X$56</definedName>
    <definedName name="snl__25EFC51D_CF83_424E_8FE3_536D097D8A13_" localSheetId="64" hidden="1">'SWEPCO (2)'!$V$42,'SWEPCO (2)'!$X$48:$X$56</definedName>
    <definedName name="snl__2612EC3E_A55D_4F48_8A2B_91B8F30AC938_" localSheetId="15" hidden="1">AGR!$C$36,AGR!$F$41:$J$113</definedName>
    <definedName name="snl__2612EC3E_A55D_4F48_8A2B_91B8F30AC938_" localSheetId="18" hidden="1">BKH!$C$36,BKH!$F$41:$J$113</definedName>
    <definedName name="snl__2612EC3E_A55D_4F48_8A2B_91B8F30AC938_" localSheetId="19" hidden="1">CNP!$C$36,CNP!$F$41:$J$113</definedName>
    <definedName name="snl__2612EC3E_A55D_4F48_8A2B_91B8F30AC938_" localSheetId="23" hidden="1">D!$C$36,D!$F$41:$J$113</definedName>
    <definedName name="snl__2612EC3E_A55D_4F48_8A2B_91B8F30AC938_" localSheetId="25" hidden="1">DTE!$C$36,DTE!$F$41:$J$113</definedName>
    <definedName name="snl__2612EC3E_A55D_4F48_8A2B_91B8F30AC938_" localSheetId="22" hidden="1">ED!$C$36,ED!$F$41:$J$113</definedName>
    <definedName name="snl__261E0A5A_F376_4B9F_B8AF_7E07941A7995_" localSheetId="50" hidden="1">PNW!$V$42,PNW!$X$48:$X$56</definedName>
    <definedName name="snl__262D6A3C_8091_4344_B648_98B12E1632AD_" localSheetId="61" hidden="1">XEL!$C$20,XEL!$F$24:$G$35</definedName>
    <definedName name="snl__262E6521_82C5_4F7E_9B0B_44A63F8B8009_" localSheetId="46" hidden="1">NWE!$V$42,NWE!$X$48:$X$56</definedName>
    <definedName name="snl__263D8345_076C_45C1_B1D5_B06BC4947D6B_" localSheetId="15" hidden="1">AGR!$V$42,AGR!$X$48:$X$56</definedName>
    <definedName name="snl__265850D0_3AD2_4C45_8A23_1930E17CBF78_" localSheetId="14" hidden="1">APC!$V$42,APC!$X$48:$X$56</definedName>
    <definedName name="snl__2698F146_C5BE_4DDB_A7E5_859B6B0C091A_" localSheetId="54" hidden="1">PNM!$C$36,PNM!$F$41:$J$113</definedName>
    <definedName name="snl__2698F146_C5BE_4DDB_A7E5_859B6B0C091A_" localSheetId="53" hidden="1">POR!$C$36,POR!$F$41:$J$113</definedName>
    <definedName name="snl__26CA6520_A2BD_4FC0_807F_9A8DCDFE96FA_" localSheetId="29" hidden="1">EVRG!$C$20,EVRG!$F$24:$G$35</definedName>
    <definedName name="snl__26D5E441_D27B_4DAD_8456_7D4CE791A789_" localSheetId="27" hidden="1">EIX!$V$42,EIX!$X$48:$X$56</definedName>
    <definedName name="snl__26E6C376_3EE3_49CF_A8DF_7F82696B88FD_" localSheetId="60" hidden="1">WEC!$C$36,WEC!$F$41:$J$113</definedName>
    <definedName name="snl__26EC879D_85EE_4D6F_8494_22F5B959B534_" localSheetId="13" hidden="1">DPL!$C$36,DPL!$F$41:$J$113</definedName>
    <definedName name="snl__2732EFFF_2ED5_4F0C_A5C6_DB6E6694244B_" localSheetId="23" hidden="1">D!$C$36,D!$F$41:$J$113</definedName>
    <definedName name="snl__2783F1A9_419D_44F5_A6B6_52697AC8C55E_" localSheetId="61" hidden="1">XEL!$C$20,XEL!$F$24:$G$35</definedName>
    <definedName name="snl__278FF7BD_B1C1_4FAE_A9A9_3C4BF787B0C7_" localSheetId="18" hidden="1">BKH!$C$36,BKH!$F$41:$J$113</definedName>
    <definedName name="snl__278FF7BD_B1C1_4FAE_A9A9_3C4BF787B0C7_" localSheetId="19" hidden="1">CNP!$C$36,CNP!$F$41:$J$113</definedName>
    <definedName name="snl__278FF7BD_B1C1_4FAE_A9A9_3C4BF787B0C7_" localSheetId="23" hidden="1">D!$C$36,D!$F$41:$J$113</definedName>
    <definedName name="snl__278FF7BD_B1C1_4FAE_A9A9_3C4BF787B0C7_" localSheetId="25" hidden="1">DTE!$C$36,DTE!$F$41:$J$113</definedName>
    <definedName name="snl__278FF7BD_B1C1_4FAE_A9A9_3C4BF787B0C7_" localSheetId="22" hidden="1">ED!$C$36,ED!$F$41:$J$113</definedName>
    <definedName name="snl__2795F47E_95EF_4D36_9416_928D45EE43E8_" localSheetId="64" hidden="1">'SWEPCO (2)'!$C$20,'SWEPCO (2)'!$F$24:$G$35</definedName>
    <definedName name="snl__27B0B0BF_FD68_43EE_B74C_D502E6E6CBD5_" localSheetId="35" hidden="1">'Pepco (2)'!$C$36,'Pepco (2)'!$F$41:$J$113</definedName>
    <definedName name="snl__27FFEE0C_6914_436F_AE66_AAECACFAD521_" localSheetId="50" hidden="1">PNW!$C$20,PNW!$F$24:$G$35</definedName>
    <definedName name="snl__2801EBEA_93F6_4492_BE73_343011315096_" localSheetId="30" hidden="1">ES!$C$36,ES!$F$41:$J$113</definedName>
    <definedName name="snl__281D35DC_6341_43A6_8D1A_FFCBECB47899_" localSheetId="60" hidden="1">WEC!$V$42,WEC!$X$48:$X$56</definedName>
    <definedName name="snl__282856DE_AA9E_4790_A6B9_DABBC2A2F28E_" localSheetId="15" hidden="1">AGR!$V$42,AGR!$X$48:$X$56</definedName>
    <definedName name="snl__285E9BAA_4633_4253_96ED_29B054F27003_" localSheetId="30" hidden="1">ES!$C$36,ES!$F$41:$J$113</definedName>
    <definedName name="snl__286CE8FB_45DB_4710_9768_FDCB86F4E43D_" localSheetId="50" hidden="1">PNW!$C$36,PNW!$F$41:$J$113</definedName>
    <definedName name="snl__286CE8FB_45DB_4710_9768_FDCB86F4E43D_" localSheetId="51" hidden="1">PSE!$C$36,PSE!$F$41:$J$113</definedName>
    <definedName name="snl__28866EA5_7960_4938_A54C_5224F24488F4_" localSheetId="32" hidden="1">EXC!$V$42,EXC!$X$48:$X$56</definedName>
    <definedName name="snl__28911CD6_32CA_4C10_A4F4_7F1238D4DE71_" localSheetId="47" hidden="1">OGE!$V$42,OGE!$X$48:$X$56</definedName>
    <definedName name="snl__28E4F148_899E_44DE_A635_987925D0EDDC_" localSheetId="17" hidden="1">'AVA (2)'!$C$20,'AVA (2)'!$F$24:$G$35</definedName>
    <definedName name="snl__290A2A49_4FDA_4DB4_8633_18945068BE1C_" localSheetId="8" hidden="1">LNT!$C$36,LNT!$F$41:$J$113</definedName>
    <definedName name="snl__291B552D_F91E_4E5A_9C54_E1D3648456B4_" localSheetId="63" hidden="1">SWEPCO!$V$42,SWEPCO!$X$48:$X$56</definedName>
    <definedName name="snl__291B552D_F91E_4E5A_9C54_E1D3648456B4_" localSheetId="64" hidden="1">'SWEPCO (2)'!$V$42,'SWEPCO (2)'!$X$48:$X$56</definedName>
    <definedName name="snl__291CD9E8_973F_4D27_8F77_E15A3AD32F9D_" localSheetId="10" hidden="1">AEP!$C$36,AEP!$F$41:$J$113</definedName>
    <definedName name="snl__291CD9E8_973F_4D27_8F77_E15A3AD32F9D_" localSheetId="11" hidden="1">SWEPCO1!$C$36,SWEPCO1!$F$41:$J$113</definedName>
    <definedName name="snl__296B52B0_B48B_4465_86CE_8F5D52D94BBF_" localSheetId="32" hidden="1">EXC!$C$36,EXC!$F$41:$J$113</definedName>
    <definedName name="snl__299724EA_D56A_43C6_A76C_CCD56E216C6E_" localSheetId="18" hidden="1">BKH!$V$42,BKH!$X$48:$X$56</definedName>
    <definedName name="snl__29DAEB59_9889_429C_9672_0D5F7E5F6281_" localSheetId="60" hidden="1">WEC!$C$20,WEC!$F$24:$G$35</definedName>
    <definedName name="snl__2A273C8B_EBE9_4A9C_AF6D_86561BEFADE4_" localSheetId="33" hidden="1">BGE!$C$36,BGE!$F$41:$J$113</definedName>
    <definedName name="snl__2A52BDFA_C91A_4106_AEA7_575FB566B386_" localSheetId="14" hidden="1">APC!$C$36,APC!$F$41:$J$113</definedName>
    <definedName name="snl__2A56F8D5_027B_441A_8927_4B254E20F6C3_" localSheetId="9" hidden="1">AEE!$C$36,AEE!$F$41:$J$113</definedName>
    <definedName name="snl__2A673C7A_219A_45C7_82AD_C7BC34453055_" localSheetId="31" hidden="1">'ES (2)'!$V$42,'ES (2)'!$X$48:$X$56</definedName>
    <definedName name="snl__2A763344_976A_4163_B8FB_CDA672476E0B_" localSheetId="44" hidden="1">FPL!$C$20,FPL!$F$24:$G$35</definedName>
    <definedName name="snl__2A922C57_5A18_46C1_80AE_EF1FFA52200A_" localSheetId="38" hidden="1">IDA!$C$20,IDA!$F$24:$G$35</definedName>
    <definedName name="snl__2A976BD6_D79E_450D_8E3A_F36DFB7A2AC5_" localSheetId="16" hidden="1">AVA!$V$42,AVA!$X$48:$X$56</definedName>
    <definedName name="snl__2AB76814_5430_42F6_89E9_FE24E14196BF_" localSheetId="54" hidden="1">PNM!$C$20,PNM!$F$24:$G$35</definedName>
    <definedName name="snl__2AB76814_5430_42F6_89E9_FE24E14196BF_" localSheetId="53" hidden="1">POR!$C$20,POR!$F$24:$G$35</definedName>
    <definedName name="snl__2AF28AAB_BD0C_4116_9665_96A665AB8D90_" localSheetId="63" hidden="1">SWEPCO!$C$36,SWEPCO!$F$41:$J$113</definedName>
    <definedName name="snl__2AF28AAB_BD0C_4116_9665_96A665AB8D90_" localSheetId="64" hidden="1">'SWEPCO (2)'!$C$36,'SWEPCO (2)'!$F$41:$J$113</definedName>
    <definedName name="snl__2B08722A_9A7D_49E4_A873_50B4EFD8244B_" localSheetId="36" hidden="1">FOR!$C$36,FOR!$F$41:$J$113</definedName>
    <definedName name="snl__2B08722A_9A7D_49E4_A873_50B4EFD8244B_" localSheetId="38" hidden="1">IDA!$C$36,IDA!$F$41:$J$113</definedName>
    <definedName name="snl__2B08722A_9A7D_49E4_A873_50B4EFD8244B_" localSheetId="39" hidden="1">'IDA (2)'!$C$36,'IDA (2)'!$F$41:$J$113</definedName>
    <definedName name="snl__2B08722A_9A7D_49E4_A873_50B4EFD8244B_" localSheetId="41" hidden="1">MGEE!$C$36,MGEE!$F$41:$J$113</definedName>
    <definedName name="snl__2B08722A_9A7D_49E4_A873_50B4EFD8244B_" localSheetId="43" hidden="1">NEE!$C$36,NEE!$F$41:$J$113</definedName>
    <definedName name="snl__2B08722A_9A7D_49E4_A873_50B4EFD8244B_" localSheetId="47" hidden="1">OGE!$C$36,OGE!$F$41:$J$113</definedName>
    <definedName name="snl__2B08722A_9A7D_49E4_A873_50B4EFD8244B_" localSheetId="48" hidden="1">OTTR!$C$36,OTTR!$F$41:$J$113</definedName>
    <definedName name="snl__2B08722A_9A7D_49E4_A873_50B4EFD8244B_" localSheetId="52" hidden="1">PCG!$C$36,PCG!$F$41:$J$113</definedName>
    <definedName name="snl__2B08722A_9A7D_49E4_A873_50B4EFD8244B_" localSheetId="56" hidden="1">PEG!$C$36,PEG!$F$41:$J$113</definedName>
    <definedName name="snl__2B08722A_9A7D_49E4_A873_50B4EFD8244B_" localSheetId="54" hidden="1">PNM!$C$36,PNM!$F$41:$J$113</definedName>
    <definedName name="snl__2B08722A_9A7D_49E4_A873_50B4EFD8244B_" localSheetId="53" hidden="1">POR!$C$36,POR!$F$41:$J$113</definedName>
    <definedName name="snl__2B0CD154_4B6B_443B_8923_7D8195D0680B_" localSheetId="62" hidden="1">'SPSCO (2)'!$V$42,'SPSCO (2)'!$X$48:$X$56</definedName>
    <definedName name="snl__2B0F20ED_B573_4F0D_A563_8F0F2951932E_" localSheetId="25" hidden="1">DTE!$C$36,DTE!$F$41:$J$113</definedName>
    <definedName name="snl__2B8A5B93_83FF_49ED_B244_524236361A51_" localSheetId="38" hidden="1">IDA!$V$42,IDA!$X$48:$X$56</definedName>
    <definedName name="snl__2BAA4579_6B21_492D_BC13_E7F811B50A30_" localSheetId="61" hidden="1">XEL!$C$20,XEL!$F$24:$G$35</definedName>
    <definedName name="snl__2BDC61C6_D367_4F40_A58A_CA5E3C99D5FA_" localSheetId="11" hidden="1">SWEPCO1!$V$42,SWEPCO1!$X$48:$X$56</definedName>
    <definedName name="snl__2BE9CF4E_CEDE_4FA9_8653_D9BCB99A0667_" localSheetId="60" hidden="1">WEC!$V$42,WEC!$X$48:$X$56</definedName>
    <definedName name="snl__2C30A0E6_8F36_4994_BEC6_F0C6877A8226_" localSheetId="10" hidden="1">AEP!$C$36,AEP!$F$41:$J$113</definedName>
    <definedName name="snl__2C7973DD_0308_4AF2_B0C4_73A27660283C_" localSheetId="28" hidden="1">ETR!$C$20,ETR!$F$24:$G$35</definedName>
    <definedName name="snl__2C9E0419_F9CF_435B_B44E_312C8F255012_" localSheetId="23" hidden="1">D!$C$36,D!$F$41:$J$113</definedName>
    <definedName name="snl__2C9EAE1A_0CDD_410D_8B9A_6D19B3F4611E_" localSheetId="28" hidden="1">ETR!$C$36,ETR!$F$41:$J$113</definedName>
    <definedName name="snl__2CA73133_A1CF_4E7F_A206_7C189171C245_" localSheetId="61" hidden="1">XEL!$C$20,XEL!$F$24:$G$35</definedName>
    <definedName name="snl__2CC7F9A9_6BEF_47BA_A45E_3C0BFA2F2F22_" localSheetId="49" hidden="1">PacificCorp!$C$36,PacificCorp!$F$41:$J$113</definedName>
    <definedName name="snl__2CDE8E64_9083_48CD_AF5C_BA62C2B47A26_" localSheetId="37" hidden="1">HE!$C$20,HE!$F$24:$G$35</definedName>
    <definedName name="snl__2CE1AB43_A021_43CF_9A67_118BC52BA5EE_" localSheetId="14" hidden="1">APC!$V$42,APC!$X$48:$X$56</definedName>
    <definedName name="snl__2D4DD700_EB18_44F6_A295_7A38480375AD_" localSheetId="22" hidden="1">ED!$C$20,ED!$F$24:$G$35</definedName>
    <definedName name="snl__2D503148_A371_4584_9F96_1216DDF36EC9_" localSheetId="15" hidden="1">AGR!$V$42,AGR!$X$48:$X$56</definedName>
    <definedName name="snl__2D503148_A371_4584_9F96_1216DDF36EC9_" localSheetId="18" hidden="1">BKH!$V$42,BKH!$X$48:$X$56</definedName>
    <definedName name="snl__2D503148_A371_4584_9F96_1216DDF36EC9_" localSheetId="19" hidden="1">CNP!$V$42,CNP!$X$48:$X$56</definedName>
    <definedName name="snl__2D503148_A371_4584_9F96_1216DDF36EC9_" localSheetId="23" hidden="1">D!$V$42,D!$X$48:$X$56</definedName>
    <definedName name="snl__2D503148_A371_4584_9F96_1216DDF36EC9_" localSheetId="25" hidden="1">DTE!$V$42,DTE!$X$48:$X$56</definedName>
    <definedName name="snl__2D503148_A371_4584_9F96_1216DDF36EC9_" localSheetId="22" hidden="1">ED!$V$42,ED!$X$48:$X$56</definedName>
    <definedName name="snl__2D58F24C_90B0_43F9_96D9_02613FAAC6FE_" localSheetId="35" hidden="1">'Pepco (2)'!$C$36,'Pepco (2)'!$F$41:$J$113</definedName>
    <definedName name="snl__2D8465BB_A75B_4E43_A796_CF14FFB620DF_" localSheetId="18" hidden="1">BKH!$C$36,BKH!$F$41:$J$113</definedName>
    <definedName name="snl__2DA4F38A_733E_4F1E_8A11_C4D820C5EB38_" localSheetId="8" hidden="1">LNT!$C$20,LNT!$F$24:$G$35</definedName>
    <definedName name="snl__2DCEB241_013E_40A2_BEC3_031816D9B04C_" localSheetId="63" hidden="1">SWEPCO!$C$20,SWEPCO!$F$24:$G$35</definedName>
    <definedName name="snl__2DD8C7C6_FECB_4686_8633_3A12F1CE5AB4_" localSheetId="13" hidden="1">DPL!$C$36,DPL!$F$41:$J$113</definedName>
    <definedName name="snl__2DE395A1_D16A_4ACC_A7ED_14A9973AB8BD_" localSheetId="47" hidden="1">OGE!$V$42,OGE!$X$48:$X$56</definedName>
    <definedName name="snl__2E0AEA93_7172_4167_BF13_634CAC994065_" localSheetId="40" hidden="1">MDU!$V$42,MDU!$X$48:$X$56</definedName>
    <definedName name="snl__2E0C92B8_7BD5_48E4_ABBE_7ED907A939FB_" localSheetId="42" hidden="1">'MGEE (2)'!$V$42,'MGEE (2)'!$X$48:$X$56</definedName>
    <definedName name="snl__2E2C4F9A_5345_4580_BB2A_E188439E0C50_" localSheetId="41" hidden="1">MGEE!$C$36,MGEE!$F$41:$J$113</definedName>
    <definedName name="snl__2E756E26_F5CF_4815_B100_FFA9EAEA6B1B_" localSheetId="11" hidden="1">SWEPCO1!$C$36,SWEPCO1!$F$41:$J$113</definedName>
    <definedName name="snl__2EAB98C3_B7A5_4720_888D_20865FEA2014_" localSheetId="20" hidden="1">'CNP (2)'!$C$36,'CNP (2)'!$F$41:$J$113</definedName>
    <definedName name="snl__2EB1B88F_8FC0_4ED6_BD2B_E23D135C13DA_" localSheetId="27" hidden="1">EIX!$V$42,EIX!$X$48:$X$56</definedName>
    <definedName name="snl__2EBB4F8F_3C08_4504_B810_1519FE258029_" localSheetId="61" hidden="1">XEL!$V$42,XEL!$X$48:$X$56</definedName>
    <definedName name="snl__2ED23F4A_93DE_47B6_83CB_A8DB0A586B82_" localSheetId="25" hidden="1">DTE!$V$42,DTE!$X$48:$X$56</definedName>
    <definedName name="snl__2ED4CFAA_9329_4C0C_B4AD_72BA81EDB458_" localSheetId="61" hidden="1">XEL!$C$36,XEL!$F$41:$J$113</definedName>
    <definedName name="snl__2FB28D07_AA59_4A6C_975D_A472F5BFA71A_" localSheetId="30" hidden="1">ES!$V$42,ES!$X$48:$X$56</definedName>
    <definedName name="snl__2FB28D07_AA59_4A6C_975D_A472F5BFA71A_" localSheetId="31" hidden="1">'ES (2)'!$V$42,'ES (2)'!$X$48:$X$56</definedName>
    <definedName name="snl__2FB28D07_AA59_4A6C_975D_A472F5BFA71A_" localSheetId="36" hidden="1">FOR!$V$42,FOR!$X$48:$X$56</definedName>
    <definedName name="snl__2FB28D07_AA59_4A6C_975D_A472F5BFA71A_" localSheetId="38" hidden="1">IDA!$V$42,IDA!$X$48:$X$56</definedName>
    <definedName name="snl__2FB28D07_AA59_4A6C_975D_A472F5BFA71A_" localSheetId="39" hidden="1">'IDA (2)'!$V$42,'IDA (2)'!$X$48:$X$56</definedName>
    <definedName name="snl__2FB28D07_AA59_4A6C_975D_A472F5BFA71A_" localSheetId="41" hidden="1">MGEE!$V$42,MGEE!$X$48:$X$56</definedName>
    <definedName name="snl__2FB28D07_AA59_4A6C_975D_A472F5BFA71A_" localSheetId="43" hidden="1">NEE!$V$42,NEE!$X$48:$X$56</definedName>
    <definedName name="snl__2FB28D07_AA59_4A6C_975D_A472F5BFA71A_" localSheetId="47" hidden="1">OGE!$V$42,OGE!$X$48:$X$56</definedName>
    <definedName name="snl__2FB28D07_AA59_4A6C_975D_A472F5BFA71A_" localSheetId="48" hidden="1">OTTR!$V$42,OTTR!$X$48:$X$56</definedName>
    <definedName name="snl__2FB28D07_AA59_4A6C_975D_A472F5BFA71A_" localSheetId="52" hidden="1">PCG!$V$42,PCG!$X$48:$X$56</definedName>
    <definedName name="snl__2FB28D07_AA59_4A6C_975D_A472F5BFA71A_" localSheetId="56" hidden="1">PEG!$V$42,PEG!$X$48:$X$56</definedName>
    <definedName name="snl__2FB28D07_AA59_4A6C_975D_A472F5BFA71A_" localSheetId="54" hidden="1">PNM!$V$42,PNM!$X$48:$X$56</definedName>
    <definedName name="snl__2FB28D07_AA59_4A6C_975D_A472F5BFA71A_" localSheetId="53" hidden="1">POR!$V$42,POR!$X$48:$X$56</definedName>
    <definedName name="snl__2FB38431_BDA5_44C1_8C7F_F41C13B67AC6_" localSheetId="45" hidden="1">Gulf!$C$36,Gulf!$F$41:$J$113</definedName>
    <definedName name="snl__2FC5D7EF_8306_48E4_9599_8FB07229E3EF_" localSheetId="30" hidden="1">ES!$V$42,ES!$X$48:$X$56</definedName>
    <definedName name="snl__2FC6DF32_1C52_4C9C_B32C_2B18B9557962_" localSheetId="58" hidden="1">SO!$C$36,SO!$F$41:$J$113</definedName>
    <definedName name="snl__2FCA04C8_3B5D_419B_93A1_E6F8D600357A_" localSheetId="39" hidden="1">'IDA (2)'!$C$36,'IDA (2)'!$F$41:$J$113</definedName>
    <definedName name="snl__2FFFD66B_E40F_4C44_B5D2_CFCA19355C2D_" localSheetId="25" hidden="1">DTE!$C$20,DTE!$F$24:$G$35</definedName>
    <definedName name="snl__3024B44A_44E3_4E78_BD51_C965DB08E7EC_" localSheetId="22" hidden="1">ED!$C$36,ED!$F$41:$J$113</definedName>
    <definedName name="snl__3070062F_F612_4230_807C_019355CF02D5_" localSheetId="47" hidden="1">OGE!$C$20,OGE!$F$24:$G$35</definedName>
    <definedName name="snl__30713C08_A07E_48E2_8B4D_E6597607EC14_" localSheetId="59" hidden="1">VVC!$C$36,VVC!$F$41:$J$113</definedName>
    <definedName name="snl__30713C08_A07E_48E2_8B4D_E6597607EC14_" localSheetId="60" hidden="1">WEC!$C$36,WEC!$F$41:$J$113</definedName>
    <definedName name="snl__30713C08_A07E_48E2_8B4D_E6597607EC14_" localSheetId="61" hidden="1">XEL!$C$36,XEL!$F$41:$J$113</definedName>
    <definedName name="snl__3076024B_99C6_4208_AA14_8A534900FAFE_" localSheetId="10" hidden="1">AEP!$C$36,AEP!$F$41:$J$113</definedName>
    <definedName name="snl__30C9F80D_F9B1_46C1_B8E4_47CF2350634C_" localSheetId="12" hidden="1">AES!$C$20,AES!$F$24:$G$35</definedName>
    <definedName name="snl__30D866DF_BC54_4232_8B03_575090A2438F_" localSheetId="43" hidden="1">NEE!$C$20,NEE!$F$24:$G$35</definedName>
    <definedName name="snl__30E24E42_5F08_4FFB_9DB5_F608BA828885_" localSheetId="10" hidden="1">AEP!$C$36,AEP!$F$41:$J$113</definedName>
    <definedName name="snl__30EF2544_B6E3_4C54_8921_9CEEFC1340B3_" localSheetId="24" hidden="1">DESC!$C$36,DESC!$F$41:$J$113</definedName>
    <definedName name="snl__3177DB68_84C6_4A2E_9059_5BD2D10B5DAD_" localSheetId="28" hidden="1">ETR!$C$36,ETR!$F$41:$J$113</definedName>
    <definedName name="snl__31866DAF_70BB_47FE_931E_93856A4BCA55_" localSheetId="22" hidden="1">ED!$V$42,ED!$X$48:$X$56</definedName>
    <definedName name="snl__31893171_1926_4E0F_A33D_45B46B717422_" localSheetId="30" hidden="1">ES!$V$42,ES!$X$48:$X$56</definedName>
    <definedName name="snl__31C9D8D3_67B4_4505_8313_B3D39504B89C_" localSheetId="62" hidden="1">'SPSCO (2)'!$C$20,'SPSCO (2)'!$F$24:$G$35</definedName>
    <definedName name="snl__31E8373F_008A_4663_852E_06A80C2BD080_" localSheetId="31" hidden="1">'ES (2)'!$C$36,'ES (2)'!$F$41:$J$113</definedName>
    <definedName name="snl__3214A07A_43FC_4460_B0C1_2E44A520382B_" localSheetId="39" hidden="1">'IDA (2)'!$C$36,'IDA (2)'!$F$41:$J$113</definedName>
    <definedName name="snl__3278AB07_018D_4081_8DFE_EE7CE0F8BE32_" localSheetId="14" hidden="1">APC!$C$36,APC!$F$41:$J$113</definedName>
    <definedName name="snl__32A711D1_7075_40FA_B212_A38B920986AD_" localSheetId="15" hidden="1">AGR!$V$42,AGR!$X$48:$X$56</definedName>
    <definedName name="snl__32A711D1_7075_40FA_B212_A38B920986AD_" localSheetId="18" hidden="1">BKH!$V$42,BKH!$X$48:$X$56</definedName>
    <definedName name="snl__32A711D1_7075_40FA_B212_A38B920986AD_" localSheetId="19" hidden="1">CNP!$V$42,CNP!$X$48:$X$56</definedName>
    <definedName name="snl__32A711D1_7075_40FA_B212_A38B920986AD_" localSheetId="23" hidden="1">D!$V$42,D!$X$48:$X$56</definedName>
    <definedName name="snl__32A711D1_7075_40FA_B212_A38B920986AD_" localSheetId="25" hidden="1">DTE!$V$42,DTE!$X$48:$X$56</definedName>
    <definedName name="snl__32A711D1_7075_40FA_B212_A38B920986AD_" localSheetId="22" hidden="1">ED!$V$42,ED!$X$48:$X$56</definedName>
    <definedName name="snl__32C8AF0A_9667_479D_B821_5920BF5F2692_" localSheetId="23" hidden="1">D!$C$36,D!$F$41:$J$113</definedName>
    <definedName name="snl__330A6CFD_C3E9_482B_B9E6_37E6B0F64F27_" localSheetId="60" hidden="1">WEC!$V$42,WEC!$X$48:$X$56</definedName>
    <definedName name="snl__330CD40D_5831_4E85_8146_9DB15F763045_" localSheetId="10" hidden="1">AEP!$C$20,AEP!$F$24:$G$35</definedName>
    <definedName name="snl__33288759_0CFD_4DD7_9783_866BD69680B0_" localSheetId="51" hidden="1">PSE!$C$36,PSE!$F$41:$J$113</definedName>
    <definedName name="snl__33394ABE_9BF0_41CF_AF57_8B1EEAA7F2DA_" localSheetId="17" hidden="1">'AVA (2)'!$V$42,'AVA (2)'!$X$48:$X$56</definedName>
    <definedName name="snl__335333BA_15EF_476B_95C9_9DA1F8556596_" localSheetId="31" hidden="1">'ES (2)'!$V$42,'ES (2)'!$X$48:$X$56</definedName>
    <definedName name="snl__336A9687_5766_424E_A15E_B96882FB7326_" localSheetId="29" hidden="1">EVRG!$C$36,EVRG!$F$41:$J$113</definedName>
    <definedName name="snl__337EE8FA_D959_470A_8780_3B7F67273676_" localSheetId="6" hidden="1">'EUs (2)'!$A$5,'EUs (2)'!$C$11:$N$47</definedName>
    <definedName name="snl__33B4B045_792C_445B_8A92_9C02A86183A2_" localSheetId="63" hidden="1">SWEPCO!$V$42,SWEPCO!$X$48:$X$56</definedName>
    <definedName name="snl__33B4B045_792C_445B_8A92_9C02A86183A2_" localSheetId="64" hidden="1">'SWEPCO (2)'!$V$42,'SWEPCO (2)'!$X$48:$X$56</definedName>
    <definedName name="snl__33BB518E_F79C_4F07_B7B2_46D9C6A857F7_" localSheetId="58" hidden="1">SO!$V$42,SO!$X$48:$X$56</definedName>
    <definedName name="snl__33C0D54D_4726_4594_B8AA_7157C1486CD3_" localSheetId="55" hidden="1">PPL!$C$36,PPL!$F$41:$J$113</definedName>
    <definedName name="snl__33C12FF1_6597_43DD_8A50_BD16F49D3B4C_" localSheetId="40" hidden="1">MDU!$C$20,MDU!$F$24:$G$35</definedName>
    <definedName name="snl__33DBC74B_9B9C_44FF_A131_F3D27127D2A4_" localSheetId="18" hidden="1">BKH!$V$42,BKH!$X$48:$X$56</definedName>
    <definedName name="snl__33E6AA87_C04B_466B_B8E4_A8768F397339_" localSheetId="56" hidden="1">PEG!$C$20,PEG!$F$24:$G$35</definedName>
    <definedName name="snl__33F3EA3C_BC56_4BDD_A612_1FCEC2CDF48D_" localSheetId="10" hidden="1">AEP!$V$42,AEP!$X$48:$X$56</definedName>
    <definedName name="snl__33F3EA3C_BC56_4BDD_A612_1FCEC2CDF48D_" localSheetId="12" hidden="1">AES!$V$42,AES!$X$48:$X$56</definedName>
    <definedName name="snl__33F3EA3C_BC56_4BDD_A612_1FCEC2CDF48D_" localSheetId="13" hidden="1">DPL!$V$42,DPL!$X$48:$X$56</definedName>
    <definedName name="snl__33F3EA3C_BC56_4BDD_A612_1FCEC2CDF48D_" localSheetId="11" hidden="1">SWEPCO1!$V$42,SWEPCO1!$X$48:$X$56</definedName>
    <definedName name="snl__33F900DA_BC7E_462C_920D_97743C143CB7_" localSheetId="48" hidden="1">OTTR!$C$36,OTTR!$F$41:$J$113</definedName>
    <definedName name="snl__34106A73_ACB5_4EA0_B354_1664D59BEED9_" localSheetId="34" hidden="1">FE!$C$20,FE!$F$24:$G$35</definedName>
    <definedName name="snl__3436C04F_63AB_4955_8F90_072C9499D562_" localSheetId="15" hidden="1">AGR!$C$20,AGR!$F$24:$G$35</definedName>
    <definedName name="snl__3448DAB2_EB46_4B30_A34A_A1943D12EF3A_" localSheetId="31" hidden="1">'ES (2)'!$V$42,'ES (2)'!$X$48:$X$56</definedName>
    <definedName name="snl__344B2727_AE5E_43D2_994E_3F38E28F215C_" localSheetId="47" hidden="1">OGE!$C$20,OGE!$F$24:$G$35</definedName>
    <definedName name="snl__3464A415_C236_41D7_8D42_2E2C80A47BD1_" localSheetId="38" hidden="1">IDA!$V$42,IDA!$X$48:$X$56</definedName>
    <definedName name="snl__3464A415_C236_41D7_8D42_2E2C80A47BD1_" localSheetId="39" hidden="1">'IDA (2)'!$V$42,'IDA (2)'!$X$48:$X$56</definedName>
    <definedName name="snl__3464A415_C236_41D7_8D42_2E2C80A47BD1_" localSheetId="41" hidden="1">MGEE!$V$42,MGEE!$X$48:$X$56</definedName>
    <definedName name="snl__3464A415_C236_41D7_8D42_2E2C80A47BD1_" localSheetId="43" hidden="1">NEE!$V$42,NEE!$X$48:$X$56</definedName>
    <definedName name="snl__3464A415_C236_41D7_8D42_2E2C80A47BD1_" localSheetId="47" hidden="1">OGE!$V$42,OGE!$X$48:$X$56</definedName>
    <definedName name="snl__3464A415_C236_41D7_8D42_2E2C80A47BD1_" localSheetId="48" hidden="1">OTTR!$V$42,OTTR!$X$48:$X$56</definedName>
    <definedName name="snl__3464A415_C236_41D7_8D42_2E2C80A47BD1_" localSheetId="52" hidden="1">PCG!$V$42,PCG!$X$48:$X$56</definedName>
    <definedName name="snl__3464A415_C236_41D7_8D42_2E2C80A47BD1_" localSheetId="56" hidden="1">PEG!$V$42,PEG!$X$48:$X$56</definedName>
    <definedName name="snl__3464A415_C236_41D7_8D42_2E2C80A47BD1_" localSheetId="54" hidden="1">PNM!$V$42,PNM!$X$48:$X$56</definedName>
    <definedName name="snl__3464A415_C236_41D7_8D42_2E2C80A47BD1_" localSheetId="53" hidden="1">POR!$V$42,POR!$X$48:$X$56</definedName>
    <definedName name="snl__3464BBF9_B735_4619_A238_69FA49D06080_" localSheetId="39" hidden="1">'IDA (2)'!$C$36,'IDA (2)'!$F$41:$J$113</definedName>
    <definedName name="snl__346BED63_A5E1_46F0_B134_7248C2EA61F0_" localSheetId="38" hidden="1">IDA!$C$36,IDA!$F$41:$J$113</definedName>
    <definedName name="snl__34CE6DAD_7A93_4645_ACD6_97D3050B9B83_" localSheetId="14" hidden="1">APC!$C$36,APC!$F$41:$J$113</definedName>
    <definedName name="snl__34DB2088_A46F_4391_AF07_7361C8B67EC6_" localSheetId="54" hidden="1">PNM!$C$20,PNM!$F$24:$G$35</definedName>
    <definedName name="snl__34DB2088_A46F_4391_AF07_7361C8B67EC6_" localSheetId="53" hidden="1">POR!$C$20,POR!$F$24:$G$35</definedName>
    <definedName name="snl__3500A215_4651_49B5_B14E_DAE0E3F7C0AB_" localSheetId="30" hidden="1">ES!$C$20,ES!$F$24:$G$35</definedName>
    <definedName name="snl__35402404_EC20_4F47_8076_B40B0DEF654B_" localSheetId="46" hidden="1">NWE!$C$20,NWE!$F$24:$G$35</definedName>
    <definedName name="snl__354D273A_2B51_4E42_B0A6_4BF0007F2159_" localSheetId="41" hidden="1">MGEE!$V$42,MGEE!$X$48:$X$56</definedName>
    <definedName name="snl__356573C1_E73F_4F64_89EC_5702DC89CD6F_" localSheetId="55" hidden="1">PPL!$V$42,PPL!$X$48:$X$56</definedName>
    <definedName name="snl__356A59D9_C59E_4780_B2A2_430B96F4D2B4_" localSheetId="19" hidden="1">CNP!$V$42,CNP!$X$48:$X$56</definedName>
    <definedName name="snl__356F5122_7168_4620_A73A_9E2A8C122C13_" localSheetId="62" hidden="1">'SPSCO (2)'!$V$42,'SPSCO (2)'!$X$48:$X$56</definedName>
    <definedName name="snl__35C37270_A3CE_40CF_B9F7_CC456C03B05D_" localSheetId="53" hidden="1">POR!$C$36,POR!$F$41:$J$113</definedName>
    <definedName name="snl__35CB74B6_85AB_444A_8661_7EEDBD46E822_" localSheetId="22" hidden="1">ED!$V$42,ED!$X$48:$X$56</definedName>
    <definedName name="snl__35E3E618_A528_44BB_B4A1_C8FEC658BB44_" localSheetId="15" hidden="1">AGR!$C$36,AGR!$F$41:$J$113</definedName>
    <definedName name="snl__360BCE8E_394F_4B5F_A9FB_ACAA92CF4BCC_" localSheetId="20" hidden="1">'CNP (2)'!$V$42,'CNP (2)'!$X$48:$X$56</definedName>
    <definedName name="snl__360D3907_DEDC_4A09_912B_DBEA4213A060_" localSheetId="36" hidden="1">FOR!$V$42,FOR!$X$48:$X$56</definedName>
    <definedName name="snl__364004AA_DF67_4A18_B88F_30981166E42D_" localSheetId="43" hidden="1">NEE!$V$42,NEE!$X$48:$X$56</definedName>
    <definedName name="snl__36462BDB_1CB2_4511_A3F1_984D7597B0D7_" localSheetId="57" hidden="1">SRE!$C$36,SRE!$F$41:$J$113</definedName>
    <definedName name="snl__3678F6E0_2ABA_49B4_A85D_7F3554EACE4D_" localSheetId="22" hidden="1">ED!$V$42,ED!$X$48:$X$56</definedName>
    <definedName name="snl__36987D82_8ADF_4116_875A_9A3BECA9643A_" localSheetId="15" hidden="1">AGR!$C$20,AGR!$F$24:$G$35</definedName>
    <definedName name="snl__36BB85BE_4F34_4D6C_A1F6_CC46B531E2F6_" localSheetId="36" hidden="1">FOR!$C$20,FOR!$F$24:$G$35</definedName>
    <definedName name="snl__36D1FAE5_69B0_4CF3_8934_6D1F6801C4A0_" localSheetId="29" hidden="1">EVRG!$V$42,EVRG!$X$48:$X$56</definedName>
    <definedName name="snl__36DD88CB_4F33_4C4E_9587_E4EA8B6156F9_" localSheetId="62" hidden="1">'SPSCO (2)'!$C$20,'SPSCO (2)'!$F$24:$G$35</definedName>
    <definedName name="snl__36F33879_7749_43C4_BFAE_99B200BE87F9_" localSheetId="47" hidden="1">OGE!$V$42,OGE!$X$48:$X$56</definedName>
    <definedName name="snl__36F62979_EDF9_4D91_9214_D1FCC0B794BF_" localSheetId="58" hidden="1">SO!$C$20,SO!$F$24:$G$35</definedName>
    <definedName name="snl__37372846_0674_4370_925D_4F1EADB51E73_" localSheetId="62" hidden="1">'SPSCO (2)'!$V$42,'SPSCO (2)'!$X$48:$X$56</definedName>
    <definedName name="snl__37506E30_03F8_4378_836D_0C9641A17582_" localSheetId="42" hidden="1">'MGEE (2)'!$C$36,'MGEE (2)'!$F$41:$J$113</definedName>
    <definedName name="snl__375575D9_00AF_4F43_B6FD_6E2CFE1A4B05_" localSheetId="44" hidden="1">FPL!$C$20,FPL!$F$24:$G$35</definedName>
    <definedName name="snl__3765AB0A_DB31_473F_924F_F0EF1EBCBE60_" localSheetId="36" hidden="1">FOR!$V$42,FOR!$X$48:$X$56</definedName>
    <definedName name="snl__3765AB0A_DB31_473F_924F_F0EF1EBCBE60_" localSheetId="38" hidden="1">IDA!$V$42,IDA!$X$48:$X$56</definedName>
    <definedName name="snl__3765AB0A_DB31_473F_924F_F0EF1EBCBE60_" localSheetId="39" hidden="1">'IDA (2)'!$V$42,'IDA (2)'!$X$48:$X$56</definedName>
    <definedName name="snl__3765AB0A_DB31_473F_924F_F0EF1EBCBE60_" localSheetId="41" hidden="1">MGEE!$V$42,MGEE!$X$48:$X$56</definedName>
    <definedName name="snl__3765AB0A_DB31_473F_924F_F0EF1EBCBE60_" localSheetId="43" hidden="1">NEE!$V$42,NEE!$X$48:$X$56</definedName>
    <definedName name="snl__3765AB0A_DB31_473F_924F_F0EF1EBCBE60_" localSheetId="47" hidden="1">OGE!$V$42,OGE!$X$48:$X$56</definedName>
    <definedName name="snl__3765AB0A_DB31_473F_924F_F0EF1EBCBE60_" localSheetId="48" hidden="1">OTTR!$V$42,OTTR!$X$48:$X$56</definedName>
    <definedName name="snl__3765AB0A_DB31_473F_924F_F0EF1EBCBE60_" localSheetId="52" hidden="1">PCG!$V$42,PCG!$X$48:$X$56</definedName>
    <definedName name="snl__3765AB0A_DB31_473F_924F_F0EF1EBCBE60_" localSheetId="56" hidden="1">PEG!$V$42,PEG!$X$48:$X$56</definedName>
    <definedName name="snl__3765AB0A_DB31_473F_924F_F0EF1EBCBE60_" localSheetId="54" hidden="1">PNM!$V$42,PNM!$X$48:$X$56</definedName>
    <definedName name="snl__3765AB0A_DB31_473F_924F_F0EF1EBCBE60_" localSheetId="53" hidden="1">POR!$V$42,POR!$X$48:$X$56</definedName>
    <definedName name="snl__37872E47_7ACB_4ECB_B350_BFCC165E82B4_" localSheetId="14" hidden="1">APC!$C$20,APC!$F$24:$G$35</definedName>
    <definedName name="snl__37A828BC_74F1_47C3_A1AF_BF4165D20692_" localSheetId="25" hidden="1">DTE!$C$36,DTE!$F$41:$J$113</definedName>
    <definedName name="snl__37B63E18_3995_4A24_B49C_C94061469E10_" localSheetId="17" hidden="1">'AVA (2)'!$C$36,'AVA (2)'!$F$41:$J$113</definedName>
    <definedName name="snl__37B86C18_99E0_4710_A035_49CCA87C79F9_" localSheetId="58" hidden="1">SO!$C$36,SO!$F$41:$J$113</definedName>
    <definedName name="snl__381D0B68_FE4E_48B9_A508_B7FB8FD206E0_" localSheetId="48" hidden="1">OTTR!$V$42,OTTR!$X$48:$X$56</definedName>
    <definedName name="snl__382ACAB9_56CB_45F2_9F63_60F95307114B_" localSheetId="19" hidden="1">CNP!$C$20,CNP!$F$24:$G$35</definedName>
    <definedName name="snl__3855DEEA_464A_45AD_872B_C522113B863B_" localSheetId="12" hidden="1">AES!$C$36,AES!$F$41:$J$113</definedName>
    <definedName name="snl__38626F2C_A402_463B_9603_536241D6CD8B_" localSheetId="13" hidden="1">DPL!$C$20,DPL!$F$24:$G$35</definedName>
    <definedName name="snl__387492AD_7678_4CFC_9A01_C74602312B1F_" localSheetId="19" hidden="1">CNP!$C$36,CNP!$F$41:$J$113</definedName>
    <definedName name="snl__38D20D83_E376_4434_9EEB_3823B62EF48C_" localSheetId="41" hidden="1">MGEE!$C$20,MGEE!$F$24:$G$35</definedName>
    <definedName name="snl__38DC3ADD_F79C_4488_8935_A29FA1ADDEB6_" localSheetId="42" hidden="1">'MGEE (2)'!$C$20,'MGEE (2)'!$F$24:$G$35</definedName>
    <definedName name="snl__39438D47_2B35_44A2_8992_6FACDD4BF1E3_" localSheetId="16" hidden="1">AVA!$V$42,AVA!$X$48:$X$56</definedName>
    <definedName name="snl__3993429B_66A6_43AB_9F3F_6D8415D35210_" localSheetId="8" hidden="1">LNT!$C$36,LNT!$F$41:$J$113</definedName>
    <definedName name="snl__39B5595D_3F97_4EC0_8E5D_A03ABA52A41A_" localSheetId="28" hidden="1">ETR!$V$42,ETR!$X$48:$X$56</definedName>
    <definedName name="snl__39B93047_33DE_42DA_83D8_71471890A920_" localSheetId="12" hidden="1">AES!$C$36,AES!$F$41:$J$113</definedName>
    <definedName name="snl__39EEB8C4_B8DE_4212_A361_523CED78CCDA_" localSheetId="57" hidden="1">SRE!$C$36,SRE!$F$41:$J$113</definedName>
    <definedName name="snl__39F380A3_7FB8_45FB_9084_CC2A86CFBB6D_" localSheetId="56" hidden="1">PEG!$V$42,PEG!$X$48:$X$56</definedName>
    <definedName name="snl__39F43397_4EBF_4454_962E_D6286DEF2508_" localSheetId="37" hidden="1">HE!$C$36,HE!$F$41:$J$113</definedName>
    <definedName name="snl__3A3686DE_855C_46EC_BA23_1EFB5771EF7D_" localSheetId="34" hidden="1">FE!$C$36,FE!$F$41:$J$113</definedName>
    <definedName name="snl__3A39D811_99C3_43F3_8D65_D2EEF0FD5D07_" localSheetId="8" hidden="1">LNT!$C$20,LNT!$F$24:$G$35</definedName>
    <definedName name="snl__3A3DD700_9F07_4568_BEE0_85EA2A973A2C_" localSheetId="56" hidden="1">PEG!$V$42,PEG!$X$48:$X$56</definedName>
    <definedName name="snl__3A53BF02_F595_444C_A4CC_467BC19C3B62_" localSheetId="36" hidden="1">FOR!$C$20,FOR!$F$24:$G$35</definedName>
    <definedName name="snl__3A57DD25_935E_439A_9E10_9AB98FAE6AE5_" localSheetId="14" hidden="1">APC!$C$36,APC!$F$41:$J$113</definedName>
    <definedName name="snl__3A809263_8017_4FB5_9137_99FA3F4F9F51_" localSheetId="44" hidden="1">FPL!$C$36,FPL!$F$41:$J$113</definedName>
    <definedName name="snl__3A8C5AE3_886F_41F0_A170_B8EECC135074_" localSheetId="35" hidden="1">'Pepco (2)'!$V$42,'Pepco (2)'!$X$48:$X$56</definedName>
    <definedName name="snl__3A968CCB_0CC8_4BD3_B716_F450609BC5CA_" localSheetId="63" hidden="1">SWEPCO!$C$36,SWEPCO!$F$41:$J$113</definedName>
    <definedName name="snl__3A968CCB_0CC8_4BD3_B716_F450609BC5CA_" localSheetId="64" hidden="1">'SWEPCO (2)'!$C$36,'SWEPCO (2)'!$F$41:$J$113</definedName>
    <definedName name="snl__3AA86557_BCEC_40C9_B225_0DCD507900E2_" localSheetId="13" hidden="1">DPL!$C$20,DPL!$F$24:$G$35</definedName>
    <definedName name="snl__3AAD8339_A3A5_413B_815F_7F9F4C503BE2_" localSheetId="38" hidden="1">IDA!$C$20,IDA!$F$24:$G$35</definedName>
    <definedName name="snl__3AAF5162_FF26_4758_9008_FA49E4FBC869_" localSheetId="20" hidden="1">'CNP (2)'!$V$42,'CNP (2)'!$X$48:$X$56</definedName>
    <definedName name="snl__3ABA7F0C_5C02_4275_8EBD_02AB1C9C9FB2_" localSheetId="16" hidden="1">AVA!$C$36,AVA!$F$41:$J$113</definedName>
    <definedName name="snl__3AC25CAC_34EC_4ECA_B255_EC633D80B108_" localSheetId="41" hidden="1">MGEE!$C$36,MGEE!$F$41:$J$113</definedName>
    <definedName name="snl__3ACAD3EB_750D_4787_AA9D_CCE93B66AF99_" localSheetId="45" hidden="1">Gulf!$C$20,Gulf!$F$24:$G$35</definedName>
    <definedName name="snl__3ACAD3EB_750D_4787_AA9D_CCE93B66AF99_" localSheetId="46" hidden="1">NWE!$C$20,NWE!$F$24:$G$35</definedName>
    <definedName name="snl__3AEC3210_1D12_4A22_AB96_952D88F80B21_" localSheetId="49" hidden="1">PacificCorp!$V$42,PacificCorp!$X$48:$X$56</definedName>
    <definedName name="snl__3B0F0505_A5DB_4CF8_BC2C_8081AB3218AD_" localSheetId="40" hidden="1">MDU!$V$42,MDU!$X$48:$X$56</definedName>
    <definedName name="snl__3B0FABD1_D7A9_4F7D_A642_1B4FCFC72FAE_" localSheetId="33" hidden="1">BGE!$C$20,BGE!$F$24:$G$35</definedName>
    <definedName name="snl__3B10AFFC_6A00_42C0_804B_55EC8490A6F3_" localSheetId="37" hidden="1">HE!$V$42,HE!$X$48:$X$56</definedName>
    <definedName name="snl__3B296E45_EE80_414A_83C1_3695138FDDBD_" localSheetId="26" hidden="1">DUK!$V$42,DUK!$X$48:$X$56</definedName>
    <definedName name="snl__3B568EC6_3C1C_4C5A_9CE5_BE7D790E4B2E_" localSheetId="11" hidden="1">SWEPCO1!$C$36,SWEPCO1!$F$41:$J$113</definedName>
    <definedName name="snl__3B62B212_52B6_483C_8E7C_AD8EF02934D8_" localSheetId="35" hidden="1">'Pepco (2)'!$C$36,'Pepco (2)'!$F$41:$J$113</definedName>
    <definedName name="snl__3B837326_2DE8_4A2E_AF13_E05DB4F7BACB_" localSheetId="10" hidden="1">AEP!$C$20,AEP!$F$24:$G$35</definedName>
    <definedName name="snl__3B852D66_D9E3_4857_A1AF_CEBC7C7C85A7_" localSheetId="60" hidden="1">WEC!$V$42,WEC!$X$48:$X$56</definedName>
    <definedName name="snl__3BA02DB5_DE54_439C_B4CE_40CA124922B8_" localSheetId="42" hidden="1">'MGEE (2)'!$C$36,'MGEE (2)'!$F$41:$J$113</definedName>
    <definedName name="snl__3BA194BC_A279_41D8_88AC_404D6B7AE914_" localSheetId="15" hidden="1">AGR!$C$20,AGR!$F$24:$G$35</definedName>
    <definedName name="snl__3BA194BC_A279_41D8_88AC_404D6B7AE914_" localSheetId="18" hidden="1">BKH!$C$20,BKH!$F$24:$G$35</definedName>
    <definedName name="snl__3BA194BC_A279_41D8_88AC_404D6B7AE914_" localSheetId="19" hidden="1">CNP!$C$20,CNP!$F$24:$G$35</definedName>
    <definedName name="snl__3BA194BC_A279_41D8_88AC_404D6B7AE914_" localSheetId="23" hidden="1">D!$C$20,D!$F$24:$G$35</definedName>
    <definedName name="snl__3BA194BC_A279_41D8_88AC_404D6B7AE914_" localSheetId="25" hidden="1">DTE!$C$20,DTE!$F$24:$G$35</definedName>
    <definedName name="snl__3BA194BC_A279_41D8_88AC_404D6B7AE914_" localSheetId="22" hidden="1">ED!$C$20,ED!$F$24:$G$35</definedName>
    <definedName name="snl__3BAB1A24_D04A_44A5_B6AA_F4D2A359D375_" localSheetId="54" hidden="1">PNM!$C$36,PNM!$F$41:$J$113</definedName>
    <definedName name="snl__3BAB1A24_D04A_44A5_B6AA_F4D2A359D375_" localSheetId="53" hidden="1">POR!$C$36,POR!$F$41:$J$113</definedName>
    <definedName name="snl__3BB9F005_AEBE_4871_8DC6_79C11EB2D7E9_" localSheetId="63" hidden="1">SWEPCO!$V$42,SWEPCO!$X$48:$X$56</definedName>
    <definedName name="snl__3BB9F005_AEBE_4871_8DC6_79C11EB2D7E9_" localSheetId="64" hidden="1">'SWEPCO (2)'!$V$42,'SWEPCO (2)'!$X$48:$X$56</definedName>
    <definedName name="snl__3BC227B9_4440_49D7_AAB1_6C8084C70676_" localSheetId="46" hidden="1">NWE!$C$20,NWE!$F$24:$G$35</definedName>
    <definedName name="snl__3BDD12EB_12E0_41D4_B0C4_D3CF2D9B9C80_" localSheetId="42" hidden="1">'MGEE (2)'!$C$20,'MGEE (2)'!$F$24:$G$35</definedName>
    <definedName name="snl__3C0355FE_FD73_4852_A57C_DF18F543C73B_" localSheetId="19" hidden="1">CNP!$C$36,CNP!$F$41:$J$113</definedName>
    <definedName name="snl__3C0D5351_979F_47AF_96C5_D9F5FB434A50_" localSheetId="62" hidden="1">'SPSCO (2)'!$V$42,'SPSCO (2)'!$X$48:$X$56</definedName>
    <definedName name="snl__3C3322C6_0747_435B_B74D_E99FAD27AC9C_" localSheetId="14" hidden="1">APC!$C$36,APC!$F$41:$J$113</definedName>
    <definedName name="snl__3C41201C_A859_4BA4_9139_C5792DA8D801_" localSheetId="18" hidden="1">BKH!$C$36,BKH!$F$41:$J$113</definedName>
    <definedName name="snl__3C4440F3_FC3A_431E_953C_177FE545684E_" localSheetId="10" hidden="1">AEP!$C$36,AEP!$F$41:$J$113</definedName>
    <definedName name="snl__3C44D960_AC39_421A_9DCB_3C95BA5EEE78_" localSheetId="41" hidden="1">MGEE!$C$20,MGEE!$F$24:$G$35</definedName>
    <definedName name="snl__3C637DC0_7C71_4CA7_87CF_0151CCA3374C_" localSheetId="41" hidden="1">MGEE!$V$42,MGEE!$X$48:$X$56</definedName>
    <definedName name="snl__3C637DC0_7C71_4CA7_87CF_0151CCA3374C_" localSheetId="43" hidden="1">NEE!$V$42,NEE!$X$48:$X$56</definedName>
    <definedName name="snl__3C637DC0_7C71_4CA7_87CF_0151CCA3374C_" localSheetId="47" hidden="1">OGE!$V$42,OGE!$X$48:$X$56</definedName>
    <definedName name="snl__3C637DC0_7C71_4CA7_87CF_0151CCA3374C_" localSheetId="48" hidden="1">OTTR!$V$42,OTTR!$X$48:$X$56</definedName>
    <definedName name="snl__3C637DC0_7C71_4CA7_87CF_0151CCA3374C_" localSheetId="52" hidden="1">PCG!$V$42,PCG!$X$48:$X$56</definedName>
    <definedName name="snl__3C637DC0_7C71_4CA7_87CF_0151CCA3374C_" localSheetId="56" hidden="1">PEG!$V$42,PEG!$X$48:$X$56</definedName>
    <definedName name="snl__3C637DC0_7C71_4CA7_87CF_0151CCA3374C_" localSheetId="54" hidden="1">PNM!$V$42,PNM!$X$48:$X$56</definedName>
    <definedName name="snl__3C637DC0_7C71_4CA7_87CF_0151CCA3374C_" localSheetId="53" hidden="1">POR!$V$42,POR!$X$48:$X$56</definedName>
    <definedName name="snl__3C86F39C_2E34_4D1B_BEF9_F09C4B5FB4B2_" localSheetId="42" hidden="1">'MGEE (2)'!$C$20,'MGEE (2)'!$F$24:$G$35</definedName>
    <definedName name="snl__3CA037DA_BB08_4969_BFDA_6220175A48DA_" localSheetId="34" hidden="1">FE!$V$42,FE!$X$48:$X$56</definedName>
    <definedName name="snl__3CBD11B6_7842_476B_B813_1B031DFE58CB_" localSheetId="58" hidden="1">SO!$C$20,SO!$F$24:$G$35</definedName>
    <definedName name="snl__3CCF801B_997A_4370_8F1F_66DC405A219F_" localSheetId="60" hidden="1">WEC!$C$36,WEC!$F$41:$J$113</definedName>
    <definedName name="snl__3CDDB3F6_497B_496D_82E5_46A91E8CD104_" localSheetId="11" hidden="1">SWEPCO1!$C$20,SWEPCO1!$F$24:$G$35</definedName>
    <definedName name="snl__3CEEE020_0E21_4993_9FEF_986DBCA970E8_" localSheetId="12" hidden="1">AES!$C$36,AES!$F$41:$J$113</definedName>
    <definedName name="snl__3D1D632E_4423_40C6_B8DB_B696C89F7D4D_" localSheetId="13" hidden="1">DPL!$C$20,DPL!$F$24:$G$35</definedName>
    <definedName name="snl__3D33DF8F_0125_41A4_80D2_DFE77CF10CB9_" localSheetId="49" hidden="1">PacificCorp!$V$42,PacificCorp!$X$48:$X$56</definedName>
    <definedName name="snl__3D471FC0_1849_486C_A6CD_8D4B78831FDA_" localSheetId="17" hidden="1">'AVA (2)'!$C$36,'AVA (2)'!$F$41:$J$113</definedName>
    <definedName name="snl__3D4FE0A4_5F7E_43A5_9D2A_82B2644E9061_" localSheetId="50" hidden="1">PNW!$C$36,PNW!$F$41:$J$113</definedName>
    <definedName name="snl__3D71B361_61F3_42C3_A14F_79569B28C389_" localSheetId="28" hidden="1">ETR!$V$42,ETR!$X$48:$X$56</definedName>
    <definedName name="snl__3D896999_A9F3_41E2_B4AF_C284826F096B_" localSheetId="25" hidden="1">DTE!$C$20,DTE!$F$24:$G$35</definedName>
    <definedName name="snl__3D8EC243_7248_432E_BB4E_32598888FF0E_" localSheetId="61" hidden="1">XEL!$C$36,XEL!$F$41:$J$113</definedName>
    <definedName name="snl__3DBD4173_71DB_4977_B489_52B75F3C51C9_" localSheetId="48" hidden="1">OTTR!$C$36,OTTR!$F$41:$J$113</definedName>
    <definedName name="snl__3DC06389_67A2_424C_9AD8_6B6ADDA40C83_" localSheetId="10" hidden="1">AEP!$C$20,AEP!$F$24:$G$35</definedName>
    <definedName name="snl__3DC823A2_56F8_411D_8DC3_B31C119AAEE9_" localSheetId="27" hidden="1">EIX!$C$20,EIX!$F$24:$G$35</definedName>
    <definedName name="snl__3DEA98CC_744F_45E9_9DB7_25701229CC83_" localSheetId="49" hidden="1">PacificCorp!$V$42,PacificCorp!$X$48:$X$56</definedName>
    <definedName name="snl__3E14D80D_287F_4834_955B_90C7A48E0DB7_" localSheetId="24" hidden="1">DESC!$V$42,DESC!$X$48:$X$56</definedName>
    <definedName name="snl__3E2848D1_29A3_4303_AACA_7FBB45FE771A_" localSheetId="8" hidden="1">LNT!$V$42,LNT!$X$48:$X$56</definedName>
    <definedName name="snl__3E352616_CCD6_4E97_B304_254EC26E0D04_" localSheetId="24" hidden="1">DESC!$C$20,DESC!$F$24:$G$35</definedName>
    <definedName name="snl__3EACE917_EC0C_41F2_918C_BE1A751BC236_" localSheetId="64" hidden="1">'SWEPCO (2)'!$C$36,'SWEPCO (2)'!$F$41:$J$113</definedName>
    <definedName name="snl__3ECFDAF9_4116_4B12_B254_09C19C1CEAD1_" localSheetId="21" hidden="1">CMS!$C$36,CMS!$F$41:$J$113</definedName>
    <definedName name="snl__3ED8F976_77EB_4A73_8CED_F154CBAFE428_" localSheetId="18" hidden="1">BKH!$C$36,BKH!$F$41:$J$113</definedName>
    <definedName name="snl__3F13A334_E09E_4E9B_885F_2E259E508CFA_" localSheetId="18" hidden="1">BKH!$C$20,BKH!$F$24:$G$35</definedName>
    <definedName name="snl__3F379E29_2E1A_4299_837E_F663C59916FF_" localSheetId="15" hidden="1">AGR!$C$20,AGR!$F$24:$G$35</definedName>
    <definedName name="snl__3F3B5A72_B437_4633_B5AF_DB919C1B2382_" localSheetId="34" hidden="1">FE!$C$36,FE!$F$41:$J$113</definedName>
    <definedName name="snl__3F3CAFB3_9B5E_40EC_BA38_5F4A67126AA2_" localSheetId="61" hidden="1">XEL!$C$20,XEL!$F$24:$G$35</definedName>
    <definedName name="snl__3F6602D4_E794_4642_B758_6FFAF346DBA4_" localSheetId="63" hidden="1">SWEPCO!$C$36,SWEPCO!$F$41:$J$113</definedName>
    <definedName name="snl__3F6602D4_E794_4642_B758_6FFAF346DBA4_" localSheetId="64" hidden="1">'SWEPCO (2)'!$C$36,'SWEPCO (2)'!$F$41:$J$113</definedName>
    <definedName name="snl__3F819F6D_B492_4CDC_BD66_7B91C3853F8A_" localSheetId="32" hidden="1">EXC!$V$42,EXC!$X$48:$X$56</definedName>
    <definedName name="snl__3FE3703A_9E39_4DF8_972F_A8C1439217C1_" localSheetId="35" hidden="1">'Pepco (2)'!$C$36,'Pepco (2)'!$F$41:$J$113</definedName>
    <definedName name="snl__3FFEC55C_79E8_4A7C_A324_B2612EF6891D_" localSheetId="24" hidden="1">DESC!$V$42,DESC!$X$48:$X$56</definedName>
    <definedName name="snl__40020C56_8D91_4CAE_A1CF_1C6239A3585E_" localSheetId="57" hidden="1">SRE!$V$42,SRE!$X$48:$X$56</definedName>
    <definedName name="snl__4010BC25_2643_4544_97AE_7BB021A7435A_" localSheetId="7" hidden="1">ALE!$C$20,ALE!$F$24:$G$35</definedName>
    <definedName name="snl__402E53FA_E444_43FC_AAA2_1E5B695B9F3B_" localSheetId="49" hidden="1">PacificCorp!$C$20,PacificCorp!$F$24:$G$35</definedName>
    <definedName name="snl__4076C745_361E_4121_99E7_126200CB0B36_" localSheetId="28" hidden="1">ETR!$C$36,ETR!$F$41:$J$113</definedName>
    <definedName name="snl__40B6883B_AB79_4369_9EE2_B1982ED4ACC5_" localSheetId="45" hidden="1">Gulf!$C$36,Gulf!$F$41:$J$113</definedName>
    <definedName name="snl__40BE5235_9905_4AE1_B3A5_87E0400EFE2E_" localSheetId="55" hidden="1">PPL!$C$36,PPL!$F$41:$J$113</definedName>
    <definedName name="snl__40C5655D_F8F1_49B2_BC9F_11440BB62938_" localSheetId="63" hidden="1">SWEPCO!$C$36,SWEPCO!$F$41:$J$113</definedName>
    <definedName name="snl__40D34E5C_F2A8_4FA5_8DF6_3264B1AD88FA_" localSheetId="22" hidden="1">ED!$C$20,ED!$F$24:$G$35</definedName>
    <definedName name="snl__40DB2FD7_20EF_46AC_A66F_16A0C7FD4E2C_" localSheetId="23" hidden="1">D!$C$20,D!$F$24:$G$35</definedName>
    <definedName name="snl__40DB2FD7_20EF_46AC_A66F_16A0C7FD4E2C_" localSheetId="25" hidden="1">DTE!$C$20,DTE!$F$24:$G$35</definedName>
    <definedName name="snl__4110D5F0_39C6_4A68_86D4_8AD72BA4B5AC_" localSheetId="15" hidden="1">AGR!$C$36,AGR!$F$41:$J$113</definedName>
    <definedName name="snl__415063A4_1305_428C_9F8F_6926EFB0F422_" localSheetId="8" hidden="1">LNT!$C$20,LNT!$F$24:$G$35</definedName>
    <definedName name="snl__41570025_15B6_415C_B949_18E8C8D61DEE_" localSheetId="30" hidden="1">ES!$V$42,ES!$X$48:$X$56</definedName>
    <definedName name="snl__416820A9_38DD_443B_AA09_00A28C09E637_" localSheetId="40" hidden="1">MDU!$V$42,MDU!$X$48:$X$56</definedName>
    <definedName name="snl__4169DE91_D1F1_409F_91A4_B9D0958700E2_" localSheetId="23" hidden="1">D!$C$36,D!$F$41:$J$113</definedName>
    <definedName name="snl__4169DE91_D1F1_409F_91A4_B9D0958700E2_" localSheetId="25" hidden="1">DTE!$C$36,DTE!$F$41:$J$113</definedName>
    <definedName name="snl__41D67228_DCF0_4AFC_A3D1_0394AF10AD96_" localSheetId="45" hidden="1">Gulf!$C$36,Gulf!$F$41:$J$113</definedName>
    <definedName name="snl__41FA04A8_2DFD_4303_95BB_A9DB23FE76C1_" localSheetId="63" hidden="1">SWEPCO!$C$20,SWEPCO!$F$24:$G$35</definedName>
    <definedName name="snl__41FA04A8_2DFD_4303_95BB_A9DB23FE76C1_" localSheetId="64" hidden="1">'SWEPCO (2)'!$C$20,'SWEPCO (2)'!$F$24:$G$35</definedName>
    <definedName name="snl__423F42E8_8298_46F1_B662_6344C9C8D1D2_" localSheetId="48" hidden="1">OTTR!$V$42,OTTR!$X$48:$X$56</definedName>
    <definedName name="snl__4246300D_D45A_4A89_930B_A9748F6F964C_" localSheetId="51" hidden="1">PSE!$C$36,PSE!$F$41:$J$113</definedName>
    <definedName name="snl__4248665C_4B5C_4DD4_81F4_A5600B524EB0_" localSheetId="7" hidden="1">ALE!$C$36,ALE!$F$41:$J$113</definedName>
    <definedName name="snl__42514FE5_1B97_4357_9AED_383A1469DF72_" localSheetId="48" hidden="1">OTTR!$V$42,OTTR!$X$48:$X$56</definedName>
    <definedName name="snl__4259CFE7_E5DE_4F90_A6E8_22F82B1E7BB9_" localSheetId="16" hidden="1">AVA!$V$42,AVA!$X$48:$X$56</definedName>
    <definedName name="snl__425A82FD_6875_425C_9957_057D05D442C1_" localSheetId="49" hidden="1">PacificCorp!$C$20,PacificCorp!$F$24:$G$35</definedName>
    <definedName name="snl__4297A256_6042_4DDF_A295_7F5659321F83_" localSheetId="50" hidden="1">PNW!$C$36,PNW!$F$41:$J$113</definedName>
    <definedName name="snl__42A252F7_183A_4353_97C1_9798FD12DCF3_" localSheetId="7" hidden="1">ALE!$V$42,ALE!$X$48:$X$56</definedName>
    <definedName name="snl__42D350AA_575A_4A62_8937_DF222C2DD9EF_" localSheetId="60" hidden="1">WEC!$C$36,WEC!$F$41:$J$113</definedName>
    <definedName name="snl__42D3ACFF_9800_427D_84E0_F4546DE0D738_" localSheetId="14" hidden="1">APC!$V$42,APC!$X$48:$X$56</definedName>
    <definedName name="snl__42DC684B_B51E_4851_AB18_E11331C59317_" localSheetId="33" hidden="1">BGE!$V$42,BGE!$X$48:$X$56</definedName>
    <definedName name="snl__42EFAFD0_75B8_4555_9903_95B5EE474D57_" localSheetId="16" hidden="1">AVA!$V$42,AVA!$X$48:$X$56</definedName>
    <definedName name="snl__4339B99F_554D_4263_9D83_ACB534D68647_" localSheetId="12" hidden="1">AES!$C$36,AES!$F$41:$J$113</definedName>
    <definedName name="snl__433F58D6_04B6_4850_BC6B_9FF08CF3300A_" localSheetId="37" hidden="1">HE!$V$42,HE!$X$48:$X$56</definedName>
    <definedName name="snl__43510E46_E986_45B0_B9C3_FFFDD28F66E3_" localSheetId="36" hidden="1">FOR!$C$36,FOR!$F$41:$J$113</definedName>
    <definedName name="snl__435798AC_60D4_4DE5_8B7C_D9B9F08C1BEE_" localSheetId="40" hidden="1">MDU!$C$36,MDU!$F$41:$J$113</definedName>
    <definedName name="snl__4358B448_53C3_43EC_83B4_89EE5EC73ACD_" localSheetId="31" hidden="1">'ES (2)'!$V$42,'ES (2)'!$X$48:$X$56</definedName>
    <definedName name="snl__435C69BE_6A46_4FCA_82F3_15A6D729DBD4_" localSheetId="34" hidden="1">FE!$V$42,FE!$X$48:$X$56</definedName>
    <definedName name="snl__4369EC29_CEB4_4705_AFA8_29FAF87C6EC5_" localSheetId="55" hidden="1">PPL!$C$36,PPL!$F$41:$J$113</definedName>
    <definedName name="snl__436AEE11_0948_4DAB_B5F1_5AC93BCF7C97_" localSheetId="56" hidden="1">PEG!$V$42,PEG!$X$48:$X$56</definedName>
    <definedName name="snl__43B1FC89_7A4A_490C_BE4E_63B26191C474_" localSheetId="12" hidden="1">AES!$V$42,AES!$X$48:$X$56</definedName>
    <definedName name="snl__444C7AEC_E3B1_4BFA_BDB8_51E80C04A524_" localSheetId="18" hidden="1">BKH!$C$20,BKH!$F$24:$G$35</definedName>
    <definedName name="snl__44621015_46D0_4BCF_A1CE_286E067F8F53_" localSheetId="44" hidden="1">FPL!$C$20,FPL!$F$24:$G$35</definedName>
    <definedName name="snl__446FA3EE_1805_4548_A865_D977167B097C_" localSheetId="54" hidden="1">PNM!$V$42,PNM!$X$48:$X$56</definedName>
    <definedName name="snl__446FA3EE_1805_4548_A865_D977167B097C_" localSheetId="53" hidden="1">POR!$V$42,POR!$X$48:$X$56</definedName>
    <definedName name="snl__44708293_5CE9_446F_9DEB_C6FA29978960_" localSheetId="15" hidden="1">AGR!$C$20,AGR!$F$24:$G$35</definedName>
    <definedName name="snl__448FBF63_37CE_416B_AF4E_B4A8FEE17200_" localSheetId="54" hidden="1">PNM!$V$42,PNM!$X$48:$X$56</definedName>
    <definedName name="snl__448FBF63_37CE_416B_AF4E_B4A8FEE17200_" localSheetId="53" hidden="1">POR!$V$42,POR!$X$48:$X$56</definedName>
    <definedName name="snl__4496F3B3_0068_4E17_BCED_A2137573F8D8_" localSheetId="15" hidden="1">AGR!$C$20,AGR!$F$24:$G$35</definedName>
    <definedName name="snl__44D39501_91AA_45AC_85C8_99040134F64A_" localSheetId="51" hidden="1">PSE!$C$36,PSE!$F$41:$J$113</definedName>
    <definedName name="snl__44D4C97F_F589_4EC9_B924_C522A3FB7120_" localSheetId="22" hidden="1">ED!$C$20,ED!$F$24:$G$35</definedName>
    <definedName name="snl__44E8B24E_09B0_4C79_903C_56E5394CC266_" localSheetId="56" hidden="1">PEG!$C$20,PEG!$F$24:$G$35</definedName>
    <definedName name="snl__44FC1ACD_2890_4EAA_BAA0_3181DE713784_" localSheetId="58" hidden="1">SO!$C$36,SO!$F$41:$J$113</definedName>
    <definedName name="snl__4505CD02_DFA2_4A0B_B7AC_8AB7ECA729CA_" localSheetId="55" hidden="1">PPL!$V$42,PPL!$X$48:$X$56</definedName>
    <definedName name="snl__4512D534_3727_4596_ADA8_7C1FDBB4A565_" localSheetId="10" hidden="1">AEP!$V$42,AEP!$X$48:$X$56</definedName>
    <definedName name="snl__45600C19_3BB1_4C9A_AB32_767E580D014A_" localSheetId="18" hidden="1">BKH!$C$36,BKH!$F$41:$J$113</definedName>
    <definedName name="snl__4568DF42_C3FE_4B1B_A52E_117AA7A4DB0D_" localSheetId="12" hidden="1">AES!$C$36,AES!$F$41:$J$113</definedName>
    <definedName name="snl__45874B44_026B_465A_A741_ECE4D2E02DCD_" localSheetId="17" hidden="1">'AVA (2)'!$C$36,'AVA (2)'!$F$41:$J$113</definedName>
    <definedName name="snl__4588FE08_5472_48D3_872E_5B8688EDF7DE_" localSheetId="59" hidden="1">VVC!$C$36,VVC!$F$41:$J$113</definedName>
    <definedName name="snl__458A4186_6571_4643_A9F1_A127641DCDD5_" localSheetId="45" hidden="1">Gulf!$V$42,Gulf!$X$48:$X$56</definedName>
    <definedName name="snl__4595F112_60B0_4273_BE94_929024C8F14B_" localSheetId="55" hidden="1">PPL!$C$20,PPL!$F$24:$G$35</definedName>
    <definedName name="snl__45D902FB_1473_450E_88A5_F2C7D8B6E43B_" localSheetId="35" hidden="1">'Pepco (2)'!$V$42,'Pepco (2)'!$X$48:$X$56</definedName>
    <definedName name="snl__45F3E8C8_53B9_42D5_8E16_E210E97BDFB1_" localSheetId="18" hidden="1">BKH!$V$42,BKH!$X$48:$X$56</definedName>
    <definedName name="snl__460016DC_C14E_45F4_B45E_E70F7D81ABA2_" localSheetId="15" hidden="1">AGR!$C$36,AGR!$F$41:$J$113</definedName>
    <definedName name="snl__4624010D_FCED_41BE_BA53_B06F098AD758_" localSheetId="10" hidden="1">AEP!$C$20,AEP!$F$24:$G$35</definedName>
    <definedName name="snl__4624010D_FCED_41BE_BA53_B06F098AD758_" localSheetId="12" hidden="1">AES!$C$20,AES!$F$24:$G$35</definedName>
    <definedName name="snl__4624010D_FCED_41BE_BA53_B06F098AD758_" localSheetId="13" hidden="1">DPL!$C$20,DPL!$F$24:$G$35</definedName>
    <definedName name="snl__4624010D_FCED_41BE_BA53_B06F098AD758_" localSheetId="11" hidden="1">SWEPCO1!$C$20,SWEPCO1!$F$24:$G$35</definedName>
    <definedName name="snl__463EA9BF_C000_4191_8C40_1494DAF9ECBB_" localSheetId="56" hidden="1">PEG!$C$36,PEG!$F$41:$J$113</definedName>
    <definedName name="snl__463F92DC_6BFC_48C7_BC21_A634824C94A3_" localSheetId="24" hidden="1">DESC!$V$42,DESC!$X$48:$X$56</definedName>
    <definedName name="snl__464E5237_1748_4150_9C92_BEB7BD8F079F_" localSheetId="11" hidden="1">SWEPCO1!$C$36,SWEPCO1!$F$41:$J$113</definedName>
    <definedName name="snl__4656AE8F_0868_4302_B537_EE31C9A70301_" localSheetId="36" hidden="1">FOR!$C$36,FOR!$F$41:$J$113</definedName>
    <definedName name="snl__469AB572_7298_4C21_A2B7_D717B773F5FE_" localSheetId="49" hidden="1">PacificCorp!$C$36,PacificCorp!$F$41:$J$113</definedName>
    <definedName name="snl__46D09295_0980_4313_A5B1_3BE200DEF482_" localSheetId="35" hidden="1">'Pepco (2)'!$C$20,'Pepco (2)'!$F$24:$G$35</definedName>
    <definedName name="snl__46D3764C_EDB6_44F6_8199_1D4213960CB9_" localSheetId="19" hidden="1">CNP!$C$20,CNP!$F$24:$G$35</definedName>
    <definedName name="snl__46E79D98_5F03_4BC6_8972_E2FA4321E877_" localSheetId="62" hidden="1">'SPSCO (2)'!$C$36,'SPSCO (2)'!$F$41:$J$113</definedName>
    <definedName name="snl__47062A27_5D8F_40C8_BDDB_4098164D05C2_" localSheetId="57" hidden="1">SRE!$C$20,SRE!$F$24:$G$35</definedName>
    <definedName name="snl__475BDA48_9E22_4125_9E41_49A1999B83B2_" localSheetId="18" hidden="1">BKH!$C$36,BKH!$F$41:$J$113</definedName>
    <definedName name="snl__47686C05_3663_4BAB_9153_840CDE508D08_" localSheetId="17" hidden="1">'AVA (2)'!$C$36,'AVA (2)'!$F$41:$J$113</definedName>
    <definedName name="snl__4774D102_003C_4E94_9096_51AECBC245FE_" localSheetId="15" hidden="1">AGR!$V$42,AGR!$X$48:$X$56</definedName>
    <definedName name="snl__47ADDBC7_A072_4041_9553_D4EEA340375B_" localSheetId="44" hidden="1">FPL!$V$42,FPL!$X$48:$X$56</definedName>
    <definedName name="snl__47F80ADD_35FE_4A77_B4DE_F84A84ACB538_" localSheetId="38" hidden="1">IDA!$V$42,IDA!$X$48:$X$56</definedName>
    <definedName name="snl__4869E4CB_AE56_4214_B436_1B81167A20C9_" localSheetId="36" hidden="1">FOR!$C$20,FOR!$F$24:$G$35</definedName>
    <definedName name="snl__4869E4CB_AE56_4214_B436_1B81167A20C9_" localSheetId="38" hidden="1">IDA!$C$20,IDA!$F$24:$G$35</definedName>
    <definedName name="snl__4869E4CB_AE56_4214_B436_1B81167A20C9_" localSheetId="39" hidden="1">'IDA (2)'!$C$20,'IDA (2)'!$F$24:$G$35</definedName>
    <definedName name="snl__4869E4CB_AE56_4214_B436_1B81167A20C9_" localSheetId="41" hidden="1">MGEE!$C$20,MGEE!$F$24:$G$35</definedName>
    <definedName name="snl__4869E4CB_AE56_4214_B436_1B81167A20C9_" localSheetId="43" hidden="1">NEE!$C$20,NEE!$F$24:$G$35</definedName>
    <definedName name="snl__4869E4CB_AE56_4214_B436_1B81167A20C9_" localSheetId="47" hidden="1">OGE!$C$20,OGE!$F$24:$G$35</definedName>
    <definedName name="snl__4869E4CB_AE56_4214_B436_1B81167A20C9_" localSheetId="48" hidden="1">OTTR!$C$20,OTTR!$F$24:$G$35</definedName>
    <definedName name="snl__4869E4CB_AE56_4214_B436_1B81167A20C9_" localSheetId="52" hidden="1">PCG!$C$20,PCG!$F$24:$G$35</definedName>
    <definedName name="snl__4869E4CB_AE56_4214_B436_1B81167A20C9_" localSheetId="56" hidden="1">PEG!$C$20,PEG!$F$24:$G$35</definedName>
    <definedName name="snl__4869E4CB_AE56_4214_B436_1B81167A20C9_" localSheetId="54" hidden="1">PNM!$C$20,PNM!$F$24:$G$35</definedName>
    <definedName name="snl__4869E4CB_AE56_4214_B436_1B81167A20C9_" localSheetId="53" hidden="1">POR!$C$20,POR!$F$24:$G$35</definedName>
    <definedName name="snl__486DC0F0_38D1_4E0A_92BF_68483D91AD55_" localSheetId="48" hidden="1">OTTR!$C$20,OTTR!$F$24:$G$35</definedName>
    <definedName name="snl__4874B623_65BA_4291_A433_79D674B64CB3_" localSheetId="34" hidden="1">FE!$V$42,FE!$X$48:$X$56</definedName>
    <definedName name="snl__4898FB55_2252_4DFE_A32B_833520FB9934_" localSheetId="29" hidden="1">EVRG!$C$20,EVRG!$F$24:$G$35</definedName>
    <definedName name="snl__492726E0_47BF_47B3_9A69_9A7B9478AA5D_" localSheetId="34" hidden="1">FE!$C$36,FE!$F$41:$J$113</definedName>
    <definedName name="snl__492726E0_47BF_47B3_9A69_9A7B9478AA5D_" localSheetId="35" hidden="1">'Pepco (2)'!$C$36,'Pepco (2)'!$F$41:$J$113</definedName>
    <definedName name="snl__49516F1A_DFFE_42F6_8547_7699249AFF66_" localSheetId="47" hidden="1">OGE!$C$36,OGE!$F$41:$J$113</definedName>
    <definedName name="snl__499B876B_7703_4EEE_91F4_BFEBB6BCA585_" localSheetId="29" hidden="1">EVRG!$C$36,EVRG!$F$41:$J$113</definedName>
    <definedName name="snl__49D860D7_2157_4840_9386_A9EED4C69342_" localSheetId="17" hidden="1">'AVA (2)'!$C$20,'AVA (2)'!$F$24:$G$35</definedName>
    <definedName name="snl__49D9CDC2_A805_4A44_B851_64730E57B213_" localSheetId="43" hidden="1">NEE!$C$36,NEE!$F$41:$J$113</definedName>
    <definedName name="snl__49F6594F_BD37_46A4_BD13_577BF2D718A1_" localSheetId="39" hidden="1">'IDA (2)'!$V$42,'IDA (2)'!$X$48:$X$56</definedName>
    <definedName name="snl__4A20D011_853D_4D80_AFAB_2CC6725E42F5_" localSheetId="36" hidden="1">FOR!$V$42,FOR!$X$48:$X$56</definedName>
    <definedName name="snl__4A21F2E4_C24C_468F_BF5D_E182419192C0_" localSheetId="39" hidden="1">'IDA (2)'!$C$20,'IDA (2)'!$F$24:$G$35</definedName>
    <definedName name="snl__4A4F3A85_A21C_4581_A18F_9E21CE607E66_" localSheetId="59" hidden="1">VVC!$C$20,VVC!$F$24:$G$35</definedName>
    <definedName name="snl__4A5A3822_0166_4783_83C0_7BD214A5D1B9_" localSheetId="38" hidden="1">IDA!$V$42,IDA!$X$48:$X$56</definedName>
    <definedName name="snl__4A744568_FFE5_4305_9193_1E15B2D966A0_" localSheetId="45" hidden="1">Gulf!$V$42,Gulf!$X$48:$X$56</definedName>
    <definedName name="snl__4A91EE54_CE17_4B54_886A_CB1112854EFB_" localSheetId="17" hidden="1">'AVA (2)'!$C$36,'AVA (2)'!$F$41:$J$113</definedName>
    <definedName name="snl__4ADECAFA_6FF8_4E6C_B348_8E70665858EE_" localSheetId="44" hidden="1">FPL!$C$36,FPL!$F$41:$J$113</definedName>
    <definedName name="snl__4AF4E233_DE3A_4EE0_9FFA_010FAB9C1A69_" localSheetId="49" hidden="1">PacificCorp!$V$42,PacificCorp!$X$48:$X$56</definedName>
    <definedName name="snl__4B03DEC7_068D_431B_9BDA_0034945C8C3D_" localSheetId="11" hidden="1">SWEPCO1!$V$42,SWEPCO1!$X$48:$X$56</definedName>
    <definedName name="snl__4B1593F7_AA5B_43A2_912E_C85454CB2721_" localSheetId="11" hidden="1">SWEPCO1!$C$36,SWEPCO1!$F$41:$J$113</definedName>
    <definedName name="snl__4B363F66_C320_4A77_B986_0DD850F8C6C5_" localSheetId="8" hidden="1">LNT!$C$20,LNT!$F$24:$G$35</definedName>
    <definedName name="snl__4B38495F_4987_46ED_9D5C_8867537C8AA7_" localSheetId="21" hidden="1">CMS!$C$20,CMS!$F$24:$G$35</definedName>
    <definedName name="snl__4B3D400C_871E_4086_AF2D_AA24A38AE5BB_" localSheetId="49" hidden="1">PacificCorp!$C$20,PacificCorp!$F$24:$G$35</definedName>
    <definedName name="snl__4B412898_601E_4749_ABF5_72867B04CEFA_" localSheetId="41" hidden="1">MGEE!$C$20,MGEE!$F$24:$G$35</definedName>
    <definedName name="snl__4B708161_8FA1_4B3B_BC99_133AB10ECA9C_" localSheetId="12" hidden="1">AES!$V$42,AES!$X$48:$X$56</definedName>
    <definedName name="snl__4B85CDA7_BC9F_46AD_9E81_4F58B791D7E9_" localSheetId="45" hidden="1">Gulf!$V$42,Gulf!$X$48:$X$56</definedName>
    <definedName name="snl__4B890636_BC14_462E_A577_1CF5EC149485_" localSheetId="26" hidden="1">DUK!$C$20,DUK!$F$24:$G$35</definedName>
    <definedName name="snl__4B92C60F_C062_42B2_919E_7D33BCFE1C75_" localSheetId="36" hidden="1">FOR!$C$36,FOR!$F$41:$J$113</definedName>
    <definedName name="snl__4BA22B45_E375_4D64_9B82_87E3DA8AB43E_" localSheetId="60" hidden="1">WEC!$C$20,WEC!$F$24:$G$35</definedName>
    <definedName name="snl__4BB52F3C_73A4_4E5F_B5BE_81078FBC3B78_" localSheetId="56" hidden="1">PEG!$V$42,PEG!$X$48:$X$56</definedName>
    <definedName name="snl__4BBC5A1D_0E7A_47DE_BB42_D4AE28BB3FD6_" localSheetId="39" hidden="1">'IDA (2)'!$C$20,'IDA (2)'!$F$24:$G$35</definedName>
    <definedName name="snl__4BD8E4B4_1753_4395_A364_33CD14F00328_" localSheetId="35" hidden="1">'Pepco (2)'!$C$36,'Pepco (2)'!$F$41:$J$113</definedName>
    <definedName name="snl__4BEC85BB_22AE_4C5D_B511_FD54595A961C_" localSheetId="54" hidden="1">PNM!$V$42,PNM!$X$48:$X$56</definedName>
    <definedName name="snl__4BF705A4_1B3B_4F9A_AD42_C2A52B91F993_" localSheetId="42" hidden="1">'MGEE (2)'!$C$20,'MGEE (2)'!$F$24:$G$35</definedName>
    <definedName name="snl__4C0091CC_B6C8_4865_9D36_CE26239DF8BB_" localSheetId="30" hidden="1">ES!$C$20,ES!$F$24:$G$35</definedName>
    <definedName name="snl__4C0DF778_D87E_4C7F_BA5B_F15F1A1AED05_" localSheetId="11" hidden="1">SWEPCO1!$V$42,SWEPCO1!$X$48:$X$56</definedName>
    <definedName name="snl__4C0E4FE6_7D4A_4A30_96E8_23D701599DF3_" localSheetId="12" hidden="1">AES!$C$36,AES!$F$41:$J$113</definedName>
    <definedName name="snl__4C1B4234_C019_4FAF_99DC_292B5E51C73E_" localSheetId="40" hidden="1">MDU!$C$36,MDU!$F$41:$J$113</definedName>
    <definedName name="snl__4C1F3EC7_4EC5_4A77_9134_31E5A98B57B0_" localSheetId="36" hidden="1">FOR!$C$20,FOR!$F$24:$G$35</definedName>
    <definedName name="snl__4C4977E3_BBB4_42D8_8F53_E1E876D27E62_" localSheetId="44" hidden="1">FPL!$V$42,FPL!$X$48:$X$56</definedName>
    <definedName name="snl__4C538D34_A0C7_41C0_A915_BD0380EC6767_" localSheetId="55" hidden="1">PPL!$C$36,PPL!$F$41:$J$113</definedName>
    <definedName name="snl__4C925F60_83D6_4CC5_A41D_17267E568E0B_" localSheetId="45" hidden="1">Gulf!$V$42,Gulf!$X$48:$X$56</definedName>
    <definedName name="snl__4C98944A_10B6_4DD0_A3B7_8855139586BA_" localSheetId="63" hidden="1">SWEPCO!$C$20,SWEPCO!$F$24:$G$35</definedName>
    <definedName name="snl__4C98944A_10B6_4DD0_A3B7_8855139586BA_" localSheetId="64" hidden="1">'SWEPCO (2)'!$C$20,'SWEPCO (2)'!$F$24:$G$35</definedName>
    <definedName name="snl__4C9CCED9_2C79_4243_A885_6C823E2FA25A_" localSheetId="52" hidden="1">PCG!$V$42,PCG!$X$48:$X$56</definedName>
    <definedName name="snl__4CA14D4E_6C5D_4A94_8430_2C8A6575BAF4_" localSheetId="41" hidden="1">MGEE!$C$36,MGEE!$F$41:$J$113</definedName>
    <definedName name="snl__4CC56378_404E_4BD3_BE70_4CBBF7D16119_" localSheetId="27" hidden="1">EIX!$C$20,EIX!$F$24:$G$35</definedName>
    <definedName name="snl__4CFEDA13_D155_4282_B972_E03ED018BB17_" localSheetId="37" hidden="1">HE!$C$36,HE!$F$41:$J$113</definedName>
    <definedName name="snl__4D8D11E6_EF1B_48BE_B7A5_9A1CF17FBE9D_" localSheetId="47" hidden="1">OGE!$C$20,OGE!$F$24:$G$35</definedName>
    <definedName name="snl__4DB5EAC7_785F_4820_AB54_21E3B0DCE2B8_" localSheetId="31" hidden="1">'ES (2)'!$C$20,'ES (2)'!$F$24:$G$35</definedName>
    <definedName name="snl__4DF91AAD_47B6_4FD7_A358_BE1C509D24AF_" localSheetId="21" hidden="1">CMS!$C$20,CMS!$F$24:$G$35</definedName>
    <definedName name="snl__4E014BF0_6F61_4BDE_BAC1_B753AEE2D702_" localSheetId="10" hidden="1">AEP!$V$42,AEP!$X$48:$X$56</definedName>
    <definedName name="snl__4E014BF0_6F61_4BDE_BAC1_B753AEE2D702_" localSheetId="11" hidden="1">SWEPCO1!$V$42,SWEPCO1!$X$48:$X$56</definedName>
    <definedName name="snl__4E05C7E9_810C_4DF0_A3F1_819EACF7CF91_" localSheetId="53" hidden="1">POR!$V$42,POR!$X$48:$X$56</definedName>
    <definedName name="snl__4E16B48B_699C_41B9_A6A6_67C42B87A8AC_" localSheetId="29" hidden="1">EVRG!$C$20,EVRG!$F$24:$G$35</definedName>
    <definedName name="snl__4E66B576_5806_4887_A2A8_43EEAEEC55C9_" localSheetId="32" hidden="1">EXC!$C$36,EXC!$F$41:$J$113</definedName>
    <definedName name="snl__4E7052A2_04B7_4A6C_872A_56F0B76C277A_" localSheetId="20" hidden="1">'CNP (2)'!$C$36,'CNP (2)'!$F$41:$J$113</definedName>
    <definedName name="snl__4E93B46E_33D3_4717_9D71_01B807B1BC72_" localSheetId="59" hidden="1">VVC!$C$36,VVC!$F$41:$J$113</definedName>
    <definedName name="snl__4EAA9CB2_7D77_4271_8BE2_BEDC65104C30_" localSheetId="43" hidden="1">NEE!$C$36,NEE!$F$41:$J$113</definedName>
    <definedName name="snl__4EC7AB51_63C5_4F90_9AC1_17963127CD82_" localSheetId="13" hidden="1">DPL!$C$36,DPL!$F$41:$J$113</definedName>
    <definedName name="snl__4EE9950E_343C_4621_973A_C2800FE0310A_" localSheetId="13" hidden="1">DPL!$C$36,DPL!$F$41:$J$113</definedName>
    <definedName name="snl__4EEF4A47_4741_4445_A0DE_6C8BF1441597_" localSheetId="18" hidden="1">BKH!$V$42,BKH!$X$48:$X$56</definedName>
    <definedName name="snl__4EFDD05E_5F2E_4D69_8555_C5B2656ECD8E_" localSheetId="27" hidden="1">EIX!$C$20,EIX!$F$24:$G$35</definedName>
    <definedName name="snl__4F281E88_B35E_4E89_A314_15B513B90AE2_" localSheetId="39" hidden="1">'IDA (2)'!$V$42,'IDA (2)'!$X$48:$X$56</definedName>
    <definedName name="snl__4F51153C_B6CF_4708_9676_CE259EB9D7AF_" localSheetId="59" hidden="1">VVC!$C$36,VVC!$F$41:$J$113</definedName>
    <definedName name="snl__4F7EA02D_9C04_414E_B407_0695B63827AB_" localSheetId="28" hidden="1">ETR!$C$20,ETR!$F$24:$G$35</definedName>
    <definedName name="snl__4F9FE7F4_30B9_4E46_B150_4F91B4D41B6B_" localSheetId="19" hidden="1">CNP!$V$42,CNP!$X$48:$X$56</definedName>
    <definedName name="snl__4FDA0A1B_AD90_47CD_AC3A_4B57EA2A50D8_" localSheetId="53" hidden="1">POR!$C$20,POR!$F$24:$G$35</definedName>
    <definedName name="snl__4FDADA0F_9A1A_434A_9517_51FD883830E8_" localSheetId="20" hidden="1">'CNP (2)'!$V$42,'CNP (2)'!$X$48:$X$56</definedName>
    <definedName name="snl__4FE1E70A_1825_4928_8583_535C012A6B74_" localSheetId="18" hidden="1">BKH!$C$36,BKH!$F$41:$J$113</definedName>
    <definedName name="snl__5000C525_3CF6_4F17_8F6E_922FCB13FCC1_" localSheetId="32" hidden="1">EXC!$V$42,EXC!$X$48:$X$56</definedName>
    <definedName name="snl__502821A8_2B74_4200_8D6C_2239824F3A7E_" localSheetId="51" hidden="1">PSE!$C$20,PSE!$F$24:$G$35</definedName>
    <definedName name="snl__5039539E_B952_4662_B669_AB2E8CB0389B_" localSheetId="10" hidden="1">AEP!$C$36,AEP!$F$41:$J$113</definedName>
    <definedName name="snl__504A04BC_3B8B_45D3_990E_02DC1474FF7F_" localSheetId="17" hidden="1">'AVA (2)'!$C$20,'AVA (2)'!$F$24:$G$35</definedName>
    <definedName name="snl__504E1910_83A4_4912_A2C8_4169AD01E433_" localSheetId="61" hidden="1">XEL!$V$42,XEL!$X$48:$X$56</definedName>
    <definedName name="snl__5084DF68_0165_483D_8F31_A0C6510408F1_" localSheetId="44" hidden="1">FPL!$V$42,FPL!$X$48:$X$56</definedName>
    <definedName name="snl__508D5F2A_6AD1_4C58_8546_D8E090D78625_" localSheetId="30" hidden="1">ES!$C$36,ES!$F$41:$J$113</definedName>
    <definedName name="snl__508F9816_0DA5_4AC0_9C82_B07735DE7166_" localSheetId="46" hidden="1">NWE!$C$36,NWE!$F$41:$J$113</definedName>
    <definedName name="snl__50988919_07F5_469C_AC84_A8B192FFA571_" localSheetId="41" hidden="1">MGEE!$V$42,MGEE!$X$48:$X$56</definedName>
    <definedName name="snl__50C69840_9185_4151_983E_AC9DC8346495_" localSheetId="23" hidden="1">D!$V$42,D!$X$48:$X$56</definedName>
    <definedName name="snl__50CB9436_6C03_4003_AAD2_4F316BEEFB90_" localSheetId="12" hidden="1">AES!$V$42,AES!$X$48:$X$56</definedName>
    <definedName name="snl__50D6D2CA_4F46_4A17_8EC1_9B0CA7CB179A_" localSheetId="12" hidden="1">AES!$V$42,AES!$X$48:$X$56</definedName>
    <definedName name="snl__516A43ED_4B8D_4900_A431_7389F86EE704_" localSheetId="46" hidden="1">NWE!$C$20,NWE!$F$24:$G$35</definedName>
    <definedName name="snl__51A63A1B_EB43_42CF_843B_B30CA3EAE44D_" localSheetId="12" hidden="1">AES!$C$36,AES!$F$41:$J$113</definedName>
    <definedName name="snl__51E28E27_2248_47E9_8240_C0C2A6B5C6DC_" localSheetId="24" hidden="1">DESC!$C$36,DESC!$F$41:$J$113</definedName>
    <definedName name="snl__51EF8916_ED9B_4347_9A2E_7011F20D8FA9_" localSheetId="43" hidden="1">NEE!$C$20,NEE!$F$24:$G$35</definedName>
    <definedName name="snl__51EF8916_ED9B_4347_9A2E_7011F20D8FA9_" localSheetId="47" hidden="1">OGE!$C$20,OGE!$F$24:$G$35</definedName>
    <definedName name="snl__51EF8916_ED9B_4347_9A2E_7011F20D8FA9_" localSheetId="48" hidden="1">OTTR!$C$20,OTTR!$F$24:$G$35</definedName>
    <definedName name="snl__51EF8916_ED9B_4347_9A2E_7011F20D8FA9_" localSheetId="52" hidden="1">PCG!$C$20,PCG!$F$24:$G$35</definedName>
    <definedName name="snl__51EF8916_ED9B_4347_9A2E_7011F20D8FA9_" localSheetId="56" hidden="1">PEG!$C$20,PEG!$F$24:$G$35</definedName>
    <definedName name="snl__51EF8916_ED9B_4347_9A2E_7011F20D8FA9_" localSheetId="54" hidden="1">PNM!$C$20,PNM!$F$24:$G$35</definedName>
    <definedName name="snl__51EF8916_ED9B_4347_9A2E_7011F20D8FA9_" localSheetId="53" hidden="1">POR!$C$20,POR!$F$24:$G$35</definedName>
    <definedName name="snl__522A72A8_E62A_48F7_AE35_F3C703E19987_" localSheetId="46" hidden="1">NWE!$C$36,NWE!$F$41:$J$113</definedName>
    <definedName name="snl__526933FA_7BD9_4607_BDC7_94F4F642F2CD_" localSheetId="13" hidden="1">DPL!$C$36,DPL!$F$41:$J$113</definedName>
    <definedName name="snl__52788DE1_9608_427E_90F9_4BFF66A074BD_" localSheetId="10" hidden="1">AEP!$V$42,AEP!$X$48:$X$56</definedName>
    <definedName name="snl__52829CA1_ABBA_4A65_A843_E42B4764617D_" localSheetId="54" hidden="1">PNM!$C$20,PNM!$F$24:$G$35</definedName>
    <definedName name="snl__52829CA1_ABBA_4A65_A843_E42B4764617D_" localSheetId="53" hidden="1">POR!$C$20,POR!$F$24:$G$35</definedName>
    <definedName name="snl__5299982E_6342_40E4_BA2F_A67CB7A2F361_" localSheetId="48" hidden="1">OTTR!$C$20,OTTR!$F$24:$G$35</definedName>
    <definedName name="snl__5299982E_6342_40E4_BA2F_A67CB7A2F361_" localSheetId="52" hidden="1">PCG!$C$20,PCG!$F$24:$G$35</definedName>
    <definedName name="snl__5299982E_6342_40E4_BA2F_A67CB7A2F361_" localSheetId="56" hidden="1">PEG!$C$20,PEG!$F$24:$G$35</definedName>
    <definedName name="snl__5299982E_6342_40E4_BA2F_A67CB7A2F361_" localSheetId="54" hidden="1">PNM!$C$20,PNM!$F$24:$G$35</definedName>
    <definedName name="snl__5299982E_6342_40E4_BA2F_A67CB7A2F361_" localSheetId="53" hidden="1">POR!$C$20,POR!$F$24:$G$35</definedName>
    <definedName name="snl__529FA537_7E09_4034_B7CB_254E19502D67_" localSheetId="30" hidden="1">ES!$C$36,ES!$F$41:$J$113</definedName>
    <definedName name="snl__52ACE545_5334_44E1_AD50_BED8419B83BB_" localSheetId="23" hidden="1">D!$C$36,D!$F$41:$J$113</definedName>
    <definedName name="snl__52C24511_0D09_4DBA_B509_3CA5C3DCCD75_" localSheetId="58" hidden="1">SO!$C$20,SO!$F$24:$G$35</definedName>
    <definedName name="snl__52D016D6_42C3_4ED1_BBE2_CE66CC9A3C4E_" localSheetId="32" hidden="1">EXC!$V$42,EXC!$X$48:$X$56</definedName>
    <definedName name="snl__52E89D79_5696_42D3_BDED_24E349A5FB29_" localSheetId="62" hidden="1">'SPSCO (2)'!$C$20,'SPSCO (2)'!$F$24:$G$35</definedName>
    <definedName name="snl__52E89D79_5696_42D3_BDED_24E349A5FB29_" localSheetId="63" hidden="1">SWEPCO!$C$20,SWEPCO!$F$24:$G$35</definedName>
    <definedName name="snl__52E89D79_5696_42D3_BDED_24E349A5FB29_" localSheetId="64" hidden="1">'SWEPCO (2)'!$C$20,'SWEPCO (2)'!$F$24:$G$35</definedName>
    <definedName name="snl__52FFC361_0D93_46EC_8F0A_289224BA4B4D_" localSheetId="18" hidden="1">BKH!$V$42,BKH!$X$48:$X$56</definedName>
    <definedName name="snl__52FFC361_0D93_46EC_8F0A_289224BA4B4D_" localSheetId="19" hidden="1">CNP!$V$42,CNP!$X$48:$X$56</definedName>
    <definedName name="snl__52FFC361_0D93_46EC_8F0A_289224BA4B4D_" localSheetId="23" hidden="1">D!$V$42,D!$X$48:$X$56</definedName>
    <definedName name="snl__52FFC361_0D93_46EC_8F0A_289224BA4B4D_" localSheetId="25" hidden="1">DTE!$V$42,DTE!$X$48:$X$56</definedName>
    <definedName name="snl__52FFC361_0D93_46EC_8F0A_289224BA4B4D_" localSheetId="22" hidden="1">ED!$V$42,ED!$X$48:$X$56</definedName>
    <definedName name="snl__533F275E_6B20_42A0_9928_A88828902D0F_" localSheetId="59" hidden="1">VVC!$V$42,VVC!$X$48:$X$56</definedName>
    <definedName name="snl__5340B33B_48C4_4A2F_9499_FC882AED9A07_" localSheetId="32" hidden="1">EXC!$C$20,EXC!$F$24:$G$35</definedName>
    <definedName name="snl__534447B9_64D2_4A3A_B538_D7AC83740226_" localSheetId="54" hidden="1">PNM!$C$20,PNM!$F$24:$G$35</definedName>
    <definedName name="snl__534447B9_64D2_4A3A_B538_D7AC83740226_" localSheetId="53" hidden="1">POR!$C$20,POR!$F$24:$G$35</definedName>
    <definedName name="snl__535FD398_6C0E_4FFF_8A92_232AF17E2A8E_" localSheetId="32" hidden="1">EXC!$V$42,EXC!$X$48:$X$56</definedName>
    <definedName name="snl__5377D578_C843_4785_958E_9753EA5D4408_" localSheetId="24" hidden="1">DESC!$V$42,DESC!$X$48:$X$56</definedName>
    <definedName name="snl__537BE0EB_150C_4515_93D1_300DC09F0C68_" localSheetId="63" hidden="1">SWEPCO!$C$36,SWEPCO!$F$41:$J$113</definedName>
    <definedName name="snl__537BE0EB_150C_4515_93D1_300DC09F0C68_" localSheetId="64" hidden="1">'SWEPCO (2)'!$C$36,'SWEPCO (2)'!$F$41:$J$113</definedName>
    <definedName name="snl__5383212D_AEE7_4D49_9811_C7B546BE7BB8_" localSheetId="32" hidden="1">EXC!$C$20,EXC!$F$24:$G$35</definedName>
    <definedName name="snl__538B2ED5_7686_40CA_A2F6_E17EAD6E2B92_" localSheetId="33" hidden="1">BGE!$C$36,BGE!$F$41:$J$113</definedName>
    <definedName name="snl__538E3243_7C47_4CD2_8B91_8869BEDF2628_" localSheetId="15" hidden="1">AGR!$C$36,AGR!$F$41:$J$113</definedName>
    <definedName name="snl__53CCE297_A839_4895_8268_D6779B3DC71A_" localSheetId="19" hidden="1">CNP!$C$20,CNP!$F$24:$G$35</definedName>
    <definedName name="snl__53CD8FDF_20D3_408E_81A4_A9AA2D95237C_" localSheetId="29" hidden="1">EVRG!$V$42,EVRG!$X$48:$X$56</definedName>
    <definedName name="snl__53DB324A_6699_413C_8140_90FFDE47C294_" localSheetId="58" hidden="1">SO!$C$36,SO!$F$41:$J$113</definedName>
    <definedName name="snl__53DB7ACD_577B_4CF7_9846_CE6E9CC15E06_" localSheetId="13" hidden="1">DPL!$C$36,DPL!$F$41:$J$113</definedName>
    <definedName name="snl__53DD3934_D70A_40E6_B8A9_BC28BFC45032_" localSheetId="15" hidden="1">AGR!$V$42,AGR!$X$48:$X$56</definedName>
    <definedName name="snl__53F97758_6CA4_4BB1_93A3_016E1EEE8C05_" localSheetId="18" hidden="1">BKH!$V$42,BKH!$X$48:$X$56</definedName>
    <definedName name="snl__5424418B_2FE3_4698_BEA3_982B5B3B703E_" localSheetId="12" hidden="1">AES!$C$20,AES!$F$24:$G$35</definedName>
    <definedName name="snl__542E59EC_434F_4709_A873_87C6EF861F49_" localSheetId="51" hidden="1">PSE!$C$20,PSE!$F$24:$G$35</definedName>
    <definedName name="snl__54463F31_D180_4CB7_AB4F_9E860FF605B6_" localSheetId="17" hidden="1">'AVA (2)'!$V$42,'AVA (2)'!$X$48:$X$56</definedName>
    <definedName name="snl__5489BF96_8A5A_41AB_B3BA_C9930C9FCA57_" localSheetId="30" hidden="1">ES!$V$42,ES!$X$48:$X$56</definedName>
    <definedName name="snl__54A35864_D6DB_4EA5_AC14_78F583E2AD42_" localSheetId="43" hidden="1">NEE!$C$20,NEE!$F$24:$G$35</definedName>
    <definedName name="snl__54C8709B_2A98_4FCD_BB7E_39DDEDC9570A_" localSheetId="48" hidden="1">OTTR!$V$42,OTTR!$X$48:$X$56</definedName>
    <definedName name="snl__54C8800A_932A_468A_910F_BEF41F7ECAE7_" localSheetId="54" hidden="1">PNM!$C$20,PNM!$F$24:$G$35</definedName>
    <definedName name="snl__54C8E478_A516_4A11_B6B4_00DD3F07E5E6_" localSheetId="14" hidden="1">APC!$C$36,APC!$F$41:$J$113</definedName>
    <definedName name="snl__54FE693B_6A3A_4589_A3E8_8079180F1ECB_" localSheetId="22" hidden="1">ED!$C$36,ED!$F$41:$J$113</definedName>
    <definedName name="snl__555918BF_7B7C_4C36_92E2_D80D813BB29F_" localSheetId="47" hidden="1">OGE!$C$36,OGE!$F$41:$J$113</definedName>
    <definedName name="snl__555E15BC_38FB_44A0_BCCA_E8F163CFDA8D_" localSheetId="8" hidden="1">LNT!$V$42,LNT!$X$48:$X$56</definedName>
    <definedName name="snl__557A09DF_9C25_4469_8323_E6D53C6868B4_" localSheetId="58" hidden="1">SO!$C$36,SO!$F$41:$J$113</definedName>
    <definedName name="snl__557D7DEB_C253_45DC_8511_4FF53DD59A01_" localSheetId="15" hidden="1">AGR!$C$20,AGR!$F$24:$G$35</definedName>
    <definedName name="snl__55A783DB_C8C5_4FC5_AB70_78EE4E9C775A_" localSheetId="26" hidden="1">DUK!$V$42,DUK!$X$48:$X$56</definedName>
    <definedName name="snl__55DBB0B9_4470_47D9_B0A9_79DBAC8FC7FE_" localSheetId="45" hidden="1">Gulf!$V$42,Gulf!$X$48:$X$56</definedName>
    <definedName name="snl__55DC3506_0F9B_49A7_B153_503587219B33_" localSheetId="38" hidden="1">IDA!$C$20,IDA!$F$24:$G$35</definedName>
    <definedName name="snl__55E3F51E_0BDA_4F9A_8339_4B9B06791506_" localSheetId="60" hidden="1">WEC!$V$42,WEC!$X$48:$X$56</definedName>
    <definedName name="snl__55EE3812_1423_46FB_99A7_C52A536CCA2F_" localSheetId="41" hidden="1">MGEE!$C$20,MGEE!$F$24:$G$35</definedName>
    <definedName name="snl__560B28FE_DB7B_4728_B61B_087B3C065693_" localSheetId="7" hidden="1">ALE!$C$36,ALE!$F$41:$J$113</definedName>
    <definedName name="snl__5612AA67_00D7_459F_BFDE_FB2959394AD7_" localSheetId="52" hidden="1">PCG!$C$36,PCG!$F$41:$J$113</definedName>
    <definedName name="snl__5615D9B7_546C_4F5F_876E_77084CE557B7_" localSheetId="32" hidden="1">EXC!$C$20,EXC!$F$24:$G$35</definedName>
    <definedName name="snl__562B6C53_1281_4A46_AB10_789D24C1430D_" localSheetId="13" hidden="1">DPL!$C$20,DPL!$F$24:$G$35</definedName>
    <definedName name="snl__56380F9E_77B6_4E13_8FDB_791394C798D7_" localSheetId="31" hidden="1">'ES (2)'!$C$20,'ES (2)'!$F$24:$G$35</definedName>
    <definedName name="snl__563E4F7B_2736_4430_AF6C_EA96B31058E4_" localSheetId="31" hidden="1">'ES (2)'!$V$42,'ES (2)'!$X$48:$X$56</definedName>
    <definedName name="snl__565005E9_2568_4104_B0E2_60D6ABA46C48_" localSheetId="43" hidden="1">NEE!$V$42,NEE!$X$48:$X$56</definedName>
    <definedName name="snl__565796DB_078B_4D1B_90A0_9F70D134FA4F_" localSheetId="44" hidden="1">FPL!$C$20,FPL!$F$24:$G$35</definedName>
    <definedName name="snl__56A5C697_A56E_4E21_B98F_1106658612E3_" localSheetId="24" hidden="1">DESC!$C$20,DESC!$F$24:$G$35</definedName>
    <definedName name="snl__56C8AEB8_C45F_4628_B383_957125AD5588_" localSheetId="23" hidden="1">D!$C$20,D!$F$24:$G$35</definedName>
    <definedName name="snl__56DB146F_A53E_42ED_9E8E_D44C69BBCA7B_" localSheetId="58" hidden="1">SO!$C$20,SO!$F$24:$G$35</definedName>
    <definedName name="snl__56F6A43F_9701_4BDC_B999_5467FC19DC51_" localSheetId="39" hidden="1">'IDA (2)'!$V$42,'IDA (2)'!$X$48:$X$56</definedName>
    <definedName name="snl__56FAD8E1_6554_48C0_966E_79A948FE2E4F_" localSheetId="34" hidden="1">FE!$V$42,FE!$X$48:$X$56</definedName>
    <definedName name="snl__572730C1_CFA8_46C6_B7D2_3BC763134516_" localSheetId="40" hidden="1">MDU!$C$36,MDU!$F$41:$J$113</definedName>
    <definedName name="snl__572767D8_3EFD_49EA_8E3F_24996F44C5FA_" localSheetId="18" hidden="1">BKH!$C$36,BKH!$F$41:$J$113</definedName>
    <definedName name="snl__57311B86_D9BB_439B_8650_BCEBB2ECAB5B_" localSheetId="59" hidden="1">VVC!$C$20,VVC!$F$24:$G$35</definedName>
    <definedName name="snl__573C51B0_9AAC_4AA8_98FF_6DF1CC71193C_" localSheetId="33" hidden="1">BGE!$V$42,BGE!$X$48:$X$56</definedName>
    <definedName name="snl__57BD16FB_D421_4E1F_9615_EA6CCF92A2AD_" localSheetId="46" hidden="1">NWE!$C$20,NWE!$F$24:$G$35</definedName>
    <definedName name="snl__57EC52E5_E386_4E23_AD80_EE31B79C73BE_" localSheetId="28" hidden="1">ETR!$C$20,ETR!$F$24:$G$35</definedName>
    <definedName name="snl__57F2F9F6_C638_435B_AE45_5E8D38628DFD_" localSheetId="55" hidden="1">PPL!$V$42,PPL!$X$48:$X$56</definedName>
    <definedName name="snl__57FD4333_FED6_4079_8CE7_FF69FF1765AA_" localSheetId="50" hidden="1">PNW!$C$36,PNW!$F$41:$J$113</definedName>
    <definedName name="snl__580E208C_A838_4B82_992D_56CCA6DBA82D_" localSheetId="30" hidden="1">ES!$V$42,ES!$X$48:$X$56</definedName>
    <definedName name="snl__582C15FD_CF6F_494C_9444_91EA99950EFD_" localSheetId="35" hidden="1">'Pepco (2)'!$V$42,'Pepco (2)'!$X$48:$X$56</definedName>
    <definedName name="snl__5833603F_1EBC_47FF_8D99_62AFABD3C966_" localSheetId="15" hidden="1">AGR!$C$36,AGR!$F$41:$J$113</definedName>
    <definedName name="snl__584575CA_65B7_4AB4_BD75_F25CF534432F_" localSheetId="36" hidden="1">FOR!$C$20,FOR!$F$24:$G$35</definedName>
    <definedName name="snl__584C8C4A_4C91_4720_8DD1_744310475C43_" localSheetId="15" hidden="1">AGR!$C$36,AGR!$F$41:$J$113</definedName>
    <definedName name="snl__589F2EE8_EDF6_47F8_BB8D_ECB22EF0BD7B_" localSheetId="61" hidden="1">XEL!$C$36,XEL!$F$41:$J$113</definedName>
    <definedName name="snl__58A78DC0_DB91_4A9D_BD34_87F67A846AEC_" localSheetId="20" hidden="1">'CNP (2)'!$C$36,'CNP (2)'!$F$41:$J$113</definedName>
    <definedName name="snl__58F6D941_3759_48B8_98B7_002B8B356A74_" localSheetId="21" hidden="1">CMS!$V$42,CMS!$X$48:$X$56</definedName>
    <definedName name="snl__58FA38DA_816B_429D_99E5_24E679D5D01B_" localSheetId="8" hidden="1">LNT!$V$42,LNT!$X$48:$X$56</definedName>
    <definedName name="snl__59279D44_6597_4B65_B152_C55EE29A6CC6_" localSheetId="20" hidden="1">'CNP (2)'!$V$42,'CNP (2)'!$X$48:$X$56</definedName>
    <definedName name="snl__593E2CB9_F909_4B48_BFCE_96FDDE6B0F57_" localSheetId="18" hidden="1">BKH!$C$36,BKH!$F$41:$J$113</definedName>
    <definedName name="snl__59AF30D5_C229_4D7A_ADDD_7382E433D0F8_" localSheetId="41" hidden="1">MGEE!$V$42,MGEE!$X$48:$X$56</definedName>
    <definedName name="snl__59B1EC4A_D577_4069_8133_0F2DE81AC9EA_" localSheetId="18" hidden="1">BKH!$C$36,BKH!$F$41:$J$113</definedName>
    <definedName name="snl__59C2D6F9_02A4_43E3_B3C8_D934EF458D39_" localSheetId="22" hidden="1">ED!$C$20,ED!$F$24:$G$35</definedName>
    <definedName name="snl__5A02ED8D_1511_49AF_8C52_4E4FF9578768_" localSheetId="44" hidden="1">FPL!$C$20,FPL!$F$24:$G$35</definedName>
    <definedName name="snl__5A0845FC_FD35_429F_A7E6_7EA7CC9D5979_" localSheetId="23" hidden="1">D!$V$42,D!$X$48:$X$56</definedName>
    <definedName name="snl__5A0845FC_FD35_429F_A7E6_7EA7CC9D5979_" localSheetId="25" hidden="1">DTE!$V$42,DTE!$X$48:$X$56</definedName>
    <definedName name="snl__5A0845FC_FD35_429F_A7E6_7EA7CC9D5979_" localSheetId="22" hidden="1">ED!$V$42,ED!$X$48:$X$56</definedName>
    <definedName name="snl__5A4CD1EA_AEAB_429B_8383_9F2343AFE519_" localSheetId="44" hidden="1">FPL!$C$36,FPL!$F$41:$J$113</definedName>
    <definedName name="snl__5A57AA47_97D5_4BD8_B64F_0C7840228F2E_" localSheetId="54" hidden="1">PNM!$C$36,PNM!$F$41:$J$113</definedName>
    <definedName name="snl__5A70DABE_ECCC_4F4E_ABC8_6C3FA39D971F_" localSheetId="13" hidden="1">DPL!$C$20,DPL!$F$24:$G$35</definedName>
    <definedName name="snl__5A750FE7_B398_4A55_91A8_93DBBB6EEAEA_" localSheetId="60" hidden="1">WEC!$V$42,WEC!$X$48:$X$56</definedName>
    <definedName name="snl__5AC1CE09_F501_47A1_AFE4_FDC54E2C842B_" localSheetId="14" hidden="1">APC!$C$20,APC!$F$24:$G$35</definedName>
    <definedName name="snl__5AD4126D_5E58_435B_B9BE_FC95FFAECA1B_" localSheetId="25" hidden="1">DTE!$C$36,DTE!$F$41:$J$113</definedName>
    <definedName name="snl__5ADF43B5_617B_4C6F_9E76_B999AF7FE88D_" localSheetId="29" hidden="1">EVRG!$V$42,EVRG!$X$48:$X$56</definedName>
    <definedName name="snl__5B074E26_C852_47B1_A6D8_F4F3726DE7AA_" localSheetId="62" hidden="1">'SPSCO (2)'!$C$36,'SPSCO (2)'!$F$41:$J$113</definedName>
    <definedName name="snl__5B492405_59F1_4122_9788_09D6381BE7CD_" localSheetId="33" hidden="1">BGE!$C$36,BGE!$F$41:$J$113</definedName>
    <definedName name="snl__5B4E0001_E78E_4048_A509_78AAA441E049_" localSheetId="43" hidden="1">NEE!$C$36,NEE!$F$41:$J$113</definedName>
    <definedName name="snl__5B584541_DD35_4C1D_84A1_76A9DCC35291_" localSheetId="61" hidden="1">XEL!$C$20,XEL!$F$24:$G$35</definedName>
    <definedName name="snl__5B7238BF_1440_4ED8_9CB6_DF756DF43765_" localSheetId="34" hidden="1">FE!$C$36,FE!$F$41:$J$113</definedName>
    <definedName name="snl__5B8DE3C1_4AA4_4C4A_9A0F_CA57CA32FAD2_" localSheetId="15" hidden="1">AGR!$C$20,AGR!$F$24:$G$35</definedName>
    <definedName name="snl__5B9ED9D4_4969_4692_8A63_F13DF6FC2976_" localSheetId="39" hidden="1">'IDA (2)'!$C$20,'IDA (2)'!$F$24:$G$35</definedName>
    <definedName name="snl__5BAD98DB_B24E_4094_BA1C_12137B3F7E79_" localSheetId="58" hidden="1">SO!$C$36,SO!$F$41:$J$113</definedName>
    <definedName name="snl__5BB58D15_8AEA_4525_9D25_6924D49E7C2C_" localSheetId="25" hidden="1">DTE!$V$42,DTE!$X$48:$X$56</definedName>
    <definedName name="snl__5BC03E67_5228_4F49_98FE_A29CA50DA8A0_" localSheetId="32" hidden="1">EXC!$C$20,EXC!$F$24:$G$35</definedName>
    <definedName name="snl__5BEB4C3A_AAAD_44A5_BF7E_A09C6672F705_" localSheetId="51" hidden="1">PSE!$C$36,PSE!$F$41:$J$113</definedName>
    <definedName name="snl__5C1EBD71_EC7C_45A3_858C_063D9081B9A1_" localSheetId="56" hidden="1">PEG!$C$20,PEG!$F$24:$G$35</definedName>
    <definedName name="snl__5C326DD2_17D5_460D_9B8B_CB885F461C5D_" localSheetId="24" hidden="1">DESC!$C$36,DESC!$F$41:$J$113</definedName>
    <definedName name="snl__5C464D6F_A0F3_411F_A0CD_8E537B021463_" localSheetId="59" hidden="1">VVC!$C$36,VVC!$F$41:$J$113</definedName>
    <definedName name="snl__5C4A8CEE_9914_4B00_9BAB_25B673C4E885_" localSheetId="22" hidden="1">ED!$V$42,ED!$X$48:$X$56</definedName>
    <definedName name="snl__5C79151C_D021_41D2_8910_5E87A7C0F627_" localSheetId="16" hidden="1">AVA!$C$20,AVA!$F$24:$G$35</definedName>
    <definedName name="snl__5C84932B_C730_4A8C_B63A_243DB9D85649_" localSheetId="58" hidden="1">SO!$C$36,SO!$F$41:$J$113</definedName>
    <definedName name="snl__5C978126_BCF8_41E3_A0DF_2F6A6C74A1FB_" localSheetId="57" hidden="1">SRE!$V$42,SRE!$X$48:$X$56</definedName>
    <definedName name="snl__5CB4A944_3B8C_4758_AD50_FF914F094DBF_" localSheetId="29" hidden="1">EVRG!$C$36,EVRG!$F$41:$J$113</definedName>
    <definedName name="snl__5CC2A2A0_F218_46C4_BDB5_E32EB2CFE108_" localSheetId="54" hidden="1">PNM!$C$20,PNM!$F$24:$G$35</definedName>
    <definedName name="snl__5CC57EF0_1695_4843_8BBC_D70B3153E79F_" localSheetId="47" hidden="1">OGE!$C$20,OGE!$F$24:$G$35</definedName>
    <definedName name="snl__5CF33532_5E78_4FCB_A12E_1307BDF61412_" localSheetId="12" hidden="1">AES!$V$42,AES!$X$48:$X$56</definedName>
    <definedName name="snl__5D3183BE_BDD2_4656_A9F9_2B9C76F1C310_" localSheetId="47" hidden="1">OGE!$V$42,OGE!$X$48:$X$56</definedName>
    <definedName name="snl__5D5FC524_BDFA_4334_BDA6_46544F6D4662_" localSheetId="59" hidden="1">VVC!$C$20,VVC!$F$24:$G$35</definedName>
    <definedName name="snl__5D6ECC84_A549_44E0_87ED_F8C3232F9C74_" localSheetId="16" hidden="1">AVA!$V$42,AVA!$X$48:$X$56</definedName>
    <definedName name="snl__5DAF52A1_73A8_47ED_A425_1DF7E1D12F44_" localSheetId="33" hidden="1">BGE!$V$42,BGE!$X$48:$X$56</definedName>
    <definedName name="snl__5DB8BE37_56D3_4C1C_9BCA_AD11BD884642_" localSheetId="29" hidden="1">EVRG!$V$42,EVRG!$X$48:$X$56</definedName>
    <definedName name="snl__5DBA9F7F_9FBD_4488_A89F_5F91E0A37FE9_" localSheetId="28" hidden="1">ETR!$C$20,ETR!$F$24:$G$35</definedName>
    <definedName name="snl__5DEF801E_33CE_4E59_9EB8_E490A6531E41_" localSheetId="29" hidden="1">EVRG!$C$36,EVRG!$F$41:$J$113</definedName>
    <definedName name="snl__5DEF9963_741D_48D9_8C62_EADB0109170B_" localSheetId="45" hidden="1">Gulf!$C$36,Gulf!$F$41:$J$113</definedName>
    <definedName name="snl__5DF49831_06FE_4B76_A8AE_D7CE703CA1D6_" localSheetId="40" hidden="1">MDU!$C$36,MDU!$F$41:$J$113</definedName>
    <definedName name="snl__5E1332C8_7829_4DF4_8ECB_7331C98DFC2D_" localSheetId="15" hidden="1">AGR!$C$20,AGR!$F$24:$G$35</definedName>
    <definedName name="snl__5E36DA9C_8B6B_4349_BF77_512F1CC2A131_" localSheetId="18" hidden="1">BKH!$V$42,BKH!$X$48:$X$56</definedName>
    <definedName name="snl__5E468DA2_8CF9_417C_B2AA_5D6804F28623_" localSheetId="41" hidden="1">MGEE!$V$42,MGEE!$X$48:$X$56</definedName>
    <definedName name="snl__5E7DF671_7F0E_41BD_88F4_817CE3FAF8EA_" localSheetId="50" hidden="1">PNW!$V$42,PNW!$X$48:$X$56</definedName>
    <definedName name="snl__5E950A44_1C52_4478_B734_C2F686DE1CE2_" localSheetId="28" hidden="1">ETR!$V$42,ETR!$X$48:$X$56</definedName>
    <definedName name="snl__5EE5F115_F91B_4D6C_9B71_21F2ECF461E1_" localSheetId="19" hidden="1">CNP!$V$42,CNP!$X$48:$X$56</definedName>
    <definedName name="snl__5F05CA7E_86A9_4212_9DF6_44E42930F28B_" localSheetId="19" hidden="1">CNP!$V$42,CNP!$X$48:$X$56</definedName>
    <definedName name="snl__5F092392_9F0C_4A22_8E2C_4C1023692D3E_" localSheetId="30" hidden="1">ES!$V$42,ES!$X$48:$X$56</definedName>
    <definedName name="snl__5F23F021_92CE_4281_83EC_7DA13DC42E40_" localSheetId="8" hidden="1">LNT!$V$42,LNT!$X$48:$X$56</definedName>
    <definedName name="snl__5F4935BA_58FD_4F96_B18C_19695D1E906B_" localSheetId="28" hidden="1">ETR!$C$36,ETR!$F$41:$J$113</definedName>
    <definedName name="snl__5F59EF7C_E6A1_4A78_AE84_8D8FF935698B_" localSheetId="25" hidden="1">DTE!$C$20,DTE!$F$24:$G$35</definedName>
    <definedName name="snl__5F81AE6F_7F85_4A82_AFF1_90D754FEFA91_" localSheetId="29" hidden="1">EVRG!$V$42,EVRG!$X$48:$X$56</definedName>
    <definedName name="snl__5FBA24B5_5ED1_4972_AEB3_DDC825C3AD38_" localSheetId="31" hidden="1">'ES (2)'!$C$20,'ES (2)'!$F$24:$G$35</definedName>
    <definedName name="snl__5FC8CF79_4FA1_450B_BBC8_D0F461EDC563_" localSheetId="40" hidden="1">MDU!$V$42,MDU!$X$48:$X$56</definedName>
    <definedName name="snl__60188274_874C_4052_A3AF_8903F2614379_" localSheetId="61" hidden="1">XEL!$V$42,XEL!$X$48:$X$56</definedName>
    <definedName name="snl__603E6EAA_059D_48F0_977E_87D6921587E6_" localSheetId="54" hidden="1">PNM!$C$36,PNM!$F$41:$J$113</definedName>
    <definedName name="snl__603E6EAA_059D_48F0_977E_87D6921587E6_" localSheetId="53" hidden="1">POR!$C$36,POR!$F$41:$J$113</definedName>
    <definedName name="snl__6053C5EF_5976_42E1_B003_91D87318618F_" localSheetId="18" hidden="1">BKH!$V$42,BKH!$X$48:$X$56</definedName>
    <definedName name="snl__60565E8D_5171_4BC4_B7FB_C642B46BDE47_" localSheetId="46" hidden="1">NWE!$C$36,NWE!$F$41:$J$113</definedName>
    <definedName name="snl__607A6F4B_DFE8_4756_86DB_9348FE8607D2_" localSheetId="27" hidden="1">EIX!$V$42,EIX!$X$48:$X$56</definedName>
    <definedName name="snl__60BED0A4_85AC_4DBF_9DAE_3AC65DC2779E_" localSheetId="34" hidden="1">FE!$C$20,FE!$F$24:$G$35</definedName>
    <definedName name="snl__60C2EE76_BE7A_4914_A284_5551F6120503_" localSheetId="48" hidden="1">OTTR!$C$36,OTTR!$F$41:$J$113</definedName>
    <definedName name="snl__6119BB34_818D_4303_9E88_3B673BB9B1C9_" localSheetId="52" hidden="1">PCG!$V$42,PCG!$X$48:$X$56</definedName>
    <definedName name="snl__61513F22_A86E_43CB_9563_BDD55F8A8666_" localSheetId="13" hidden="1">DPL!$C$36,DPL!$F$41:$J$113</definedName>
    <definedName name="snl__61524A4A_A750_408C_A27B_328EC9E1F9EB_" localSheetId="40" hidden="1">MDU!$C$36,MDU!$F$41:$J$113</definedName>
    <definedName name="snl__6160C62E_9B26_481C_A3FA_FE7D06FC02B6_" localSheetId="42" hidden="1">'MGEE (2)'!$C$20,'MGEE (2)'!$F$24:$G$35</definedName>
    <definedName name="snl__616E32AA_7FA5_4C7B_8001_867D77B29E3E_" localSheetId="40" hidden="1">MDU!$C$36,MDU!$F$41:$J$113</definedName>
    <definedName name="snl__61B112A9_243C_4488_9F96_8B6629642CA4_" localSheetId="27" hidden="1">EIX!$C$36,EIX!$F$41:$J$113</definedName>
    <definedName name="snl__61C09FC7_18AB_41F8_AD6F_8AACF85996B5_" localSheetId="36" hidden="1">FOR!$C$36,FOR!$F$41:$J$113</definedName>
    <definedName name="snl__61C09FC7_18AB_41F8_AD6F_8AACF85996B5_" localSheetId="38" hidden="1">IDA!$C$36,IDA!$F$41:$J$113</definedName>
    <definedName name="snl__61C09FC7_18AB_41F8_AD6F_8AACF85996B5_" localSheetId="39" hidden="1">'IDA (2)'!$C$36,'IDA (2)'!$F$41:$J$113</definedName>
    <definedName name="snl__61C09FC7_18AB_41F8_AD6F_8AACF85996B5_" localSheetId="41" hidden="1">MGEE!$C$36,MGEE!$F$41:$J$113</definedName>
    <definedName name="snl__61C09FC7_18AB_41F8_AD6F_8AACF85996B5_" localSheetId="43" hidden="1">NEE!$C$36,NEE!$F$41:$J$113</definedName>
    <definedName name="snl__61C09FC7_18AB_41F8_AD6F_8AACF85996B5_" localSheetId="47" hidden="1">OGE!$C$36,OGE!$F$41:$J$113</definedName>
    <definedName name="snl__61C09FC7_18AB_41F8_AD6F_8AACF85996B5_" localSheetId="48" hidden="1">OTTR!$C$36,OTTR!$F$41:$J$113</definedName>
    <definedName name="snl__61C09FC7_18AB_41F8_AD6F_8AACF85996B5_" localSheetId="52" hidden="1">PCG!$C$36,PCG!$F$41:$J$113</definedName>
    <definedName name="snl__61C09FC7_18AB_41F8_AD6F_8AACF85996B5_" localSheetId="56" hidden="1">PEG!$C$36,PEG!$F$41:$J$113</definedName>
    <definedName name="snl__61C09FC7_18AB_41F8_AD6F_8AACF85996B5_" localSheetId="54" hidden="1">PNM!$C$36,PNM!$F$41:$J$113</definedName>
    <definedName name="snl__61C09FC7_18AB_41F8_AD6F_8AACF85996B5_" localSheetId="53" hidden="1">POR!$C$36,POR!$F$41:$J$113</definedName>
    <definedName name="snl__61C1C300_DE81_4C49_9FC4_5B12F80B8810_" localSheetId="61" hidden="1">XEL!$V$42,XEL!$X$48:$X$56</definedName>
    <definedName name="snl__61EC352B_5D61_404B_979A_0F473E506A48_" localSheetId="52" hidden="1">PCG!$C$36,PCG!$F$41:$J$113</definedName>
    <definedName name="snl__61EC352B_5D61_404B_979A_0F473E506A48_" localSheetId="54" hidden="1">PNM!$C$36,PNM!$F$41:$J$113</definedName>
    <definedName name="snl__61EC352B_5D61_404B_979A_0F473E506A48_" localSheetId="53" hidden="1">POR!$C$36,POR!$F$41:$J$113</definedName>
    <definedName name="snl__61F78271_F72B_40CB_BA4C_242E64258F5E_" localSheetId="24" hidden="1">DESC!$C$20,DESC!$F$24:$G$35</definedName>
    <definedName name="snl__61FF7251_F85B_4445_850D_D4415902C0CF_" localSheetId="33" hidden="1">BGE!$C$36,BGE!$F$41:$J$113</definedName>
    <definedName name="snl__62026B2A_F1D3_49B3_A764_622B91CB8B10_" localSheetId="50" hidden="1">PNW!$C$20,PNW!$F$24:$G$35</definedName>
    <definedName name="snl__62026B2A_F1D3_49B3_A764_622B91CB8B10_" localSheetId="51" hidden="1">PSE!$C$20,PSE!$F$24:$G$35</definedName>
    <definedName name="snl__620A8210_6C82_4D2D_B64A_A1BD4A88B640_" localSheetId="61" hidden="1">XEL!$C$20,XEL!$F$24:$G$35</definedName>
    <definedName name="snl__62436927_FADC_45C3_BFA4_4A8539048B56_" localSheetId="19" hidden="1">CNP!$C$20,CNP!$F$24:$G$35</definedName>
    <definedName name="snl__62436927_FADC_45C3_BFA4_4A8539048B56_" localSheetId="23" hidden="1">D!$C$20,D!$F$24:$G$35</definedName>
    <definedName name="snl__62436927_FADC_45C3_BFA4_4A8539048B56_" localSheetId="25" hidden="1">DTE!$C$20,DTE!$F$24:$G$35</definedName>
    <definedName name="snl__62436927_FADC_45C3_BFA4_4A8539048B56_" localSheetId="22" hidden="1">ED!$C$20,ED!$F$24:$G$35</definedName>
    <definedName name="snl__6243B0C0_C444_407F_BEF0_4E22B081CBF3_" localSheetId="54" hidden="1">PNM!$C$20,PNM!$F$24:$G$35</definedName>
    <definedName name="snl__6243B0C0_C444_407F_BEF0_4E22B081CBF3_" localSheetId="53" hidden="1">POR!$C$20,POR!$F$24:$G$35</definedName>
    <definedName name="snl__626F2E5D_024B_426B_A751_4470362CD84A_" localSheetId="15" hidden="1">AGR!$C$20,AGR!$F$24:$G$35</definedName>
    <definedName name="snl__626F2E5D_024B_426B_A751_4470362CD84A_" localSheetId="18" hidden="1">BKH!$C$20,BKH!$F$24:$G$35</definedName>
    <definedName name="snl__626F2E5D_024B_426B_A751_4470362CD84A_" localSheetId="19" hidden="1">CNP!$C$20,CNP!$F$24:$G$35</definedName>
    <definedName name="snl__626F2E5D_024B_426B_A751_4470362CD84A_" localSheetId="23" hidden="1">D!$C$20,D!$F$24:$G$35</definedName>
    <definedName name="snl__626F2E5D_024B_426B_A751_4470362CD84A_" localSheetId="25" hidden="1">DTE!$C$20,DTE!$F$24:$G$35</definedName>
    <definedName name="snl__626F2E5D_024B_426B_A751_4470362CD84A_" localSheetId="22" hidden="1">ED!$C$20,ED!$F$24:$G$35</definedName>
    <definedName name="snl__626F9A4A_11C8_4BCA_BF21_1523E4D120AD_" localSheetId="33" hidden="1">BGE!$C$20,BGE!$F$24:$G$35</definedName>
    <definedName name="snl__62B35E2D_4B46_41AF_BE77_ABF2E8C5F407_" localSheetId="56" hidden="1">PEG!$C$36,PEG!$F$41:$J$113</definedName>
    <definedName name="snl__62F25169_C505_421F_AB55_6F9D2D3D8D66_" localSheetId="59" hidden="1">VVC!$C$36,VVC!$F$41:$J$113</definedName>
    <definedName name="snl__6301C742_2579_43B1_BF80_AFD1EA334D5E_" localSheetId="44" hidden="1">FPL!$C$36,FPL!$F$41:$J$113</definedName>
    <definedName name="snl__630A4B17_D20D_423A_9889_7EE28873C5E9_" localSheetId="50" hidden="1">PNW!$V$42,PNW!$X$48:$X$56</definedName>
    <definedName name="snl__63124DBC_973A_4C20_B9DA_EBA0913D6CF8_" localSheetId="42" hidden="1">'MGEE (2)'!$V$42,'MGEE (2)'!$X$48:$X$56</definedName>
    <definedName name="snl__6330D7E6_A50F_4B3B_8B74_08237E96AE24_" localSheetId="22" hidden="1">ED!$C$36,ED!$F$41:$J$113</definedName>
    <definedName name="snl__6398B976_D4D9_461E_BCF5_6963C8E75BAC_" localSheetId="23" hidden="1">D!$C$36,D!$F$41:$J$113</definedName>
    <definedName name="snl__640DB48E_B05E_4F32_99EA_52ACD0C39EFB_" localSheetId="40" hidden="1">MDU!$C$20,MDU!$F$24:$G$35</definedName>
    <definedName name="snl__644B2593_049D_41DB_9F8F_C71DD79B0C08_" localSheetId="23" hidden="1">D!$C$36,D!$F$41:$J$113</definedName>
    <definedName name="snl__64968EB8_37CF_4861_A7BB_C96934EB6BFC_" localSheetId="14" hidden="1">APC!$V$42,APC!$X$48:$X$56</definedName>
    <definedName name="snl__649DEC21_99E6_41CB_A2E7_55098D3D4EA8_" localSheetId="38" hidden="1">IDA!$C$20,IDA!$F$24:$G$35</definedName>
    <definedName name="snl__64D0B826_8594_4E10_94C9_9C1DC18809B6_" localSheetId="50" hidden="1">PNW!$V$42,PNW!$X$48:$X$56</definedName>
    <definedName name="snl__64D0B826_8594_4E10_94C9_9C1DC18809B6_" localSheetId="51" hidden="1">PSE!$V$42,PSE!$X$48:$X$56</definedName>
    <definedName name="snl__64E84958_2F9F_4BE4_9CD2_9B747287EF30_" localSheetId="50" hidden="1">PNW!$V$42,PNW!$X$48:$X$56</definedName>
    <definedName name="snl__64E84958_2F9F_4BE4_9CD2_9B747287EF30_" localSheetId="51" hidden="1">PSE!$V$42,PSE!$X$48:$X$56</definedName>
    <definedName name="snl__64E94592_6BCB_4EF9_A531_67BF2D0110A4_" localSheetId="39" hidden="1">'IDA (2)'!$V$42,'IDA (2)'!$X$48:$X$56</definedName>
    <definedName name="snl__651C2DA5_6FF9_4F52_9080_AAE70E7E4F04_" localSheetId="56" hidden="1">PEG!$V$42,PEG!$X$48:$X$56</definedName>
    <definedName name="snl__651FC14C_751E_4ED8_A7C8_38C4FD5CBD62_" localSheetId="7" hidden="1">ALE!$V$42,ALE!$X$48:$X$56</definedName>
    <definedName name="snl__653BA00C_F25F_4D2A_932D_5C8B5EEEC36A_" localSheetId="33" hidden="1">BGE!$C$20,BGE!$F$24:$G$35</definedName>
    <definedName name="snl__654756A7_8047_4D4B_B878_B0648AD9B1DA_" localSheetId="18" hidden="1">BKH!$C$36,BKH!$F$41:$J$113</definedName>
    <definedName name="snl__65778CD6_8653_4A02_8105_AF184DEF4542_" localSheetId="38" hidden="1">IDA!$V$42,IDA!$X$48:$X$56</definedName>
    <definedName name="snl__657FB136_2D78_4039_8B98_BB98396A9774_" localSheetId="10" hidden="1">AEP!$V$42,AEP!$X$48:$X$56</definedName>
    <definedName name="snl__659B08BF_DF19_4561_A28D_A53F365EA186_" localSheetId="28" hidden="1">ETR!$C$20,ETR!$F$24:$G$35</definedName>
    <definedName name="snl__65D01908_1E60_4B52_A539_4BE2382CB4CC_" localSheetId="25" hidden="1">DTE!$C$36,DTE!$F$41:$J$113</definedName>
    <definedName name="snl__65F7DFE7_2BF3_4A2C_8CD3_934450BE8FC3_" localSheetId="18" hidden="1">BKH!$C$20,BKH!$F$24:$G$35</definedName>
    <definedName name="snl__662ED17F_DA39_42E4_85D8_B8932C79F3BD_" localSheetId="9" hidden="1">AEE!$V$42,AEE!$X$48:$X$56</definedName>
    <definedName name="snl__66478198_779C_4EC7_955F_324094DA51E8_" localSheetId="11" hidden="1">SWEPCO1!$C$20,SWEPCO1!$F$24:$G$35</definedName>
    <definedName name="snl__66613549_B66E_4847_B668_42C11CA6F71D_" localSheetId="7" hidden="1">ALE!$C$36,ALE!$F$41:$J$113</definedName>
    <definedName name="snl__66614E72_F07F_450E_BD21_7ADB1F73DB2D_" localSheetId="30" hidden="1">ES!$C$36,ES!$F$41:$J$113</definedName>
    <definedName name="snl__6663416C_61D6_4D4B_ABA0_BF6F1730B8C0_" localSheetId="18" hidden="1">BKH!$C$20,BKH!$F$24:$G$35</definedName>
    <definedName name="snl__6663416C_61D6_4D4B_ABA0_BF6F1730B8C0_" localSheetId="19" hidden="1">CNP!$C$20,CNP!$F$24:$G$35</definedName>
    <definedName name="snl__6663416C_61D6_4D4B_ABA0_BF6F1730B8C0_" localSheetId="23" hidden="1">D!$C$20,D!$F$24:$G$35</definedName>
    <definedName name="snl__6663416C_61D6_4D4B_ABA0_BF6F1730B8C0_" localSheetId="25" hidden="1">DTE!$C$20,DTE!$F$24:$G$35</definedName>
    <definedName name="snl__6663416C_61D6_4D4B_ABA0_BF6F1730B8C0_" localSheetId="22" hidden="1">ED!$C$20,ED!$F$24:$G$35</definedName>
    <definedName name="snl__668270D3_FB97_40AD_95AE_E11F12662009_" localSheetId="44" hidden="1">FPL!$C$36,FPL!$F$41:$J$113</definedName>
    <definedName name="snl__66F589B6_2556_4178_B226_30E3B4CBC590_" localSheetId="15" hidden="1">AGR!$C$36,AGR!$F$41:$J$113</definedName>
    <definedName name="snl__66F589B6_2556_4178_B226_30E3B4CBC590_" localSheetId="18" hidden="1">BKH!$C$36,BKH!$F$41:$J$113</definedName>
    <definedName name="snl__66F589B6_2556_4178_B226_30E3B4CBC590_" localSheetId="19" hidden="1">CNP!$C$36,CNP!$F$41:$J$113</definedName>
    <definedName name="snl__66F589B6_2556_4178_B226_30E3B4CBC590_" localSheetId="23" hidden="1">D!$C$36,D!$F$41:$J$113</definedName>
    <definedName name="snl__66F589B6_2556_4178_B226_30E3B4CBC590_" localSheetId="25" hidden="1">DTE!$C$36,DTE!$F$41:$J$113</definedName>
    <definedName name="snl__66F589B6_2556_4178_B226_30E3B4CBC590_" localSheetId="22" hidden="1">ED!$C$36,ED!$F$41:$J$113</definedName>
    <definedName name="snl__67188DA4_BBAB_4960_96DE_1FC86B2B9758_" localSheetId="47" hidden="1">OGE!$V$42,OGE!$X$48:$X$56</definedName>
    <definedName name="snl__67188DA4_BBAB_4960_96DE_1FC86B2B9758_" localSheetId="48" hidden="1">OTTR!$V$42,OTTR!$X$48:$X$56</definedName>
    <definedName name="snl__67188DA4_BBAB_4960_96DE_1FC86B2B9758_" localSheetId="52" hidden="1">PCG!$V$42,PCG!$X$48:$X$56</definedName>
    <definedName name="snl__67188DA4_BBAB_4960_96DE_1FC86B2B9758_" localSheetId="56" hidden="1">PEG!$V$42,PEG!$X$48:$X$56</definedName>
    <definedName name="snl__67188DA4_BBAB_4960_96DE_1FC86B2B9758_" localSheetId="54" hidden="1">PNM!$V$42,PNM!$X$48:$X$56</definedName>
    <definedName name="snl__67188DA4_BBAB_4960_96DE_1FC86B2B9758_" localSheetId="53" hidden="1">POR!$V$42,POR!$X$48:$X$56</definedName>
    <definedName name="snl__67275FC3_9ACF_4CE7_B86F_2562D717EF86_" localSheetId="49" hidden="1">PacificCorp!$C$20,PacificCorp!$F$24:$G$35</definedName>
    <definedName name="snl__673B1BF0_3625_42C7_9108_7E52286E74E1_" localSheetId="13" hidden="1">DPL!$C$36,DPL!$F$41:$J$113</definedName>
    <definedName name="snl__67450B2D_F220_483E_A191_B80FBD57081C_" localSheetId="12" hidden="1">AES!$C$36,AES!$F$41:$J$113</definedName>
    <definedName name="snl__6750088F_E873_4B72_806D_902A2E9B1E8B_" localSheetId="17" hidden="1">'AVA (2)'!$C$20,'AVA (2)'!$F$24:$G$35</definedName>
    <definedName name="snl__675428BA_E6F2_48A1_94BE_1D2582BEDC63_" localSheetId="58" hidden="1">SO!$C$20,SO!$F$24:$G$35</definedName>
    <definedName name="snl__6768DEED_817A_4423_A61B_AE791A216FF8_" localSheetId="17" hidden="1">'AVA (2)'!$C$36,'AVA (2)'!$F$41:$J$113</definedName>
    <definedName name="snl__677C7FF0_01C4_4E06_8D89_5CC6B30C7A34_" localSheetId="38" hidden="1">IDA!$C$36,IDA!$F$41:$J$113</definedName>
    <definedName name="snl__677C7FF0_01C4_4E06_8D89_5CC6B30C7A34_" localSheetId="39" hidden="1">'IDA (2)'!$C$36,'IDA (2)'!$F$41:$J$113</definedName>
    <definedName name="snl__677C7FF0_01C4_4E06_8D89_5CC6B30C7A34_" localSheetId="41" hidden="1">MGEE!$C$36,MGEE!$F$41:$J$113</definedName>
    <definedName name="snl__677C7FF0_01C4_4E06_8D89_5CC6B30C7A34_" localSheetId="43" hidden="1">NEE!$C$36,NEE!$F$41:$J$113</definedName>
    <definedName name="snl__677C7FF0_01C4_4E06_8D89_5CC6B30C7A34_" localSheetId="47" hidden="1">OGE!$C$36,OGE!$F$41:$J$113</definedName>
    <definedName name="snl__677C7FF0_01C4_4E06_8D89_5CC6B30C7A34_" localSheetId="48" hidden="1">OTTR!$C$36,OTTR!$F$41:$J$113</definedName>
    <definedName name="snl__677C7FF0_01C4_4E06_8D89_5CC6B30C7A34_" localSheetId="52" hidden="1">PCG!$C$36,PCG!$F$41:$J$113</definedName>
    <definedName name="snl__677C7FF0_01C4_4E06_8D89_5CC6B30C7A34_" localSheetId="56" hidden="1">PEG!$C$36,PEG!$F$41:$J$113</definedName>
    <definedName name="snl__677C7FF0_01C4_4E06_8D89_5CC6B30C7A34_" localSheetId="54" hidden="1">PNM!$C$36,PNM!$F$41:$J$113</definedName>
    <definedName name="snl__677C7FF0_01C4_4E06_8D89_5CC6B30C7A34_" localSheetId="53" hidden="1">POR!$C$36,POR!$F$41:$J$113</definedName>
    <definedName name="snl__67A1E2A5_2F81_4B57_B091_D257E0D2B8A6_" localSheetId="28" hidden="1">ETR!$V$42,ETR!$X$48:$X$56</definedName>
    <definedName name="snl__67C06644_7C1D_41FE_965E_A174EFBAD8DB_" localSheetId="48" hidden="1">OTTR!$C$36,OTTR!$F$41:$J$113</definedName>
    <definedName name="snl__67C8804E_09A4_4ADF_807A_EFAF67D85AB6_" localSheetId="32" hidden="1">EXC!$C$36,EXC!$F$41:$J$113</definedName>
    <definedName name="snl__67FA0FE2_B6B0_435D_A331_120CD734B343_" localSheetId="27" hidden="1">EIX!$C$36,EIX!$F$41:$J$113</definedName>
    <definedName name="snl__67FCC20A_FE9F_43D7_A7E8_6FFBACE2A43A_" localSheetId="23" hidden="1">D!$C$20,D!$F$24:$G$35</definedName>
    <definedName name="snl__67FCC20A_FE9F_43D7_A7E8_6FFBACE2A43A_" localSheetId="25" hidden="1">DTE!$C$20,DTE!$F$24:$G$35</definedName>
    <definedName name="snl__67FCC20A_FE9F_43D7_A7E8_6FFBACE2A43A_" localSheetId="22" hidden="1">ED!$C$20,ED!$F$24:$G$35</definedName>
    <definedName name="snl__681F274B_AA2D_45C9_B67F_CD620380DBD8_" localSheetId="59" hidden="1">VVC!$C$36,VVC!$F$41:$J$113</definedName>
    <definedName name="snl__68209367_AA28_4DBE_8FDE_AA8FC177C385_" localSheetId="52" hidden="1">PCG!$C$20,PCG!$F$24:$G$35</definedName>
    <definedName name="snl__6846E4A2_3320_441B_AED5_8D16A7B6FBB8_" localSheetId="42" hidden="1">'MGEE (2)'!$C$36,'MGEE (2)'!$F$41:$J$113</definedName>
    <definedName name="snl__6881605C_0C2F_4023_A048_CE65A693F240_" localSheetId="46" hidden="1">NWE!$C$20,NWE!$F$24:$G$35</definedName>
    <definedName name="snl__68A5ACC8_6AE9_4B60_8B43_73C6BBFCEE27_" localSheetId="42" hidden="1">'MGEE (2)'!$V$42,'MGEE (2)'!$X$48:$X$56</definedName>
    <definedName name="snl__68BAF8DF_6579_4537_9DE9_01C6DE9707FC_" localSheetId="60" hidden="1">WEC!$V$42,WEC!$X$48:$X$56</definedName>
    <definedName name="snl__68D23DF0_44E9_420B_AF44_574BF9C036CB_" localSheetId="32" hidden="1">EXC!$C$36,EXC!$F$41:$J$113</definedName>
    <definedName name="snl__6940D722_B0B3_4707_B473_213D1AF86A3C_" localSheetId="26" hidden="1">DUK!$C$36,DUK!$F$41:$J$113</definedName>
    <definedName name="snl__694B337C_88BA_43B7_8AE8_B433E1900370_" localSheetId="25" hidden="1">DTE!$V$42,DTE!$X$48:$X$56</definedName>
    <definedName name="snl__6979E70C_17E8_4119_88D6_389943FDE26A_" localSheetId="62" hidden="1">'SPSCO (2)'!$C$36,'SPSCO (2)'!$F$41:$J$113</definedName>
    <definedName name="snl__697EF72A_AF26_4023_BF43_75886A12284D_" localSheetId="44" hidden="1">FPL!$C$20,FPL!$F$24:$G$35</definedName>
    <definedName name="snl__69932DF7_B83D_4FEE_851C_8E5F76D00894_" localSheetId="40" hidden="1">MDU!$V$42,MDU!$X$48:$X$56</definedName>
    <definedName name="snl__69AC9C0E_3F61_40F5_8E0A_C94DAE90CA14_" localSheetId="46" hidden="1">NWE!$C$20,NWE!$F$24:$G$35</definedName>
    <definedName name="snl__69BFCBA2_916C_429D_8F83_75448B5FE94A_" localSheetId="51" hidden="1">PSE!$V$42,PSE!$X$48:$X$56</definedName>
    <definedName name="snl__69C56D62_B1EC_4165_B66D_217EFB1EE68C_" localSheetId="16" hidden="1">AVA!$C$36,AVA!$F$41:$J$113</definedName>
    <definedName name="snl__69CC9A4C_7C3B_4966_8A14_4DA2F21B4480_" localSheetId="41" hidden="1">MGEE!$C$20,MGEE!$F$24:$G$35</definedName>
    <definedName name="snl__69FE76CA_2390_4427_B63B_997142D32B45_" localSheetId="62" hidden="1">'SPSCO (2)'!$C$20,'SPSCO (2)'!$F$24:$G$35</definedName>
    <definedName name="snl__6A0788E3_8F84_48B2_A080_D6DFEBDEBCD2_" localSheetId="23" hidden="1">D!$C$36,D!$F$41:$J$113</definedName>
    <definedName name="snl__6A1E4F97_229D_4179_A81B_9EBAAB1A285E_" localSheetId="54" hidden="1">PNM!$C$36,PNM!$F$41:$J$113</definedName>
    <definedName name="snl__6A1E4F97_229D_4179_A81B_9EBAAB1A285E_" localSheetId="53" hidden="1">POR!$C$36,POR!$F$41:$J$113</definedName>
    <definedName name="snl__6A32D975_5335_47D1_9B75_94458107D6EC_" localSheetId="19" hidden="1">CNP!$C$36,CNP!$F$41:$J$113</definedName>
    <definedName name="snl__6A411AD0_BE6D_4591_9455_444089223DB8_" localSheetId="40" hidden="1">MDU!$C$36,MDU!$F$41:$J$113</definedName>
    <definedName name="snl__6A428B8E_FB81_449F_B46A_D062EF206053_" localSheetId="47" hidden="1">OGE!$C$20,OGE!$F$24:$G$35</definedName>
    <definedName name="snl__6A91D1E7_678A_4EC8_948E_BCE853FF31FD_" localSheetId="11" hidden="1">SWEPCO1!$C$36,SWEPCO1!$F$41:$J$113</definedName>
    <definedName name="snl__6AAE7B6D_95EC_478A_BDBD_7092EE248C93_" localSheetId="19" hidden="1">CNP!$C$36,CNP!$F$41:$J$113</definedName>
    <definedName name="snl__6AF597FF_F5EE_469B_9120_4EA7BEE0473B_" localSheetId="30" hidden="1">ES!$C$20,ES!$F$24:$G$35</definedName>
    <definedName name="snl__6AF7FDA7_828E_4625_84BE_27A7DF95BAA2_" localSheetId="11" hidden="1">SWEPCO1!$C$20,SWEPCO1!$F$24:$G$35</definedName>
    <definedName name="snl__6B1AE0AB_C73B_44E6_A58E_88428EE7E22A_" localSheetId="62" hidden="1">'SPSCO (2)'!$C$20,'SPSCO (2)'!$F$24:$G$35</definedName>
    <definedName name="snl__6B226F2A_AC15_4694_A09B_EB42250D22C4_" localSheetId="48" hidden="1">OTTR!$C$36,OTTR!$F$41:$J$113</definedName>
    <definedName name="snl__6B24FA33_B495_4355_A145_E5E72557305E_" localSheetId="61" hidden="1">XEL!$C$36,XEL!$F$41:$J$113</definedName>
    <definedName name="snl__6B28DD8D_B903_422F_A798_57B2E40E6C86_" localSheetId="45" hidden="1">Gulf!$C$20,Gulf!$F$24:$G$35</definedName>
    <definedName name="snl__6B699E97_9F24_4BE7_96AB_0D9467DD42A9_" localSheetId="35" hidden="1">'Pepco (2)'!$C$20,'Pepco (2)'!$F$24:$G$35</definedName>
    <definedName name="snl__6B7B14D5_02E8_4882_BF54_8ECCA4984445_" localSheetId="41" hidden="1">MGEE!$C$20,MGEE!$F$24:$G$35</definedName>
    <definedName name="snl__6BD627A5_21F3_46AE_944D_64866A44CF5E_" localSheetId="14" hidden="1">APC!$V$42,APC!$X$48:$X$56</definedName>
    <definedName name="snl__6BE87AA7_F748_43AE_8C89_9964FA39B155_" localSheetId="54" hidden="1">PNM!$C$20,PNM!$F$24:$G$35</definedName>
    <definedName name="snl__6BE87AA7_F748_43AE_8C89_9964FA39B155_" localSheetId="53" hidden="1">POR!$C$20,POR!$F$24:$G$35</definedName>
    <definedName name="snl__6BEE5F2D_DC02_49FA_87AA_D1C2427F56FE_" localSheetId="42" hidden="1">'MGEE (2)'!$V$42,'MGEE (2)'!$X$48:$X$56</definedName>
    <definedName name="snl__6BEF99F5_A80F_4F7F_BE21_DAAD21B05F0C_" localSheetId="31" hidden="1">'ES (2)'!$C$20,'ES (2)'!$F$24:$G$35</definedName>
    <definedName name="snl__6BEFBF23_684B_4D8F_89A8_B9EF181BD52D_" localSheetId="18" hidden="1">BKH!$C$20,BKH!$F$24:$G$35</definedName>
    <definedName name="snl__6C06CAC0_7967_435E_9C43_228962A9A707_" localSheetId="62" hidden="1">'SPSCO (2)'!$C$20,'SPSCO (2)'!$F$24:$G$35</definedName>
    <definedName name="snl__6C1A94A9_9348_47E8_A229_45570485F296_" localSheetId="22" hidden="1">ED!$V$42,ED!$X$48:$X$56</definedName>
    <definedName name="snl__6C24776B_141E_4A57_ABB9_8D9270321685_" localSheetId="36" hidden="1">FOR!$V$42,FOR!$X$48:$X$56</definedName>
    <definedName name="snl__6C251CDE_8DEB_42B8_B815_51C8FE017FA7_" localSheetId="51" hidden="1">PSE!$V$42,PSE!$X$48:$X$56</definedName>
    <definedName name="snl__6C46396B_F4A0_46CF_984C_61B7F1A958D1_" localSheetId="57" hidden="1">SRE!$C$36,SRE!$F$41:$J$113</definedName>
    <definedName name="snl__6C562E28_06FA_4CFB_9805_6F2ABD3625B1_" localSheetId="30" hidden="1">ES!$C$20,ES!$F$24:$G$35</definedName>
    <definedName name="snl__6C957299_C2D3_4B07_B6B6_25FA72E64878_" localSheetId="9" hidden="1">AEE!$C$20,AEE!$F$24:$G$35</definedName>
    <definedName name="snl__6CB5DE89_0864_491E_B78C_7145682FA64F_" localSheetId="22" hidden="1">ED!$V$42,ED!$X$48:$X$56</definedName>
    <definedName name="snl__6CBCFA89_7EC8_4604_89C9_BDD893C9F063_" localSheetId="18" hidden="1">BKH!$C$36,BKH!$F$41:$J$113</definedName>
    <definedName name="snl__6CC0183C_48FC_4F01_9737_8350827103B9_" localSheetId="8" hidden="1">LNT!$C$20,LNT!$F$24:$G$35</definedName>
    <definedName name="snl__6CDB2396_6A8E_4917_B8DC_764F5AD5864A_" localSheetId="10" hidden="1">AEP!$C$20,AEP!$F$24:$G$35</definedName>
    <definedName name="snl__6CDE37E6_7822_47F5_B198_F355A8B869B7_" localSheetId="26" hidden="1">DUK!$C$20,DUK!$F$24:$G$35</definedName>
    <definedName name="snl__6D3DF06B_74EC_474C_80C2_248E6D4342AF_" localSheetId="14" hidden="1">APC!$C$36,APC!$F$41:$J$113</definedName>
    <definedName name="snl__6D460022_DE37_424C_9194_072A570A080B_" localSheetId="22" hidden="1">ED!$C$36,ED!$F$41:$J$113</definedName>
    <definedName name="snl__6D81909D_71EC_4C4B_9587_2077253724A1_" localSheetId="8" hidden="1">LNT!$C$36,LNT!$F$41:$J$113</definedName>
    <definedName name="snl__6DAA3DEE_D3B7_4477_AD45_6C64A873E682_" localSheetId="42" hidden="1">'MGEE (2)'!$C$20,'MGEE (2)'!$F$24:$G$35</definedName>
    <definedName name="snl__6DAC72D8_3F82_4EFD_8A58_30F02D4CA325_" localSheetId="51" hidden="1">PSE!$C$36,PSE!$F$41:$J$113</definedName>
    <definedName name="snl__6DCB21D4_8E1D_4F93_AB6F_26F9EF14F003_" localSheetId="54" hidden="1">PNM!$V$42,PNM!$X$48:$X$56</definedName>
    <definedName name="snl__6DCB21D4_8E1D_4F93_AB6F_26F9EF14F003_" localSheetId="53" hidden="1">POR!$V$42,POR!$X$48:$X$56</definedName>
    <definedName name="snl__6DE182B8_5EF4_4C46_865F_7A67A1E36802_" localSheetId="20" hidden="1">'CNP (2)'!$C$36,'CNP (2)'!$F$41:$J$113</definedName>
    <definedName name="snl__6DF4D358_5F40_42CC_B17F_7B2FC9FE2033_" localSheetId="29" hidden="1">EVRG!$C$36,EVRG!$F$41:$J$113</definedName>
    <definedName name="snl__6E07E8F2_A37D_4BE2_B31C_C7FB59740D7F_" localSheetId="19" hidden="1">CNP!$C$36,CNP!$F$41:$J$113</definedName>
    <definedName name="snl__6E07E8F2_A37D_4BE2_B31C_C7FB59740D7F_" localSheetId="23" hidden="1">D!$C$36,D!$F$41:$J$113</definedName>
    <definedName name="snl__6E07E8F2_A37D_4BE2_B31C_C7FB59740D7F_" localSheetId="25" hidden="1">DTE!$C$36,DTE!$F$41:$J$113</definedName>
    <definedName name="snl__6E07E8F2_A37D_4BE2_B31C_C7FB59740D7F_" localSheetId="22" hidden="1">ED!$C$36,ED!$F$41:$J$113</definedName>
    <definedName name="snl__6E10D425_0405_4893_8A9D_484B962074BB_" localSheetId="33" hidden="1">BGE!$V$42,BGE!$X$48:$X$56</definedName>
    <definedName name="snl__6E29FA94_D73A_4754_8840_2126F9B62D0A_" localSheetId="61" hidden="1">XEL!$C$36,XEL!$F$41:$J$113</definedName>
    <definedName name="snl__6EFCF17E_0FAE_4AED_821D_28B087191408_" localSheetId="15" hidden="1">AGR!$V$42,AGR!$X$48:$X$56</definedName>
    <definedName name="snl__6F0330A4_C2AD_46AE_94B3_9D4BB7416BD6_" localSheetId="13" hidden="1">DPL!$V$42,DPL!$X$48:$X$56</definedName>
    <definedName name="snl__6F24D22C_81CD_47A2_8F10_45152CD0A0F4_" localSheetId="49" hidden="1">PacificCorp!$C$36,PacificCorp!$F$41:$J$113</definedName>
    <definedName name="snl__6F3F6E35_6E72_4A90_930B_8B7C6BA26040_" localSheetId="54" hidden="1">PNM!$V$42,PNM!$X$48:$X$56</definedName>
    <definedName name="snl__6F3F6E35_6E72_4A90_930B_8B7C6BA26040_" localSheetId="53" hidden="1">POR!$V$42,POR!$X$48:$X$56</definedName>
    <definedName name="snl__6F5A8F09_C609_47EF_890C_E4350C4FA2D3_" localSheetId="30" hidden="1">ES!$C$36,ES!$F$41:$J$113</definedName>
    <definedName name="snl__6F5C2AB9_4A1C_4E55_ACE4_83BFBF122C33_" localSheetId="22" hidden="1">ED!$V$42,ED!$X$48:$X$56</definedName>
    <definedName name="snl__6F5DA71C_6117_4D5C_BDBE_5C00912F7E51_" localSheetId="62" hidden="1">'SPSCO (2)'!$C$20,'SPSCO (2)'!$F$24:$G$35</definedName>
    <definedName name="snl__6F5DA71C_6117_4D5C_BDBE_5C00912F7E51_" localSheetId="63" hidden="1">SWEPCO!$C$20,SWEPCO!$F$24:$G$35</definedName>
    <definedName name="snl__6F5DA71C_6117_4D5C_BDBE_5C00912F7E51_" localSheetId="64" hidden="1">'SWEPCO (2)'!$C$20,'SWEPCO (2)'!$F$24:$G$35</definedName>
    <definedName name="snl__6FC0BD3F_C87B_4CBE_AB4C_EFAC66B17651_" localSheetId="55" hidden="1">PPL!$C$36,PPL!$F$41:$J$113</definedName>
    <definedName name="snl__6FC363B1_99A8_4F79_B8DB_20EF18C0CEC6_" localSheetId="15" hidden="1">AGR!$V$42,AGR!$X$48:$X$56</definedName>
    <definedName name="snl__6FF84B20_B919_4FDB_88F9_510503F1AA19_" localSheetId="58" hidden="1">SO!$V$42,SO!$X$48:$X$56</definedName>
    <definedName name="snl__700098C4_6735_4FA6_84B2_89F209715970_" localSheetId="22" hidden="1">ED!$V$42,ED!$X$48:$X$56</definedName>
    <definedName name="snl__702D806A_8083_4C30_BFCF_7219C91576A2_" localSheetId="35" hidden="1">'Pepco (2)'!$V$42,'Pepco (2)'!$X$48:$X$56</definedName>
    <definedName name="snl__705B8EB8_7EA3_4FD1_BDF2_206E01D27C61_" localSheetId="50" hidden="1">PNW!$V$42,PNW!$X$48:$X$56</definedName>
    <definedName name="snl__70B70E61_7E88_4164_94A4_005CB6118931_" localSheetId="11" hidden="1">SWEPCO1!$C$20,SWEPCO1!$F$24:$G$35</definedName>
    <definedName name="snl__70EE155D_1794_4068_A309_611A369EABD2_" localSheetId="59" hidden="1">VVC!$C$36,VVC!$F$41:$J$113</definedName>
    <definedName name="snl__70EE155D_1794_4068_A309_611A369EABD2_" localSheetId="60" hidden="1">WEC!$C$36,WEC!$F$41:$J$113</definedName>
    <definedName name="snl__70EE155D_1794_4068_A309_611A369EABD2_" localSheetId="61" hidden="1">XEL!$C$36,XEL!$F$41:$J$113</definedName>
    <definedName name="snl__70F4DC31_DA28_4763_AE38_57BEEC7B53A0_" localSheetId="34" hidden="1">FE!$C$20,FE!$F$24:$G$35</definedName>
    <definedName name="snl__710CB2F8_4F70_4847_8EA2_AD901CABD6A9_" localSheetId="16" hidden="1">AVA!$C$20,AVA!$F$24:$G$35</definedName>
    <definedName name="snl__710DDA48_EDE2_40F5_B16F_C58FF777CCE1_" localSheetId="49" hidden="1">PacificCorp!$V$42,PacificCorp!$X$48:$X$56</definedName>
    <definedName name="snl__7130AB0F_02A0_4C1B_8FE5_D1D8662461D0_" localSheetId="25" hidden="1">DTE!$C$36,DTE!$F$41:$J$113</definedName>
    <definedName name="snl__7148E171_05A3_481C_8202_AD029DA37597_" localSheetId="13" hidden="1">DPL!$C$20,DPL!$F$24:$G$35</definedName>
    <definedName name="snl__714ED01D_4333_4E38_B8C7_08BB06258171_" localSheetId="33" hidden="1">BGE!$V$42,BGE!$X$48:$X$56</definedName>
    <definedName name="snl__714F0E51_D84D_4F06_997F_E8DA2FE9D107_" localSheetId="15" hidden="1">AGR!$V$42,AGR!$X$48:$X$56</definedName>
    <definedName name="snl__717D8B37_79CC_4102_8D46_68FEAA9D06EC_" localSheetId="52" hidden="1">PCG!$V$42,PCG!$X$48:$X$56</definedName>
    <definedName name="snl__71A7CACF_B12E_4419_8289_C275CAF6632B_" localSheetId="62" hidden="1">'SPSCO (2)'!$V$42,'SPSCO (2)'!$X$48:$X$56</definedName>
    <definedName name="snl__71E41187_44AE_47EC_B6D4_CE99E8737E8E_" localSheetId="27" hidden="1">EIX!$C$20,EIX!$F$24:$G$35</definedName>
    <definedName name="snl__71E9ADF5_B248_46CD_9C85_8184171514CF_" localSheetId="62" hidden="1">'SPSCO (2)'!$V$42,'SPSCO (2)'!$X$48:$X$56</definedName>
    <definedName name="snl__71EAF28A_3BD4_45B6_93A2_9E4A6B832663_" localSheetId="20" hidden="1">'CNP (2)'!$C$36,'CNP (2)'!$F$41:$J$113</definedName>
    <definedName name="snl__71EE4242_7ECF_45AE_9E60_DE3131D93F40_" localSheetId="16" hidden="1">AVA!$C$20,AVA!$F$24:$G$35</definedName>
    <definedName name="snl__720C2060_4BA7_4E90_8B19_A489E8DC5AAC_" localSheetId="54" hidden="1">PNM!$C$20,PNM!$F$24:$G$35</definedName>
    <definedName name="snl__720C2060_4BA7_4E90_8B19_A489E8DC5AAC_" localSheetId="53" hidden="1">POR!$C$20,POR!$F$24:$G$35</definedName>
    <definedName name="snl__720E29A2_6CA1_45FB_AC93_B243A1FE9AC0_" localSheetId="51" hidden="1">PSE!$C$36,PSE!$F$41:$J$113</definedName>
    <definedName name="snl__721603F4_22D9_451A_BBBA_BBFC3FC58B02_" localSheetId="48" hidden="1">OTTR!$V$42,OTTR!$X$48:$X$56</definedName>
    <definedName name="snl__7218538D_4EBF_4B4D_B986_84CD23DAB65C_" localSheetId="35" hidden="1">'Pepco (2)'!$C$20,'Pepco (2)'!$F$24:$G$35</definedName>
    <definedName name="snl__722142B7_4A1B_462C_8804_5C54B71043BF_" localSheetId="16" hidden="1">AVA!$V$42,AVA!$X$48:$X$56</definedName>
    <definedName name="snl__724DE733_2C7D_4289_9716_D95494C82757_" localSheetId="63" hidden="1">SWEPCO!$V$42,SWEPCO!$X$48:$X$56</definedName>
    <definedName name="snl__724DE733_2C7D_4289_9716_D95494C82757_" localSheetId="64" hidden="1">'SWEPCO (2)'!$V$42,'SWEPCO (2)'!$X$48:$X$56</definedName>
    <definedName name="snl__7253F220_A229_47EB_AB05_57014A8DC418_" localSheetId="59" hidden="1">VVC!$V$42,VVC!$X$48:$X$56</definedName>
    <definedName name="snl__72C82AA6_55CD_4887_8D93_C5199ED8647C_" localSheetId="22" hidden="1">ED!$C$36,ED!$F$41:$J$113</definedName>
    <definedName name="snl__73012953_B31C_4A23_80B4_69B10ED635EB_" localSheetId="54" hidden="1">PNM!$C$36,PNM!$F$41:$J$113</definedName>
    <definedName name="snl__7309C807_32C1_4E75_8DA2_FC315894A0FF_" localSheetId="60" hidden="1">WEC!$C$20,WEC!$F$24:$G$35</definedName>
    <definedName name="snl__7309C807_32C1_4E75_8DA2_FC315894A0FF_" localSheetId="61" hidden="1">XEL!$C$20,XEL!$F$24:$G$35</definedName>
    <definedName name="snl__731F448D_09D7_412D_8AB2_8EC32B536F61_" localSheetId="28" hidden="1">ETR!$C$36,ETR!$F$41:$J$113</definedName>
    <definedName name="snl__732AEB1A_F2BB_441D_B956_9AC7AB319401_" localSheetId="18" hidden="1">BKH!$C$36,BKH!$F$41:$J$113</definedName>
    <definedName name="snl__7339D36D_6064_4A23_BDA4_9E1C04AAFDC0_" localSheetId="52" hidden="1">PCG!$V$42,PCG!$X$48:$X$56</definedName>
    <definedName name="snl__733ACFDB_F01F_4EF2_971C_E41F8503CCDC_" localSheetId="37" hidden="1">HE!$V$42,HE!$X$48:$X$56</definedName>
    <definedName name="snl__736C0A4B_F698_4B06_9644_D0CF15BDAFD7_" localSheetId="38" hidden="1">IDA!$C$20,IDA!$F$24:$G$35</definedName>
    <definedName name="snl__736C4E0C_7949_4CAE_A686_EB56E672AD63_" localSheetId="30" hidden="1">ES!$C$36,ES!$F$41:$J$113</definedName>
    <definedName name="snl__738B43A6_7F03_4873_B2B2_189F63403055_" localSheetId="30" hidden="1">ES!$C$36,ES!$F$41:$J$113</definedName>
    <definedName name="snl__73AB62D9_32A0_408C_92E9_37E702D012F1_" localSheetId="62" hidden="1">'SPSCO (2)'!$C$20,'SPSCO (2)'!$F$24:$G$35</definedName>
    <definedName name="snl__7429B8CB_62B0_4B70_82B0_CB71E9B4B562_" localSheetId="17" hidden="1">'AVA (2)'!$V$42,'AVA (2)'!$X$48:$X$56</definedName>
    <definedName name="snl__74351B41_3587_46B1_8F76_DB449975E23C_" localSheetId="35" hidden="1">'Pepco (2)'!$C$20,'Pepco (2)'!$F$24:$G$35</definedName>
    <definedName name="snl__745D25AB_861D_4D99_B420_78D08FC91746_" localSheetId="12" hidden="1">AES!$C$20,AES!$F$24:$G$35</definedName>
    <definedName name="snl__746AB1AA_C913_4C73_90C1_39A6F71CBF54_" localSheetId="56" hidden="1">PEG!$C$20,PEG!$F$24:$G$35</definedName>
    <definedName name="snl__74B09EB7_A046_4564_B24A_0BA0EA6A5777_" localSheetId="14" hidden="1">APC!$C$20,APC!$F$24:$G$35</definedName>
    <definedName name="snl__74BA7747_9AB8_4ED1_9E26_31052042F9B0_" localSheetId="34" hidden="1">FE!$C$36,FE!$F$41:$J$113</definedName>
    <definedName name="snl__74C4900A_E07F_4B1F_B045_B4E24A88DF08_" localSheetId="32" hidden="1">EXC!$C$36,EXC!$F$41:$J$113</definedName>
    <definedName name="snl__74D58208_63E9_4838_811A_CF86165EA497_" localSheetId="23" hidden="1">D!$C$20,D!$F$24:$G$35</definedName>
    <definedName name="snl__74FD7DC7_5287_4C90_A850_42CE7F9E2F55_" localSheetId="19" hidden="1">CNP!$C$20,CNP!$F$24:$G$35</definedName>
    <definedName name="snl__75194D51_6157_4B77_9907_17D689EEE2CA_" localSheetId="13" hidden="1">DPL!$V$42,DPL!$X$48:$X$56</definedName>
    <definedName name="snl__751EFCC7_C5A6_49B9_8486_A8D4E05011DD_" localSheetId="40" hidden="1">MDU!$V$42,MDU!$X$48:$X$56</definedName>
    <definedName name="snl__7566431A_D6A5_48BF_A72E_205F5B217C70_" localSheetId="29" hidden="1">EVRG!$V$42,EVRG!$X$48:$X$56</definedName>
    <definedName name="snl__7572781C_45BD_4B0F_AC7E_8486643B32FF_" localSheetId="40" hidden="1">MDU!$C$20,MDU!$F$24:$G$35</definedName>
    <definedName name="snl__75783587_4CD9_48C1_BEE0_83F467C43169_" localSheetId="60" hidden="1">WEC!$C$36,WEC!$F$41:$J$113</definedName>
    <definedName name="snl__759ABF93_E55A_48D5_B80E_B2AB454C3660_" localSheetId="56" hidden="1">PEG!$C$20,PEG!$F$24:$G$35</definedName>
    <definedName name="snl__75D01224_8F90_45D5_883B_1CA57198C515_" localSheetId="15" hidden="1">AGR!$C$20,AGR!$F$24:$G$35</definedName>
    <definedName name="snl__75F5451A_3050_4EBF_B072_200353BF2604_" localSheetId="40" hidden="1">MDU!$C$20,MDU!$F$24:$G$35</definedName>
    <definedName name="snl__762DD113_1AD9_4982_B4EF_0D9AD86BB944_" localSheetId="34" hidden="1">FE!$C$20,FE!$F$24:$G$35</definedName>
    <definedName name="snl__764789C1_ECC6_450A_BE2B_D68B8D0C89E0_" localSheetId="50" hidden="1">PNW!$C$36,PNW!$F$41:$J$113</definedName>
    <definedName name="snl__766C2A98_6625_4E62_9A40_D07E11C3BDE9_" localSheetId="12" hidden="1">AES!$V$42,AES!$X$48:$X$56</definedName>
    <definedName name="snl__76AAC559_0882_4BE4_BBA8_5B34F3E5E953_" localSheetId="60" hidden="1">WEC!$V$42,WEC!$X$48:$X$56</definedName>
    <definedName name="snl__76BDE4C1_73EF_488D_AF8F_7928F3E7E599_" localSheetId="60" hidden="1">WEC!$C$20,WEC!$F$24:$G$35</definedName>
    <definedName name="snl__76C104AC_6155_4C07_BDA2_1412FAFA8C64_" localSheetId="23" hidden="1">D!$C$20,D!$F$24:$G$35</definedName>
    <definedName name="snl__76F0C394_0644_4740_9BB1_A0B15D5FD945_" localSheetId="47" hidden="1">OGE!$V$42,OGE!$X$48:$X$56</definedName>
    <definedName name="snl__7701CBC4_DE86_4C5E_A29C_9060651B0F22_" localSheetId="36" hidden="1">FOR!$V$42,FOR!$X$48:$X$56</definedName>
    <definedName name="snl__7742302D_95D6_4935_B030_605316BB24DA_" localSheetId="26" hidden="1">DUK!$V$42,DUK!$X$48:$X$56</definedName>
    <definedName name="snl__77626AEA_DC33_477C_ADAB_D95E97AE8ACB_" localSheetId="62" hidden="1">'SPSCO (2)'!$C$36,'SPSCO (2)'!$F$41:$J$113</definedName>
    <definedName name="snl__776A3F89_B27C_4188_BC32_C96826085768_" localSheetId="43" hidden="1">NEE!$C$36,NEE!$F$41:$J$113</definedName>
    <definedName name="snl__776A3F89_B27C_4188_BC32_C96826085768_" localSheetId="47" hidden="1">OGE!$C$36,OGE!$F$41:$J$113</definedName>
    <definedName name="snl__776A3F89_B27C_4188_BC32_C96826085768_" localSheetId="48" hidden="1">OTTR!$C$36,OTTR!$F$41:$J$113</definedName>
    <definedName name="snl__776A3F89_B27C_4188_BC32_C96826085768_" localSheetId="52" hidden="1">PCG!$C$36,PCG!$F$41:$J$113</definedName>
    <definedName name="snl__776A3F89_B27C_4188_BC32_C96826085768_" localSheetId="56" hidden="1">PEG!$C$36,PEG!$F$41:$J$113</definedName>
    <definedName name="snl__776A3F89_B27C_4188_BC32_C96826085768_" localSheetId="54" hidden="1">PNM!$C$36,PNM!$F$41:$J$113</definedName>
    <definedName name="snl__776A3F89_B27C_4188_BC32_C96826085768_" localSheetId="53" hidden="1">POR!$C$36,POR!$F$41:$J$113</definedName>
    <definedName name="snl__77830C0C_2485_40A7_B0DE_CD355DAE73E6_" localSheetId="41" hidden="1">MGEE!$C$20,MGEE!$F$24:$G$35</definedName>
    <definedName name="snl__778644A4_8246_4442_B534_354E2356A1E8_" localSheetId="40" hidden="1">MDU!$V$42,MDU!$X$48:$X$56</definedName>
    <definedName name="snl__77BF9A39_66F5_40BC_9900_778F16A937FC_" localSheetId="36" hidden="1">FOR!$C$36,FOR!$F$41:$J$113</definedName>
    <definedName name="snl__77D01BF1_50E8_4E7E_98F3_2DABA3E9E5DD_" localSheetId="13" hidden="1">DPL!$C$36,DPL!$F$41:$J$113</definedName>
    <definedName name="snl__77D85A5D_85CD_42C4_9073_74FA43537414_" localSheetId="46" hidden="1">NWE!$C$36,NWE!$F$41:$J$113</definedName>
    <definedName name="snl__77F90645_DC90_4A96_95F9_C57089A502D5_" localSheetId="34" hidden="1">FE!$C$36,FE!$F$41:$J$113</definedName>
    <definedName name="snl__77FAECBA_CE29_4E11_B826_2B7392018C9E_" localSheetId="12" hidden="1">AES!$V$42,AES!$X$48:$X$56</definedName>
    <definedName name="snl__7839BC9A_49A6_400A_987A_824464BEC80B_" localSheetId="25" hidden="1">DTE!$C$20,DTE!$F$24:$G$35</definedName>
    <definedName name="snl__78472BAA_BE2D_4A30_A1C7_646E727243D5_" localSheetId="14" hidden="1">APC!$V$42,APC!$X$48:$X$56</definedName>
    <definedName name="snl__7868D73E_6751_4238_BD83_1E6FF726C47B_" localSheetId="12" hidden="1">AES!$C$20,AES!$F$24:$G$35</definedName>
    <definedName name="snl__7878F980_BBB9_4F2E_B739_8D533729EDD8_" localSheetId="45" hidden="1">Gulf!$V$42,Gulf!$X$48:$X$56</definedName>
    <definedName name="snl__78AE3D61_7030_49DD_9FC6_3EACF8E62275_" localSheetId="15" hidden="1">AGR!$V$42,AGR!$X$48:$X$56</definedName>
    <definedName name="snl__78D4B1A0_24B1_477D_A34B_A0380DF77AD5_" localSheetId="16" hidden="1">AVA!$C$36,AVA!$F$41:$J$113</definedName>
    <definedName name="snl__79475C05_7EF7_47EB_BA3C_4F53C66E3A7E_" localSheetId="59" hidden="1">VVC!$V$42,VVC!$X$48:$X$56</definedName>
    <definedName name="snl__79551595_3283_4CB7_8F55_FF8EE476AC48_" localSheetId="14" hidden="1">APC!$C$20,APC!$F$24:$G$35</definedName>
    <definedName name="snl__79612B8D_D269_4A59_A07A_B8239AA296D5_" localSheetId="12" hidden="1">AES!$C$36,AES!$F$41:$J$113</definedName>
    <definedName name="snl__7987CB89_EFE7_479B_9835_70E6F2C8E3CA_" localSheetId="34" hidden="1">FE!$C$36,FE!$F$41:$J$113</definedName>
    <definedName name="snl__7987CB89_EFE7_479B_9835_70E6F2C8E3CA_" localSheetId="35" hidden="1">'Pepco (2)'!$C$36,'Pepco (2)'!$F$41:$J$113</definedName>
    <definedName name="snl__79977368_0A2C_4894_AF43_29F898937BB0_" localSheetId="58" hidden="1">SO!$C$20,SO!$F$24:$G$35</definedName>
    <definedName name="snl__79A40F2A_9C05_4BE4_9E65_CE607E837096_" localSheetId="51" hidden="1">PSE!$V$42,PSE!$X$48:$X$56</definedName>
    <definedName name="snl__79D08928_D8FF_40AD_8C2F_E478AFDE1CF2_" localSheetId="11" hidden="1">SWEPCO1!$C$20,SWEPCO1!$F$24:$G$35</definedName>
    <definedName name="snl__79D86423_0C50_4FD9_9580_64AA08F30D6D_" localSheetId="12" hidden="1">AES!$C$36,AES!$F$41:$J$113</definedName>
    <definedName name="snl__7A2D143C_BFBC_4B40_8F44_8F48747FCCBC_" localSheetId="13" hidden="1">DPL!$C$36,DPL!$F$41:$J$113</definedName>
    <definedName name="snl__7A3C9E26_3522_4898_861A_679EB9E0BE46_" localSheetId="18" hidden="1">BKH!$V$42,BKH!$X$48:$X$56</definedName>
    <definedName name="snl__7A422189_FE76_475F_814D_10CF3DBBBCA8_" localSheetId="6" hidden="1">'EUs (2)'!$A$5,'EUs (2)'!$C$11:$N$47</definedName>
    <definedName name="snl__7A4A53BF_FF3C_4260_9987_EB01C6C046FE_" localSheetId="16" hidden="1">AVA!$C$36,AVA!$F$41:$J$113</definedName>
    <definedName name="snl__7A52CE01_B4B7_4E05_8CB1_E1D8FF86B47E_" localSheetId="47" hidden="1">OGE!$C$36,OGE!$F$41:$J$113</definedName>
    <definedName name="snl__7A5CECB1_0DD1_4F30_AB25_9B45BB568534_" localSheetId="27" hidden="1">EIX!$V$42,EIX!$X$48:$X$56</definedName>
    <definedName name="snl__7A711EE5_D2F3_4C9E_9E01_05D693EF5FA3_" localSheetId="37" hidden="1">HE!$C$20,HE!$F$24:$G$35</definedName>
    <definedName name="snl__7A795A82_04AD_4772_B7FB_4674136CE133_" localSheetId="60" hidden="1">WEC!$C$20,WEC!$F$24:$G$35</definedName>
    <definedName name="snl__7A84F792_D0E6_4C52_8BB4_ABA26D822F89_" localSheetId="45" hidden="1">Gulf!$C$20,Gulf!$F$24:$G$35</definedName>
    <definedName name="snl__7AB81514_94A7_437F_875F_77ED246836F9_" localSheetId="31" hidden="1">'ES (2)'!$V$42,'ES (2)'!$X$48:$X$56</definedName>
    <definedName name="snl__7ADB91B4_D36C_4D65_A7D9_38B8A20344CC_" localSheetId="54" hidden="1">PNM!$V$42,PNM!$X$48:$X$56</definedName>
    <definedName name="snl__7ADB91B4_D36C_4D65_A7D9_38B8A20344CC_" localSheetId="53" hidden="1">POR!$V$42,POR!$X$48:$X$56</definedName>
    <definedName name="snl__7ADE028B_080A_4C48_B9B7_49384BA91B87_" localSheetId="33" hidden="1">BGE!$C$20,BGE!$F$24:$G$35</definedName>
    <definedName name="snl__7AE76B59_19DD_4496_BAAF_D5524C6706C8_" localSheetId="27" hidden="1">EIX!$C$20,EIX!$F$24:$G$35</definedName>
    <definedName name="snl__7B0C0310_7FB5_4050_9BFD_ADB3FAAB6629_" localSheetId="43" hidden="1">NEE!$V$42,NEE!$X$48:$X$56</definedName>
    <definedName name="snl__7B2949B7_AF71_4F59_8DAA_86011A7DD8DA_" localSheetId="33" hidden="1">BGE!$C$20,BGE!$F$24:$G$35</definedName>
    <definedName name="snl__7B50833C_BAE9_4AC5_A8F6_6FDC6631DCAB_" localSheetId="59" hidden="1">VVC!$V$42,VVC!$X$48:$X$56</definedName>
    <definedName name="snl__7B50833C_BAE9_4AC5_A8F6_6FDC6631DCAB_" localSheetId="60" hidden="1">WEC!$V$42,WEC!$X$48:$X$56</definedName>
    <definedName name="snl__7B50833C_BAE9_4AC5_A8F6_6FDC6631DCAB_" localSheetId="61" hidden="1">XEL!$V$42,XEL!$X$48:$X$56</definedName>
    <definedName name="snl__7B79BE50_C857_467A_BD63_4737A6064D39_" localSheetId="15" hidden="1">AGR!$C$20,AGR!$F$24:$G$35</definedName>
    <definedName name="snl__7BC0D232_B1C0_4C61_9FEE_E7DBD0A61482_" localSheetId="56" hidden="1">PEG!$C$20,PEG!$F$24:$G$35</definedName>
    <definedName name="snl__7BC2240E_22D0_4D31_B69A_A8C50DB57319_" localSheetId="22" hidden="1">ED!$C$20,ED!$F$24:$G$35</definedName>
    <definedName name="snl__7C117639_4B44_413E_BEA5_EB69A5AA1C46_" localSheetId="47" hidden="1">OGE!$V$42,OGE!$X$48:$X$56</definedName>
    <definedName name="snl__7C358B93_1ABB_4EFA_9492_CD31C7B3325E_" localSheetId="54" hidden="1">PNM!$C$20,PNM!$F$24:$G$35</definedName>
    <definedName name="snl__7C3766E2_4A49_4C6C_8251_3E450A72AE07_" localSheetId="43" hidden="1">NEE!$C$20,NEE!$F$24:$G$35</definedName>
    <definedName name="snl__7C3FE211_BF48_40C0_BE53_79B91F1ABF42_" localSheetId="27" hidden="1">EIX!$C$20,EIX!$F$24:$G$35</definedName>
    <definedName name="snl__7CA5C288_A78F_4161_A453_8F1CF80E7BC6_" localSheetId="25" hidden="1">DTE!$C$36,DTE!$F$41:$J$113</definedName>
    <definedName name="snl__7CAC736C_440E_4FA3_95CF_3598797B66B4_" localSheetId="31" hidden="1">'ES (2)'!$V$42,'ES (2)'!$X$48:$X$56</definedName>
    <definedName name="snl__7CCB0CDF_39D8_4FF6_B327_BB196193DA51_" localSheetId="46" hidden="1">NWE!$V$42,NWE!$X$48:$X$56</definedName>
    <definedName name="snl__7D029892_3490_44E0_A4DA_AC6995D126E3_" localSheetId="54" hidden="1">PNM!$C$36,PNM!$F$41:$J$113</definedName>
    <definedName name="snl__7D029892_3490_44E0_A4DA_AC6995D126E3_" localSheetId="53" hidden="1">POR!$C$36,POR!$F$41:$J$113</definedName>
    <definedName name="snl__7D3B185B_CEDE_4669_A38B_050344710493_" localSheetId="38" hidden="1">IDA!$C$36,IDA!$F$41:$J$113</definedName>
    <definedName name="snl__7D65FC39_4CCB_46EC_8ED4_132788D2A050_" localSheetId="19" hidden="1">CNP!$V$42,CNP!$X$48:$X$56</definedName>
    <definedName name="snl__7D671EEA_3994_4F8B_9DB1_25AAF1EC2483_" localSheetId="61" hidden="1">XEL!$C$36,XEL!$F$41:$J$113</definedName>
    <definedName name="snl__7D742B5F_A0AB_406F_83B1_C51F578441B1_" localSheetId="33" hidden="1">BGE!$V$42,BGE!$X$48:$X$56</definedName>
    <definedName name="snl__7D8BF794_0A18_4649_8CB2_85E6D8E12358_" localSheetId="20" hidden="1">'CNP (2)'!$V$42,'CNP (2)'!$X$48:$X$56</definedName>
    <definedName name="snl__7D969A89_7D6D_4463_8D17_71B889C4DAE0_" localSheetId="22" hidden="1">ED!$C$20,ED!$F$24:$G$35</definedName>
    <definedName name="snl__7DD5CDD5_B62C_4E22_985D_CFC1157F18FB_" localSheetId="15" hidden="1">AGR!$C$20,AGR!$F$24:$G$35</definedName>
    <definedName name="snl__7E0FCFF5_6752_4531_80F5_F8FA370930E2_" localSheetId="63" hidden="1">SWEPCO!$C$36,SWEPCO!$F$41:$J$113</definedName>
    <definedName name="snl__7E0FCFF5_6752_4531_80F5_F8FA370930E2_" localSheetId="64" hidden="1">'SWEPCO (2)'!$C$36,'SWEPCO (2)'!$F$41:$J$113</definedName>
    <definedName name="snl__7E101141_F2DE_4FF7_8678_FDBD4CE09169_" localSheetId="43" hidden="1">NEE!$C$36,NEE!$F$41:$J$113</definedName>
    <definedName name="snl__7E23E240_8A3A_4BA5_84FD_7F070ED147C7_" localSheetId="59" hidden="1">VVC!$C$20,VVC!$F$24:$G$35</definedName>
    <definedName name="snl__7E3B9138_0151_444E_B134_BC629E0F491E_" localSheetId="18" hidden="1">BKH!$C$20,BKH!$F$24:$G$35</definedName>
    <definedName name="snl__7E571976_C995_4D80_BCD9_5175D4F6C027_" localSheetId="58" hidden="1">SO!$V$42,SO!$X$48:$X$56</definedName>
    <definedName name="snl__7E6B5F5D_D65F_4992_9BF9_326666597145_" localSheetId="28" hidden="1">ETR!$C$20,ETR!$F$24:$G$35</definedName>
    <definedName name="snl__7E85827A_9BBF_475F_81A7_3B84D5D9B0D7_" localSheetId="50" hidden="1">PNW!$C$20,PNW!$F$24:$G$35</definedName>
    <definedName name="snl__7ED2430A_036A_4590_928F_7011BC71F29F_" localSheetId="18" hidden="1">BKH!$C$20,BKH!$F$24:$G$35</definedName>
    <definedName name="snl__7EE96360_8C3F_4AAC_BF6E_170D98E4D1B1_" localSheetId="25" hidden="1">DTE!$C$20,DTE!$F$24:$G$35</definedName>
    <definedName name="snl__7F1CBB58_03CE_48EC_BF47_C1A37AEE61CB_" localSheetId="47" hidden="1">OGE!$C$20,OGE!$F$24:$G$35</definedName>
    <definedName name="snl__7F3EE47D_64C1_4F7F_B824_5C9195F89E25_" localSheetId="49" hidden="1">PacificCorp!$C$20,PacificCorp!$F$24:$G$35</definedName>
    <definedName name="snl__7F45A1E5_B2E3_4530_9DD1_3DBBF5875123_" localSheetId="40" hidden="1">MDU!$C$36,MDU!$F$41:$J$113</definedName>
    <definedName name="snl__7F68F96A_C873_4BB3_A483_C9DC230B1DF5_" localSheetId="20" hidden="1">'CNP (2)'!$C$20,'CNP (2)'!$F$24:$G$35</definedName>
    <definedName name="snl__7F9E2128_E321_466F_91F1_8339D7342C59_" localSheetId="22" hidden="1">ED!$V$42,ED!$X$48:$X$56</definedName>
    <definedName name="snl__7FB73FEF_FCC9_483D_9D79_A2448C2DEBF1_" localSheetId="17" hidden="1">'AVA (2)'!$C$20,'AVA (2)'!$F$24:$G$35</definedName>
    <definedName name="snl__7FC90460_05A6_46B7_801F_17D18D3FB5BE_" localSheetId="30" hidden="1">ES!$V$42,ES!$X$48:$X$56</definedName>
    <definedName name="snl__7FCF9AED_292C_46D4_A0AA_B653AA9598C6_" localSheetId="59" hidden="1">VVC!$C$20,VVC!$F$24:$G$35</definedName>
    <definedName name="snl__807BE842_65E8_4009_8859_7FBB0CC79C42_" localSheetId="19" hidden="1">CNP!$C$36,CNP!$F$41:$J$113</definedName>
    <definedName name="snl__80975C06_6E45_41F1_B9A1_79DB49DA9866_" localSheetId="34" hidden="1">FE!$C$36,FE!$F$41:$J$113</definedName>
    <definedName name="snl__80A66DDE_50EB_4FCD_A0AE_EECFC81062D1_" localSheetId="59" hidden="1">VVC!$C$36,VVC!$F$41:$J$113</definedName>
    <definedName name="snl__80B61941_2B97_4DBF_8D34_7A8ECF82DE29_" localSheetId="47" hidden="1">OGE!$C$20,OGE!$F$24:$G$35</definedName>
    <definedName name="snl__80BD8E1A_4607_4A8C_9B52_DF322B89E017_" localSheetId="60" hidden="1">WEC!$C$20,WEC!$F$24:$G$35</definedName>
    <definedName name="snl__80EB3EFD_4B89_48AF_826D_384117310537_" localSheetId="12" hidden="1">AES!$C$36,AES!$F$41:$J$113</definedName>
    <definedName name="snl__80FF7F87_2917_44E5_96C4_9435D9425C2B_" localSheetId="23" hidden="1">D!$C$20,D!$F$24:$G$35</definedName>
    <definedName name="snl__8114D233_2BD4_4397_994A_354232EED69B_" localSheetId="42" hidden="1">'MGEE (2)'!$C$36,'MGEE (2)'!$F$41:$J$113</definedName>
    <definedName name="snl__815ECA4A_BA05_4C53_9460_DC1335232848_" localSheetId="8" hidden="1">LNT!$C$20,LNT!$F$24:$G$35</definedName>
    <definedName name="snl__817B35C7_E2E9_4EDF_B76E_5DE829A9C91B_" localSheetId="36" hidden="1">FOR!$V$42,FOR!$X$48:$X$56</definedName>
    <definedName name="snl__817C7140_156B_4F96_863C_D2191BEA63B5_" localSheetId="61" hidden="1">XEL!$V$42,XEL!$X$48:$X$56</definedName>
    <definedName name="snl__818B8C50_A7A5_49A2_8819_A73ABE7CBED7_" localSheetId="27" hidden="1">EIX!$C$36,EIX!$F$41:$J$113</definedName>
    <definedName name="snl__81AEA64F_4429_4A39_A12A_6C453BD72D35_" localSheetId="30" hidden="1">ES!$C$36,ES!$F$41:$J$113</definedName>
    <definedName name="snl__81B1694B_7CBC_4BDA_B1F0_87AFEDFACA60_" localSheetId="8" hidden="1">LNT!$C$36,LNT!$F$41:$J$113</definedName>
    <definedName name="snl__81B7F902_3A82_43CB_BD9A_A0CC959528D7_" localSheetId="48" hidden="1">OTTR!$V$42,OTTR!$X$48:$X$56</definedName>
    <definedName name="snl__81EB09E0_A96C_4DB2_AE84_EFC59DE88AA1_" localSheetId="19" hidden="1">CNP!$V$42,CNP!$X$48:$X$56</definedName>
    <definedName name="snl__823AE23F_87AC_4D82_B7F5_A298EC7109D9_" localSheetId="37" hidden="1">HE!$C$20,HE!$F$24:$G$35</definedName>
    <definedName name="snl__824514C1_FE18_418E_8D8E_6C01E236E9C0_" localSheetId="8" hidden="1">LNT!$C$36,LNT!$F$41:$J$113</definedName>
    <definedName name="snl__824BE076_C31F_4EFC_BCDD_77FCA2E5D276_" localSheetId="26" hidden="1">DUK!$C$36,DUK!$F$41:$J$113</definedName>
    <definedName name="snl__82519651_6E7A_4660_80A0_B572ADA97C13_" localSheetId="48" hidden="1">OTTR!$V$42,OTTR!$X$48:$X$56</definedName>
    <definedName name="snl__8259C87C_0B8E_4C14_80B0_5FD9214BFF9C_" localSheetId="21" hidden="1">CMS!$C$20,CMS!$F$24:$G$35</definedName>
    <definedName name="snl__829794A3_E8E2_4BE3_AACC_58AD7D533D6C_" localSheetId="58" hidden="1">SO!$V$42,SO!$X$48:$X$56</definedName>
    <definedName name="snl__82CECE26_220E_4EB8_B36B_03D10A3673F9_" localSheetId="51" hidden="1">PSE!$V$42,PSE!$X$48:$X$56</definedName>
    <definedName name="snl__830F128C_20F0_413D_9CB8_BC76D46E783C_" localSheetId="26" hidden="1">DUK!$C$20,DUK!$F$24:$G$35</definedName>
    <definedName name="snl__831821D6_8111_445A_8B70_280B16AC8290_" localSheetId="51" hidden="1">PSE!$C$20,PSE!$F$24:$G$35</definedName>
    <definedName name="snl__83229DDE_A3F5_4B43_A1A1_24B90AA5D547_" localSheetId="41" hidden="1">MGEE!$C$20,MGEE!$F$24:$G$35</definedName>
    <definedName name="snl__83442D64_3BD5_489B_9432_1A829DA98001_" localSheetId="19" hidden="1">CNP!$C$20,CNP!$F$24:$G$35</definedName>
    <definedName name="snl__834A35C5_5A6D_49E9_83DE_A0FBACB40C38_" localSheetId="36" hidden="1">FOR!$V$42,FOR!$X$48:$X$56</definedName>
    <definedName name="snl__8359FEF6_3C5E_4F6C_B469_8E1C60C16677_" localSheetId="12" hidden="1">AES!$C$20,AES!$F$24:$G$35</definedName>
    <definedName name="snl__836B2ED0_FD9C_4E3E_AEE1_A731832CC9C5_" localSheetId="62" hidden="1">'SPSCO (2)'!$C$36,'SPSCO (2)'!$F$41:$J$113</definedName>
    <definedName name="snl__83E2D385_06EF_4C97_98C3_6FF47B2020F8_" localSheetId="8" hidden="1">LNT!$C$20,LNT!$F$24:$G$35</definedName>
    <definedName name="snl__83FD9F50_C70C_4ACD_9C3C_21790A8B101B_" localSheetId="40" hidden="1">MDU!$C$36,MDU!$F$41:$J$113</definedName>
    <definedName name="snl__840312FB_FA47_4157_BEA0_2155CD81B321_" localSheetId="49" hidden="1">PacificCorp!$V$42,PacificCorp!$X$48:$X$56</definedName>
    <definedName name="snl__84220657_66AA_42F7_9643_46DC6562DBA6_" localSheetId="15" hidden="1">AGR!$C$36,AGR!$F$41:$J$113</definedName>
    <definedName name="snl__8428CE0B_0D85_4640_AA8A_652A839F069C_" localSheetId="18" hidden="1">BKH!$C$20,BKH!$F$24:$G$35</definedName>
    <definedName name="snl__8428CE0B_0D85_4640_AA8A_652A839F069C_" localSheetId="19" hidden="1">CNP!$C$20,CNP!$F$24:$G$35</definedName>
    <definedName name="snl__8428CE0B_0D85_4640_AA8A_652A839F069C_" localSheetId="23" hidden="1">D!$C$20,D!$F$24:$G$35</definedName>
    <definedName name="snl__8428CE0B_0D85_4640_AA8A_652A839F069C_" localSheetId="25" hidden="1">DTE!$C$20,DTE!$F$24:$G$35</definedName>
    <definedName name="snl__8428CE0B_0D85_4640_AA8A_652A839F069C_" localSheetId="22" hidden="1">ED!$C$20,ED!$F$24:$G$35</definedName>
    <definedName name="snl__842FC078_BE03_405D_87EB_77171C70C2A7_" localSheetId="52" hidden="1">PCG!$C$20,PCG!$F$24:$G$35</definedName>
    <definedName name="snl__846CCA19_2013_4C9D_81A9_7A70BEB33EC2_" localSheetId="60" hidden="1">WEC!$C$20,WEC!$F$24:$G$35</definedName>
    <definedName name="snl__84A88F20_B01A_457C_AB17_A6CAA92A5EE9_" localSheetId="21" hidden="1">CMS!$C$20,CMS!$F$24:$G$35</definedName>
    <definedName name="snl__8520CB7C_6A58_489D_99DC_3A5894DFEA27_" localSheetId="56" hidden="1">PEG!$C$36,PEG!$F$41:$J$113</definedName>
    <definedName name="snl__853979C5_82F2_40B3_9F8E_A6C750B7C8CB_" localSheetId="15" hidden="1">AGR!$C$36,AGR!$F$41:$J$113</definedName>
    <definedName name="snl__85853C5D_6DC6_4C2A_8B84_4D62AE10C42A_" localSheetId="45" hidden="1">Gulf!$V$42,Gulf!$X$48:$X$56</definedName>
    <definedName name="snl__85853C5D_6DC6_4C2A_8B84_4D62AE10C42A_" localSheetId="46" hidden="1">NWE!$V$42,NWE!$X$48:$X$56</definedName>
    <definedName name="snl__8589EEC0_FE3F_46E6_8087_4E6CDB49D36E_" localSheetId="64" hidden="1">'SWEPCO (2)'!$C$36,'SWEPCO (2)'!$F$41:$J$113</definedName>
    <definedName name="snl__85B733CF_9A2B_426C_BF8E_D0C688B14BC1_" localSheetId="13" hidden="1">DPL!$C$20,DPL!$F$24:$G$35</definedName>
    <definedName name="snl__85BFE4D3_134C_4A44_90DD_866A435018FE_" localSheetId="8" hidden="1">LNT!$C$36,LNT!$F$41:$J$113</definedName>
    <definedName name="snl__85D423B4_C98B_4D6F_870E_D390CF3D41C3_" localSheetId="9" hidden="1">AEE!$V$42,AEE!$X$48:$X$56</definedName>
    <definedName name="snl__85E12690_7CF6_4D91_825E_51FCF8D8E3C2_" localSheetId="47" hidden="1">OGE!$C$36,OGE!$F$41:$J$113</definedName>
    <definedName name="snl__85F6E912_8177_4C5D_9F47_49D520CA1577_" localSheetId="46" hidden="1">NWE!$V$42,NWE!$X$48:$X$56</definedName>
    <definedName name="snl__86127C3D_8E7E_47CF_9028_5EB9982218DA_" localSheetId="34" hidden="1">FE!$C$20,FE!$F$24:$G$35</definedName>
    <definedName name="snl__8612D8E2_EB6D_44C2_B65A_3379E3149643_" localSheetId="14" hidden="1">APC!$V$42,APC!$X$48:$X$56</definedName>
    <definedName name="snl__861EDC28_C80E_45C7_BF48_702E9B39A85D_" localSheetId="18" hidden="1">BKH!$C$36,BKH!$F$41:$J$113</definedName>
    <definedName name="snl__86839954_0B87_44EF_8F35_CDDC00692D84_" localSheetId="56" hidden="1">PEG!$C$36,PEG!$F$41:$J$113</definedName>
    <definedName name="snl__869FA253_F750_44C3_8763_93DBAD0C1BAE_" localSheetId="24" hidden="1">DESC!$C$36,DESC!$F$41:$J$113</definedName>
    <definedName name="snl__86CCA32A_7766_432D_8C0A_0E6F7009813F_" localSheetId="45" hidden="1">Gulf!$C$36,Gulf!$F$41:$J$113</definedName>
    <definedName name="snl__86E2A674_6017_42BE_8263_C580E96B8C50_" localSheetId="29" hidden="1">EVRG!$C$20,EVRG!$F$24:$G$35</definedName>
    <definedName name="snl__86FC23AB_27BE_4B25_B813_1FF410BC9D83_" localSheetId="52" hidden="1">PCG!$C$20,PCG!$F$24:$G$35</definedName>
    <definedName name="snl__870F1A69_C845_4F04_B870_1EA01C6C9CC4_" localSheetId="38" hidden="1">IDA!$V$42,IDA!$X$48:$X$56</definedName>
    <definedName name="snl__8731C027_2824_493C_9E35_9DBEEADAAAE6_" localSheetId="48" hidden="1">OTTR!$C$36,OTTR!$F$41:$J$113</definedName>
    <definedName name="snl__873EAA27_3B1D_44D3_8FB0_F918FB65D747_" localSheetId="33" hidden="1">BGE!$C$20,BGE!$F$24:$G$35</definedName>
    <definedName name="snl__877761ED_51DF_458A_A8CC_F378BF331F2A_" localSheetId="43" hidden="1">NEE!$C$20,NEE!$F$24:$G$35</definedName>
    <definedName name="snl__87A24FC4_63CF_4D92_B52B_47FBF3E361D5_" localSheetId="49" hidden="1">PacificCorp!$C$36,PacificCorp!$F$41:$J$113</definedName>
    <definedName name="snl__87B4502C_C742_40D2_8497_2220BDF7AF25_" localSheetId="17" hidden="1">'AVA (2)'!$C$36,'AVA (2)'!$F$41:$J$113</definedName>
    <definedName name="snl__87CF0DB0_E54B_4FA4_8CA0_AFB1C84EDC3F_" localSheetId="22" hidden="1">ED!$V$42,ED!$X$48:$X$56</definedName>
    <definedName name="snl__87DFF85E_73CD_4152_AEF9_07F3F4153DB8_" localSheetId="24" hidden="1">DESC!$V$42,DESC!$X$48:$X$56</definedName>
    <definedName name="snl__882E3D89_59F8_4C41_BECA_1624ABF0AB55_" localSheetId="55" hidden="1">PPL!$V$42,PPL!$X$48:$X$56</definedName>
    <definedName name="snl__884587E3_AAD2_4AC6_8E2D_892B080FE376_" localSheetId="31" hidden="1">'ES (2)'!$C$20,'ES (2)'!$F$24:$G$35</definedName>
    <definedName name="snl__8857309A_CFDA_4676_91A9_3B7A360B8815_" localSheetId="18" hidden="1">BKH!$V$42,BKH!$X$48:$X$56</definedName>
    <definedName name="snl__88675A87_D1E6_4668_A4E8_3E8C778A41FD_" localSheetId="19" hidden="1">CNP!$C$20,CNP!$F$24:$G$35</definedName>
    <definedName name="snl__8867759A_A385_4642_BD2F_CEC172970DBD_" localSheetId="60" hidden="1">WEC!$C$20,WEC!$F$24:$G$35</definedName>
    <definedName name="snl__8878DBA6_E43F_4B33_93A5_ED6980FB5DFD_" localSheetId="54" hidden="1">PNM!$C$36,PNM!$F$41:$J$113</definedName>
    <definedName name="snl__8878DBA6_E43F_4B33_93A5_ED6980FB5DFD_" localSheetId="53" hidden="1">POR!$C$36,POR!$F$41:$J$113</definedName>
    <definedName name="snl__88975491_DE93_43ED_BD53_EF4B79E6C6EB_" localSheetId="12" hidden="1">AES!$C$20,AES!$F$24:$G$35</definedName>
    <definedName name="snl__88BE3D3D_98B1_4738_B857_A792E20B9681_" localSheetId="58" hidden="1">SO!$C$20,SO!$F$24:$G$35</definedName>
    <definedName name="snl__88CFC258_58E7_4445_A231_0C03046F7060_" localSheetId="48" hidden="1">OTTR!$C$20,OTTR!$F$24:$G$35</definedName>
    <definedName name="snl__88D405DB_944E_4A94_AF7E_EC0D12866D70_" localSheetId="54" hidden="1">PNM!$V$42,PNM!$X$48:$X$56</definedName>
    <definedName name="snl__88D405DB_944E_4A94_AF7E_EC0D12866D70_" localSheetId="53" hidden="1">POR!$V$42,POR!$X$48:$X$56</definedName>
    <definedName name="snl__88EF8E98_A986_4999_987B_2B61091701BB_" localSheetId="16" hidden="1">AVA!$C$36,AVA!$F$41:$J$113</definedName>
    <definedName name="snl__88F6C5EB_2BE2_42DD_95DC_74C6D1E5A407_" localSheetId="50" hidden="1">PNW!$C$36,PNW!$F$41:$J$113</definedName>
    <definedName name="snl__88F6C5EB_2BE2_42DD_95DC_74C6D1E5A407_" localSheetId="51" hidden="1">PSE!$C$36,PSE!$F$41:$J$113</definedName>
    <definedName name="snl__88FAE3C8_DBEA_4C64_BF3C_689259AAFEE5_" localSheetId="43" hidden="1">NEE!$V$42,NEE!$X$48:$X$56</definedName>
    <definedName name="snl__89179F0D_3649_4861_BD4E_7FC79EF74E6A_" localSheetId="18" hidden="1">BKH!$V$42,BKH!$X$48:$X$56</definedName>
    <definedName name="snl__891BC483_D2F2_4ECD_A992_990C97E66526_" localSheetId="43" hidden="1">NEE!$V$42,NEE!$X$48:$X$56</definedName>
    <definedName name="snl__894AAB31_44D7_42EC_BDC0_D94A685ECEDF_" localSheetId="63" hidden="1">SWEPCO!$C$20,SWEPCO!$F$24:$G$35</definedName>
    <definedName name="snl__894AAB31_44D7_42EC_BDC0_D94A685ECEDF_" localSheetId="64" hidden="1">'SWEPCO (2)'!$C$20,'SWEPCO (2)'!$F$24:$G$35</definedName>
    <definedName name="snl__8955989E_7DF1_40F2_8592_1A7E27609DD3_" localSheetId="59" hidden="1">VVC!$V$42,VVC!$X$48:$X$56</definedName>
    <definedName name="snl__89760B8E_12B3_4B8F_9EE3_736C8A88712D_" localSheetId="60" hidden="1">WEC!$C$36,WEC!$F$41:$J$113</definedName>
    <definedName name="snl__898E21ED_8417_45D7_A9D4_616BAFEAF982_" localSheetId="18" hidden="1">BKH!$C$36,BKH!$F$41:$J$113</definedName>
    <definedName name="snl__8991FAFA_7358_4C55_8AD2_03E7F1CB0EF3_" localSheetId="47" hidden="1">OGE!$C$36,OGE!$F$41:$J$113</definedName>
    <definedName name="snl__89CD6D2A_D792_4102_B95E_DB35BE35804B_" localSheetId="62" hidden="1">'SPSCO (2)'!$C$36,'SPSCO (2)'!$F$41:$J$113</definedName>
    <definedName name="snl__8A36221B_47FA_4C20_8013_4C7948AA4BFA_" localSheetId="15" hidden="1">AGR!$C$20,AGR!$F$24:$G$35</definedName>
    <definedName name="snl__8A36221B_47FA_4C20_8013_4C7948AA4BFA_" localSheetId="18" hidden="1">BKH!$C$20,BKH!$F$24:$G$35</definedName>
    <definedName name="snl__8A36221B_47FA_4C20_8013_4C7948AA4BFA_" localSheetId="19" hidden="1">CNP!$C$20,CNP!$F$24:$G$35</definedName>
    <definedName name="snl__8A36221B_47FA_4C20_8013_4C7948AA4BFA_" localSheetId="23" hidden="1">D!$C$20,D!$F$24:$G$35</definedName>
    <definedName name="snl__8A36221B_47FA_4C20_8013_4C7948AA4BFA_" localSheetId="25" hidden="1">DTE!$C$20,DTE!$F$24:$G$35</definedName>
    <definedName name="snl__8A36221B_47FA_4C20_8013_4C7948AA4BFA_" localSheetId="22" hidden="1">ED!$C$20,ED!$F$24:$G$35</definedName>
    <definedName name="snl__8A3CBB7A_F7BB_44E8_9BC8_1B5CC25EB3AE_" localSheetId="12" hidden="1">AES!$V$42,AES!$X$48:$X$56</definedName>
    <definedName name="snl__8A794EC3_5C29_485B_94AB_A0D78F606630_" localSheetId="25" hidden="1">DTE!$V$42,DTE!$X$48:$X$56</definedName>
    <definedName name="snl__8A957A13_9312_46E2_9395_C4584E2D2AAD_" localSheetId="9" hidden="1">AEE!$C$36,AEE!$F$41:$J$113</definedName>
    <definedName name="snl__8AA6571C_2E9E_4B6F_B6EA_E8CE0FFC7CB3_" localSheetId="62" hidden="1">'SPSCO (2)'!$C$36,'SPSCO (2)'!$F$41:$J$113</definedName>
    <definedName name="snl__8AAB10A4_52D3_451D_8343_94118E14BDEC_" localSheetId="55" hidden="1">PPL!$V$42,PPL!$X$48:$X$56</definedName>
    <definedName name="snl__8AC6FA53_0613_4767_93AB_B520873CB087_" localSheetId="51" hidden="1">PSE!$C$36,PSE!$F$41:$J$113</definedName>
    <definedName name="snl__8ADD03F0_41A7_43BE_937C_16BAC2D12F0A_" localSheetId="36" hidden="1">FOR!$C$20,FOR!$F$24:$G$35</definedName>
    <definedName name="snl__8AE1C9C3_ED28_4257_B216_19926D239892_" localSheetId="17" hidden="1">'AVA (2)'!$C$20,'AVA (2)'!$F$24:$G$35</definedName>
    <definedName name="snl__8B0863A6_307B_452E_8C1E_3309D8AFDFD2_" localSheetId="52" hidden="1">PCG!$V$42,PCG!$X$48:$X$56</definedName>
    <definedName name="snl__8B41394D_BCE2_446C_9DE8_7EF1B49AB143_" localSheetId="24" hidden="1">DESC!$V$42,DESC!$X$48:$X$56</definedName>
    <definedName name="snl__8B778468_9958_41EE_BEC7_4468A8DD5DA0_" localSheetId="34" hidden="1">FE!$C$20,FE!$F$24:$G$35</definedName>
    <definedName name="snl__8BAA295E_14D9_43F9_B896_449B23F72850_" localSheetId="35" hidden="1">'Pepco (2)'!$V$42,'Pepco (2)'!$X$48:$X$56</definedName>
    <definedName name="snl__8BBC0A43_F3DF_472A_B893_18C30996CCBC_" localSheetId="36" hidden="1">FOR!$C$36,FOR!$F$41:$J$113</definedName>
    <definedName name="snl__8C014FF3_794A_480D_94F9_B84DB8E3A74C_" localSheetId="16" hidden="1">AVA!$C$20,AVA!$F$24:$G$35</definedName>
    <definedName name="snl__8C12B1CE_F1BC_4A00_ADCF_17273613A09F_" localSheetId="19" hidden="1">CNP!$C$36,CNP!$F$41:$J$113</definedName>
    <definedName name="snl__8C37586D_8136_4334_B843_AA6F86343223_" localSheetId="61" hidden="1">XEL!$V$42,XEL!$X$48:$X$56</definedName>
    <definedName name="snl__8C3DB81F_4003_4F3F_A3BB_46AB8D687682_" localSheetId="57" hidden="1">SRE!$C$20,SRE!$F$24:$G$35</definedName>
    <definedName name="snl__8C48C3A8_E76C_4901_BDFC_E9E41F1C4B37_" localSheetId="27" hidden="1">EIX!$C$36,EIX!$F$41:$J$113</definedName>
    <definedName name="snl__8C62B201_31DB_4F38_BE0F_873974E29766_" localSheetId="36" hidden="1">FOR!$V$42,FOR!$X$48:$X$56</definedName>
    <definedName name="snl__8C6C00C6_C00D_44F0_8D4E_AC7F40CD32AE_" localSheetId="25" hidden="1">DTE!$V$42,DTE!$X$48:$X$56</definedName>
    <definedName name="snl__8C9E5C3F_4BE6_4AA2_B9C4_A2569CB01E00_" localSheetId="15" hidden="1">AGR!$C$36,AGR!$F$41:$J$113</definedName>
    <definedName name="snl__8CA89638_33D2_47D7_B34A_38B5C4F2418A_" localSheetId="47" hidden="1">OGE!$C$20,OGE!$F$24:$G$35</definedName>
    <definedName name="snl__8CCDAC0F_9F64_4E67_9CE3_D522601E4318_" localSheetId="43" hidden="1">NEE!$C$36,NEE!$F$41:$J$113</definedName>
    <definedName name="snl__8CE6D95E_4D40_407A_B147_879CE18B7080_" localSheetId="32" hidden="1">EXC!$C$20,EXC!$F$24:$G$35</definedName>
    <definedName name="snl__8D21A1E2_793E_4AD3_BE7F_DB595CE9F168_" localSheetId="43" hidden="1">NEE!$C$20,NEE!$F$24:$G$35</definedName>
    <definedName name="snl__8D44FA76_C2AB_4A41_A646_7DEEA66812FE_" localSheetId="29" hidden="1">EVRG!$C$20,EVRG!$F$24:$G$35</definedName>
    <definedName name="snl__8D5CF55F_A3CE_449E_B94D_0B8BAA6AE7F7_" localSheetId="24" hidden="1">DESC!$C$20,DESC!$F$24:$G$35</definedName>
    <definedName name="snl__8D5F94AA_93FD_4238_A5B6_144CA137E423_" localSheetId="56" hidden="1">PEG!$C$20,PEG!$F$24:$G$35</definedName>
    <definedName name="snl__8D7945C2_F2EB_43FB_B98A_63F7DF63C622_" localSheetId="36" hidden="1">FOR!$C$36,FOR!$F$41:$J$113</definedName>
    <definedName name="snl__8D8580C6_A089_4F07_B456_215A0D0BCBF8_" localSheetId="20" hidden="1">'CNP (2)'!$V$42,'CNP (2)'!$X$48:$X$56</definedName>
    <definedName name="snl__8D8B705E_93E1_4FA9_850B_684426B2DA36_" localSheetId="16" hidden="1">AVA!$V$42,AVA!$X$48:$X$56</definedName>
    <definedName name="snl__8DEEA4CD_9A51_4233_9CB6_A5612331BFE1_" localSheetId="8" hidden="1">LNT!$V$42,LNT!$X$48:$X$56</definedName>
    <definedName name="snl__8DF1CE0F_9DFC_480E_83F7_0783B0EE03E9_" localSheetId="19" hidden="1">CNP!$V$42,CNP!$X$48:$X$56</definedName>
    <definedName name="snl__8E15D988_12EA_424E_9284_DEB580388915_" localSheetId="13" hidden="1">DPL!$C$36,DPL!$F$41:$J$113</definedName>
    <definedName name="snl__8E3B1174_9EEB_478C_9D5A_1D06ECB83288_" localSheetId="7" hidden="1">ALE!$V$42,ALE!$X$48:$X$56</definedName>
    <definedName name="snl__8E4C0E15_1DB2_4E22_9A3C_199465497E26_" localSheetId="49" hidden="1">PacificCorp!$C$36,PacificCorp!$F$41:$J$113</definedName>
    <definedName name="snl__8E72FBC4_94DC_45F1_8FF1_61805D12D1C0_" localSheetId="47" hidden="1">OGE!$C$36,OGE!$F$41:$J$113</definedName>
    <definedName name="snl__8E95802F_CB8A_4DC6_87DA_495F5E17899A_" localSheetId="42" hidden="1">'MGEE (2)'!$V$42,'MGEE (2)'!$X$48:$X$56</definedName>
    <definedName name="snl__8E9D68E1_D0F4_48E7_BB72_C0759565FA01_" localSheetId="12" hidden="1">AES!$C$36,AES!$F$41:$J$113</definedName>
    <definedName name="snl__8EE332E1_CD08_4F1C_B961_BEA3FC6E59D3_" localSheetId="57" hidden="1">SRE!$C$20,SRE!$F$24:$G$35</definedName>
    <definedName name="snl__8F23A963_5CB4_4E6E_8445_ABE96E0C849F_" localSheetId="15" hidden="1">AGR!$C$20,AGR!$F$24:$G$35</definedName>
    <definedName name="snl__8F4BE734_9030_4854_9989_411AB52F7E88_" localSheetId="18" hidden="1">BKH!$C$20,BKH!$F$24:$G$35</definedName>
    <definedName name="snl__8FDF0125_D14C_4264_893B_E8BCA2592CCE_" localSheetId="33" hidden="1">BGE!$C$20,BGE!$F$24:$G$35</definedName>
    <definedName name="snl__8FE4D521_DE91_463A_A2C7_D93C29B440A8_" localSheetId="35" hidden="1">'Pepco (2)'!$V$42,'Pepco (2)'!$X$48:$X$56</definedName>
    <definedName name="snl__9005A5B9_1563_4932_938F_6D0C60E360B6_" localSheetId="47" hidden="1">OGE!$V$42,OGE!$X$48:$X$56</definedName>
    <definedName name="snl__907F593D_7EEB_48A9_8288_DA24CC6FC46F_" localSheetId="19" hidden="1">CNP!$C$36,CNP!$F$41:$J$113</definedName>
    <definedName name="snl__907FFDDD_E419_4913_BBCE_6CBAE7E2DC35_" localSheetId="29" hidden="1">EVRG!$C$36,EVRG!$F$41:$J$113</definedName>
    <definedName name="snl__908058DA_7214_4D33_92FE_B89534D8DFEB_" localSheetId="34" hidden="1">FE!$V$42,FE!$X$48:$X$56</definedName>
    <definedName name="snl__90908E38_0FC2_4EA3_B701_05234D5A00EE_" localSheetId="48" hidden="1">OTTR!$V$42,OTTR!$X$48:$X$56</definedName>
    <definedName name="snl__90D4E588_0B68_40F5_A391_57C30E0C241F_" localSheetId="49" hidden="1">PacificCorp!$C$20,PacificCorp!$F$24:$G$35</definedName>
    <definedName name="snl__90DAACE3_5B60_4713_85CD_271E0413C20B_" localSheetId="55" hidden="1">PPL!$C$36,PPL!$F$41:$J$113</definedName>
    <definedName name="snl__9108FFC3_9F44_410F_A3E7_DA9FD492E246_" localSheetId="48" hidden="1">OTTR!$C$20,OTTR!$F$24:$G$35</definedName>
    <definedName name="snl__910FE8A1_D3FA_44E8_96D5_301E700F9578_" localSheetId="48" hidden="1">OTTR!$C$36,OTTR!$F$41:$J$113</definedName>
    <definedName name="snl__91421DCC_299F_4BB6_9010_DABAAC24AE91_" localSheetId="42" hidden="1">'MGEE (2)'!$C$20,'MGEE (2)'!$F$24:$G$35</definedName>
    <definedName name="snl__9163F312_E7D6_4B2F_8306_77B096802325_" localSheetId="48" hidden="1">OTTR!$V$42,OTTR!$X$48:$X$56</definedName>
    <definedName name="snl__9163F312_E7D6_4B2F_8306_77B096802325_" localSheetId="52" hidden="1">PCG!$V$42,PCG!$X$48:$X$56</definedName>
    <definedName name="snl__9163F312_E7D6_4B2F_8306_77B096802325_" localSheetId="56" hidden="1">PEG!$V$42,PEG!$X$48:$X$56</definedName>
    <definedName name="snl__9163F312_E7D6_4B2F_8306_77B096802325_" localSheetId="54" hidden="1">PNM!$V$42,PNM!$X$48:$X$56</definedName>
    <definedName name="snl__9163F312_E7D6_4B2F_8306_77B096802325_" localSheetId="53" hidden="1">POR!$V$42,POR!$X$48:$X$56</definedName>
    <definedName name="snl__917B3F97_D8F2_424C_A911_4DCBADF665B4_" localSheetId="47" hidden="1">OGE!$C$20,OGE!$F$24:$G$35</definedName>
    <definedName name="snl__9181FF4E_8461_4263_91E1_AB60EB471634_" localSheetId="25" hidden="1">DTE!$V$42,DTE!$X$48:$X$56</definedName>
    <definedName name="snl__91834546_8EF1_4369_8154_544646932265_" localSheetId="13" hidden="1">DPL!$V$42,DPL!$X$48:$X$56</definedName>
    <definedName name="snl__91C6AA6C_4F69_474D_B888_73BB02B6F2DC_" localSheetId="26" hidden="1">DUK!$V$42,DUK!$X$48:$X$56</definedName>
    <definedName name="snl__91EE6DA3_01DC_4DC7_A149_398B438D3038_" localSheetId="15" hidden="1">AGR!$V$42,AGR!$X$48:$X$56</definedName>
    <definedName name="snl__91F459EB_E498_4F92_80E2_49B30857178B_" localSheetId="29" hidden="1">EVRG!$C$36,EVRG!$F$41:$J$113</definedName>
    <definedName name="snl__91F866EC_1D51_48B6_B43A_4E10B68CBB15_" localSheetId="52" hidden="1">PCG!$V$42,PCG!$X$48:$X$56</definedName>
    <definedName name="snl__924FC9C1_3D03_4DB6_8DEA_07A89C08A09F_" localSheetId="15" hidden="1">AGR!$C$20,AGR!$F$24:$G$35</definedName>
    <definedName name="snl__92569F3A_9D0B_468C_AA2F_A4749CB0B2B0_" localSheetId="53" hidden="1">POR!$V$42,POR!$X$48:$X$56</definedName>
    <definedName name="snl__929CC1F1_2AB4_4135_BE59_B3CC492D1EB6_" localSheetId="30" hidden="1">ES!$C$20,ES!$F$24:$G$35</definedName>
    <definedName name="snl__929F5A43_9FF8_4667_B2C6_AE7E775D764C_" localSheetId="31" hidden="1">'ES (2)'!$C$20,'ES (2)'!$F$24:$G$35</definedName>
    <definedName name="snl__92C43587_67CA_4938_A4EB_982ED9C8CF6A_" localSheetId="29" hidden="1">EVRG!$C$20,EVRG!$F$24:$G$35</definedName>
    <definedName name="snl__930EFC4F_37A8_47FE_BA07_D0E038769F25_" localSheetId="47" hidden="1">OGE!$V$42,OGE!$X$48:$X$56</definedName>
    <definedName name="snl__932B3F53_EC5B_4F4A_A13E_D6F6AF1B3D27_" localSheetId="47" hidden="1">OGE!$C$36,OGE!$F$41:$J$113</definedName>
    <definedName name="snl__93390F77_A9B2_4960_BA09_47C459D07D24_" localSheetId="17" hidden="1">'AVA (2)'!$C$36,'AVA (2)'!$F$41:$J$113</definedName>
    <definedName name="snl__936B5347_EE75_498D_9BF1_8012B8195BD1_" localSheetId="54" hidden="1">PNM!$V$42,PNM!$X$48:$X$56</definedName>
    <definedName name="snl__936B5347_EE75_498D_9BF1_8012B8195BD1_" localSheetId="53" hidden="1">POR!$V$42,POR!$X$48:$X$56</definedName>
    <definedName name="snl__93736FF1_8DC1_414B_BAAC_5C6A10F5058E_" localSheetId="35" hidden="1">'Pepco (2)'!$C$36,'Pepco (2)'!$F$41:$J$113</definedName>
    <definedName name="snl__93771BE6_6126_41D3_ADF3_DDD45B6A30B5_" localSheetId="40" hidden="1">MDU!$V$42,MDU!$X$48:$X$56</definedName>
    <definedName name="snl__93AB64E7_5EFA_4A44_9D4B_EC3186C67658_" localSheetId="40" hidden="1">MDU!$C$36,MDU!$F$41:$J$113</definedName>
    <definedName name="snl__93C00F92_47F7_4605_999E_D3D88267D793_" localSheetId="49" hidden="1">PacificCorp!$C$20,PacificCorp!$F$24:$G$35</definedName>
    <definedName name="snl__93C0E7F7_4F13_4D73_A2D2_B8165055CC16_" localSheetId="8" hidden="1">LNT!$C$20,LNT!$F$24:$G$35</definedName>
    <definedName name="snl__93CF3ADC_5D60_49DF_804E_1CF460F2CA7A_" localSheetId="12" hidden="1">AES!$C$36,AES!$F$41:$J$113</definedName>
    <definedName name="snl__93EB5C3C_0215_4222_89BD_DD66E4A8EF95_" localSheetId="31" hidden="1">'ES (2)'!$C$20,'ES (2)'!$F$24:$G$35</definedName>
    <definedName name="snl__940E070B_16BE_4591_92A9_63646EF377A7_" localSheetId="20" hidden="1">'CNP (2)'!$C$36,'CNP (2)'!$F$41:$J$113</definedName>
    <definedName name="snl__9451FF90_0BFB_43A8_BB38_911AE266AD0F_" localSheetId="8" hidden="1">LNT!$C$36,LNT!$F$41:$J$113</definedName>
    <definedName name="snl__948D7B9C_B454_431C_907A_5DFDE8067AB0_" localSheetId="15" hidden="1">AGR!$C$20,AGR!$F$24:$G$35</definedName>
    <definedName name="snl__948D7B9C_B454_431C_907A_5DFDE8067AB0_" localSheetId="18" hidden="1">BKH!$C$20,BKH!$F$24:$G$35</definedName>
    <definedName name="snl__948D7B9C_B454_431C_907A_5DFDE8067AB0_" localSheetId="19" hidden="1">CNP!$C$20,CNP!$F$24:$G$35</definedName>
    <definedName name="snl__948D7B9C_B454_431C_907A_5DFDE8067AB0_" localSheetId="23" hidden="1">D!$C$20,D!$F$24:$G$35</definedName>
    <definedName name="snl__948D7B9C_B454_431C_907A_5DFDE8067AB0_" localSheetId="25" hidden="1">DTE!$C$20,DTE!$F$24:$G$35</definedName>
    <definedName name="snl__948D7B9C_B454_431C_907A_5DFDE8067AB0_" localSheetId="22" hidden="1">ED!$C$20,ED!$F$24:$G$35</definedName>
    <definedName name="snl__94A0EC92_81B6_4E14_9AEC_70B497C8F80A_" localSheetId="29" hidden="1">EVRG!$C$36,EVRG!$F$41:$J$113</definedName>
    <definedName name="snl__94A3871F_0965_4516_A2BD_0315CFA404A3_" localSheetId="17" hidden="1">'AVA (2)'!$C$20,'AVA (2)'!$F$24:$G$35</definedName>
    <definedName name="snl__94AF9122_8B72_4DCC_9549_D18CF59F1443_" localSheetId="62" hidden="1">'SPSCO (2)'!$V$42,'SPSCO (2)'!$X$48:$X$56</definedName>
    <definedName name="snl__94B347B1_0C63_4445_B4ED_FED1B2F7E363_" localSheetId="28" hidden="1">ETR!$C$20,ETR!$F$24:$G$35</definedName>
    <definedName name="snl__94BB4336_0CA7_47D2_915E_D95E94E4E1E9_" localSheetId="8" hidden="1">LNT!$C$20,LNT!$F$24:$G$35</definedName>
    <definedName name="snl__94C24D29_A8EF_4C50_B57D_80F40E6A8802_" localSheetId="12" hidden="1">AES!$C$36,AES!$F$41:$J$113</definedName>
    <definedName name="snl__95246FF1_47F4_4853_BDB7_35564359235A_" localSheetId="34" hidden="1">FE!$V$42,FE!$X$48:$X$56</definedName>
    <definedName name="snl__95519555_4E8A_4C15_89FD_765A11DCAE20_" localSheetId="47" hidden="1">OGE!$V$42,OGE!$X$48:$X$56</definedName>
    <definedName name="snl__955A5A15_E727_4AB3_90AF_EBA4497DA09C_" localSheetId="20" hidden="1">'CNP (2)'!$C$20,'CNP (2)'!$F$24:$G$35</definedName>
    <definedName name="snl__956A658A_AF5D_41EF_8885_D039B82A6DDD_" localSheetId="19" hidden="1">CNP!$V$42,CNP!$X$48:$X$56</definedName>
    <definedName name="snl__956A658A_AF5D_41EF_8885_D039B82A6DDD_" localSheetId="23" hidden="1">D!$V$42,D!$X$48:$X$56</definedName>
    <definedName name="snl__956A658A_AF5D_41EF_8885_D039B82A6DDD_" localSheetId="25" hidden="1">DTE!$V$42,DTE!$X$48:$X$56</definedName>
    <definedName name="snl__956A658A_AF5D_41EF_8885_D039B82A6DDD_" localSheetId="22" hidden="1">ED!$V$42,ED!$X$48:$X$56</definedName>
    <definedName name="snl__95835767_0C50_4B65_AA8D_D8C4FB9C0907_" localSheetId="62" hidden="1">'SPSCO (2)'!$V$42,'SPSCO (2)'!$X$48:$X$56</definedName>
    <definedName name="snl__958E5FB0_41D8_458A_8A25_319BEE21B0B9_" localSheetId="41" hidden="1">MGEE!$V$42,MGEE!$X$48:$X$56</definedName>
    <definedName name="snl__96038A9E_CC9A_4D2A_A0E9_FDDDFC7739D9_" localSheetId="25" hidden="1">DTE!$C$20,DTE!$F$24:$G$35</definedName>
    <definedName name="snl__96424F6C_B813_4E1D_9621_5791FA4A774F_" localSheetId="47" hidden="1">OGE!$C$36,OGE!$F$41:$J$113</definedName>
    <definedName name="snl__965A942A_44B5_42A9_A9BC_4C4167315FA7_" localSheetId="31" hidden="1">'ES (2)'!$C$36,'ES (2)'!$F$41:$J$113</definedName>
    <definedName name="snl__96AEA032_8F91_4F20_8CC6_D3B91BC5937C_" localSheetId="11" hidden="1">SWEPCO1!$C$36,SWEPCO1!$F$41:$J$113</definedName>
    <definedName name="snl__96CE5095_FE01_45ED_A47E_AED57DA6F8F5_" localSheetId="42" hidden="1">'MGEE (2)'!$C$36,'MGEE (2)'!$F$41:$J$113</definedName>
    <definedName name="snl__96DAD0FE_335F_4B97_B46F_C414BEEA77E7_" localSheetId="15" hidden="1">AGR!$C$36,AGR!$F$41:$J$113</definedName>
    <definedName name="snl__96E4EBF9_D217_48B0_B703_017F1E399EC4_" localSheetId="19" hidden="1">CNP!$V$42,CNP!$X$48:$X$56</definedName>
    <definedName name="snl__96F040A7_50A1_4A12_AD42_2C3ECCCA0529_" localSheetId="22" hidden="1">ED!$V$42,ED!$X$48:$X$56</definedName>
    <definedName name="snl__9706CF8D_5E86_4965_9C35_7EE5D85489A8_" localSheetId="30" hidden="1">ES!$V$42,ES!$X$48:$X$56</definedName>
    <definedName name="snl__9712CFEA_1C94_4057_AE63_744B2E4C2967_" localSheetId="31" hidden="1">'ES (2)'!$V$42,'ES (2)'!$X$48:$X$56</definedName>
    <definedName name="snl__97194B56_7BB2_48CE_A56C_2F6F83D7EE5D_" localSheetId="38" hidden="1">IDA!$C$20,IDA!$F$24:$G$35</definedName>
    <definedName name="snl__97194B56_7BB2_48CE_A56C_2F6F83D7EE5D_" localSheetId="39" hidden="1">'IDA (2)'!$C$20,'IDA (2)'!$F$24:$G$35</definedName>
    <definedName name="snl__97194B56_7BB2_48CE_A56C_2F6F83D7EE5D_" localSheetId="41" hidden="1">MGEE!$C$20,MGEE!$F$24:$G$35</definedName>
    <definedName name="snl__97194B56_7BB2_48CE_A56C_2F6F83D7EE5D_" localSheetId="43" hidden="1">NEE!$C$20,NEE!$F$24:$G$35</definedName>
    <definedName name="snl__97194B56_7BB2_48CE_A56C_2F6F83D7EE5D_" localSheetId="47" hidden="1">OGE!$C$20,OGE!$F$24:$G$35</definedName>
    <definedName name="snl__97194B56_7BB2_48CE_A56C_2F6F83D7EE5D_" localSheetId="48" hidden="1">OTTR!$C$20,OTTR!$F$24:$G$35</definedName>
    <definedName name="snl__97194B56_7BB2_48CE_A56C_2F6F83D7EE5D_" localSheetId="52" hidden="1">PCG!$C$20,PCG!$F$24:$G$35</definedName>
    <definedName name="snl__97194B56_7BB2_48CE_A56C_2F6F83D7EE5D_" localSheetId="56" hidden="1">PEG!$C$20,PEG!$F$24:$G$35</definedName>
    <definedName name="snl__97194B56_7BB2_48CE_A56C_2F6F83D7EE5D_" localSheetId="54" hidden="1">PNM!$C$20,PNM!$F$24:$G$35</definedName>
    <definedName name="snl__97194B56_7BB2_48CE_A56C_2F6F83D7EE5D_" localSheetId="53" hidden="1">POR!$C$20,POR!$F$24:$G$35</definedName>
    <definedName name="snl__971CF76E_CBD4_4E82_AF8C_246BF35BC0D4_" localSheetId="28" hidden="1">ETR!$C$36,ETR!$F$41:$J$113</definedName>
    <definedName name="snl__9727BAA5_9798_4012_92BA_24F8C1CCD268_" localSheetId="37" hidden="1">HE!$C$36,HE!$F$41:$J$113</definedName>
    <definedName name="snl__972D1288_9705_49E8_9D24_F4F7E8118887_" localSheetId="53" hidden="1">POR!$C$36,POR!$F$41:$J$113</definedName>
    <definedName name="snl__973820B3_DD56_4FBC_9882_C4AC5C09B535_" localSheetId="24" hidden="1">DESC!$C$20,DESC!$F$24:$G$35</definedName>
    <definedName name="snl__974363FE_95E4_41CD_A0C9_2BB272D5BEB4_" localSheetId="60" hidden="1">WEC!$C$20,WEC!$F$24:$G$35</definedName>
    <definedName name="snl__979295C2_B52B_4239_ADD5_EE31C8465AD6_" localSheetId="63" hidden="1">SWEPCO!$V$42,SWEPCO!$X$48:$X$56</definedName>
    <definedName name="snl__97D61E44_3384_43BC_92ED_4B7355611C6D_" localSheetId="24" hidden="1">DESC!$C$20,DESC!$F$24:$G$35</definedName>
    <definedName name="snl__98783C86_5C17_449D_A333_DE449ED07095_" localSheetId="24" hidden="1">DESC!$C$36,DESC!$F$41:$J$113</definedName>
    <definedName name="snl__98804622_400A_4034_99B5_7804BE4BB9B3_" localSheetId="38" hidden="1">IDA!$C$36,IDA!$F$41:$J$113</definedName>
    <definedName name="snl__98931F3D_C5B6_4119_99D5_869C5712BFB7_" localSheetId="32" hidden="1">EXC!$V$42,EXC!$X$48:$X$56</definedName>
    <definedName name="snl__98976BB8_24FA_48E8_9666_5D89802F45E9_" localSheetId="52" hidden="1">PCG!$C$20,PCG!$F$24:$G$35</definedName>
    <definedName name="snl__98976BB8_24FA_48E8_9666_5D89802F45E9_" localSheetId="54" hidden="1">PNM!$C$20,PNM!$F$24:$G$35</definedName>
    <definedName name="snl__98976BB8_24FA_48E8_9666_5D89802F45E9_" localSheetId="53" hidden="1">POR!$C$20,POR!$F$24:$G$35</definedName>
    <definedName name="snl__98A543A9_162C_4F66_AC02_D686D4896268_" localSheetId="48" hidden="1">OTTR!$V$42,OTTR!$X$48:$X$56</definedName>
    <definedName name="snl__98D6C34E_AF6A_41A8_9F3D_4820F7FCBD44_" localSheetId="63" hidden="1">SWEPCO!$V$42,SWEPCO!$X$48:$X$56</definedName>
    <definedName name="snl__98D6C34E_AF6A_41A8_9F3D_4820F7FCBD44_" localSheetId="64" hidden="1">'SWEPCO (2)'!$V$42,'SWEPCO (2)'!$X$48:$X$56</definedName>
    <definedName name="snl__98DD0684_50B4_4DBD_859D_0F98F603BE58_" localSheetId="18" hidden="1">BKH!$C$20,BKH!$F$24:$G$35</definedName>
    <definedName name="snl__98E74D69_0127_48D9_A92A_906B4592A2FB_" localSheetId="15" hidden="1">AGR!$C$36,AGR!$F$41:$J$113</definedName>
    <definedName name="snl__98E74D69_0127_48D9_A92A_906B4592A2FB_" localSheetId="18" hidden="1">BKH!$C$36,BKH!$F$41:$J$113</definedName>
    <definedName name="snl__98E74D69_0127_48D9_A92A_906B4592A2FB_" localSheetId="19" hidden="1">CNP!$C$36,CNP!$F$41:$J$113</definedName>
    <definedName name="snl__98E74D69_0127_48D9_A92A_906B4592A2FB_" localSheetId="23" hidden="1">D!$C$36,D!$F$41:$J$113</definedName>
    <definedName name="snl__98E74D69_0127_48D9_A92A_906B4592A2FB_" localSheetId="25" hidden="1">DTE!$C$36,DTE!$F$41:$J$113</definedName>
    <definedName name="snl__98E74D69_0127_48D9_A92A_906B4592A2FB_" localSheetId="22" hidden="1">ED!$C$36,ED!$F$41:$J$113</definedName>
    <definedName name="snl__98FEE164_373C_4948_B8AF_A4F31DECCA80_" localSheetId="11" hidden="1">SWEPCO1!$C$36,SWEPCO1!$F$41:$J$113</definedName>
    <definedName name="snl__9935C2CC_1F8C_4291_A615_BB6340824B3F_" localSheetId="48" hidden="1">OTTR!$V$42,OTTR!$X$48:$X$56</definedName>
    <definedName name="snl__99483B35_9658_4481_9511_36CF41E966CF_" localSheetId="48" hidden="1">OTTR!$V$42,OTTR!$X$48:$X$56</definedName>
    <definedName name="snl__994B71CD_4405_4DD9_B578_908713D6CB09_" localSheetId="59" hidden="1">VVC!$V$42,VVC!$X$48:$X$56</definedName>
    <definedName name="snl__9956040D_944A_4134_9FA5_15A1401C997E_" localSheetId="15" hidden="1">AGR!$V$42,AGR!$X$48:$X$56</definedName>
    <definedName name="snl__99A296D6_8041_4BA6_9280_BE433BBCC786_" localSheetId="24" hidden="1">DESC!$C$36,DESC!$F$41:$J$113</definedName>
    <definedName name="snl__9A6AAAC0_2AF6_4850_A751_FDC44DFA3D4F_" localSheetId="41" hidden="1">MGEE!$V$42,MGEE!$X$48:$X$56</definedName>
    <definedName name="snl__9AACBCA2_5299_47AD_A2DE_9CF7D926090C_" localSheetId="59" hidden="1">VVC!$C$36,VVC!$F$41:$J$113</definedName>
    <definedName name="snl__9AB09136_7670_418E_8740_8FCDF4335354_" localSheetId="48" hidden="1">OTTR!$C$20,OTTR!$F$24:$G$35</definedName>
    <definedName name="snl__9AD4EE1B_7F95_4631_A4C2_94C26E6BA585_" localSheetId="55" hidden="1">PPL!$C$20,PPL!$F$24:$G$35</definedName>
    <definedName name="snl__9AE5F138_69FD_4520_8808_6B01622F23A2_" localSheetId="50" hidden="1">PNW!$C$20,PNW!$F$24:$G$35</definedName>
    <definedName name="snl__9B033394_3786_4971_B0E8_334BD2B3C19C_" localSheetId="19" hidden="1">CNP!$V$42,CNP!$X$48:$X$56</definedName>
    <definedName name="snl__9B1897DF_5576_4268_86BD_70E9268B00EB_" localSheetId="35" hidden="1">'Pepco (2)'!$C$36,'Pepco (2)'!$F$41:$J$113</definedName>
    <definedName name="snl__9B1F466C_F95E_4F41_9EF8_D20A0FF031CA_" localSheetId="59" hidden="1">VVC!$C$36,VVC!$F$41:$J$113</definedName>
    <definedName name="snl__9B263469_28BB_4C86_BFDA_44F255555E72_" localSheetId="32" hidden="1">EXC!$C$20,EXC!$F$24:$G$35</definedName>
    <definedName name="snl__9B2A8BDD_A63A_4431_8A10_FC2EAAC21120_" localSheetId="10" hidden="1">AEP!$C$36,AEP!$F$41:$J$113</definedName>
    <definedName name="snl__9B3D2C5A_F705_4801_A442_964D3794A3E0_" localSheetId="48" hidden="1">OTTR!$C$20,OTTR!$F$24:$G$35</definedName>
    <definedName name="snl__9B718C32_731D_49C3_98A9_CE1F8F9C3125_" localSheetId="8" hidden="1">LNT!$C$20,LNT!$F$24:$G$35</definedName>
    <definedName name="snl__9B8A6CD6_FA92_4EB4_8815_8BEE2669813F_" localSheetId="43" hidden="1">NEE!$C$36,NEE!$F$41:$J$113</definedName>
    <definedName name="snl__9B9352A1_95F3_4AA8_A1CD_FE61089737CB_" localSheetId="18" hidden="1">BKH!$C$20,BKH!$F$24:$G$35</definedName>
    <definedName name="snl__9B9B3C34_63CF_42A6_97F9_0EE64934E887_" localSheetId="45" hidden="1">Gulf!$C$36,Gulf!$F$41:$J$113</definedName>
    <definedName name="snl__9BA17BA3_A4A8_43BE_A3C3_3E7FFEE817CA_" localSheetId="19" hidden="1">CNP!$V$42,CNP!$X$48:$X$56</definedName>
    <definedName name="snl__9BDFD34A_B771_438B_80A3_49072E9A0862_" localSheetId="63" hidden="1">SWEPCO!$C$36,SWEPCO!$F$41:$J$113</definedName>
    <definedName name="snl__9BDFD34A_B771_438B_80A3_49072E9A0862_" localSheetId="64" hidden="1">'SWEPCO (2)'!$C$36,'SWEPCO (2)'!$F$41:$J$113</definedName>
    <definedName name="snl__9BE3C2B3_3616_4CC3_8195_8F144A44C7CC_" localSheetId="50" hidden="1">PNW!$C$20,PNW!$F$24:$G$35</definedName>
    <definedName name="snl__9BF881E1_ECB5_478A_A6C0_1043B6524216_" localSheetId="59" hidden="1">VVC!$C$36,VVC!$F$41:$J$113</definedName>
    <definedName name="snl__9C0B8D3B_C5AD_4117_BBE3_222BC8C36A0E_" localSheetId="44" hidden="1">FPL!$V$42,FPL!$X$48:$X$56</definedName>
    <definedName name="snl__9C6F8C6F_F4CF_4566_B2D6_CA9B645FEBB3_" localSheetId="12" hidden="1">AES!$V$42,AES!$X$48:$X$56</definedName>
    <definedName name="snl__9C719206_1C90_468D_A875_9822341AD1D4_" localSheetId="16" hidden="1">AVA!$C$36,AVA!$F$41:$J$113</definedName>
    <definedName name="snl__9C7C9E79_6B82_4798_BFB3_4AFF6A182E6C_" localSheetId="50" hidden="1">PNW!$C$20,PNW!$F$24:$G$35</definedName>
    <definedName name="snl__9C94630B_8EC2_45EE_B3F0_FF72BAE897B0_" localSheetId="41" hidden="1">MGEE!$C$36,MGEE!$F$41:$J$113</definedName>
    <definedName name="snl__9C968EDC_ED71_4C4D_9B4D_19AD1F625247_" localSheetId="31" hidden="1">'ES (2)'!$C$36,'ES (2)'!$F$41:$J$113</definedName>
    <definedName name="snl__9C9DE791_D498_4278_8BA8_E2A775EAF880_" localSheetId="22" hidden="1">ED!$C$36,ED!$F$41:$J$113</definedName>
    <definedName name="snl__9CAB8A7D_97A2_4E50_9F01_F89F614D2405_" localSheetId="23" hidden="1">D!$C$36,D!$F$41:$J$113</definedName>
    <definedName name="snl__9CAB8A7D_97A2_4E50_9F01_F89F614D2405_" localSheetId="25" hidden="1">DTE!$C$36,DTE!$F$41:$J$113</definedName>
    <definedName name="snl__9CD5224F_9E3E_4FAC_89D8_C47A66FA6739_" localSheetId="50" hidden="1">PNW!$C$36,PNW!$F$41:$J$113</definedName>
    <definedName name="snl__9CFD2FD6_1B47_496A_817D_DD3A2EBF0645_" localSheetId="10" hidden="1">AEP!$C$20,AEP!$F$24:$G$35</definedName>
    <definedName name="snl__9D0C0615_AE39_4C24_A421_5C9987DEA9B5_" localSheetId="20" hidden="1">'CNP (2)'!$C$36,'CNP (2)'!$F$41:$J$113</definedName>
    <definedName name="snl__9D1445E4_1803_4121_94B4_A4D8852FCA3A_" localSheetId="56" hidden="1">PEG!$C$36,PEG!$F$41:$J$113</definedName>
    <definedName name="snl__9D2D5E31_7696_468E_90FD_1B9519C75ECF_" localSheetId="28" hidden="1">ETR!$C$36,ETR!$F$41:$J$113</definedName>
    <definedName name="snl__9D673A0C_F81D_4705_BF60_4CA7317839B2_" localSheetId="22" hidden="1">ED!$C$20,ED!$F$24:$G$35</definedName>
    <definedName name="snl__9DE6380E_F83A_411A_AE08_07624B84B2FC_" localSheetId="56" hidden="1">PEG!$C$20,PEG!$F$24:$G$35</definedName>
    <definedName name="snl__9DF39810_805A_4F90_BC40_BAED54FD6B97_" localSheetId="31" hidden="1">'ES (2)'!$V$42,'ES (2)'!$X$48:$X$56</definedName>
    <definedName name="snl__9E029DC0_2098_4E49_9D71_0654526B6897_" localSheetId="55" hidden="1">PPL!$C$36,PPL!$F$41:$J$113</definedName>
    <definedName name="snl__9E449651_F39B_4982_9F0F_1DDB39F4F19C_" localSheetId="58" hidden="1">SO!$C$20,SO!$F$24:$G$35</definedName>
    <definedName name="snl__9E555ECC_8013_49D5_95BD_539A9474E01D_" localSheetId="14" hidden="1">APC!$C$20,APC!$F$24:$G$35</definedName>
    <definedName name="snl__9E72CF38_377E_4E61_8C3F_0C9D061A60D7_" localSheetId="48" hidden="1">OTTR!$C$36,OTTR!$F$41:$J$113</definedName>
    <definedName name="snl__9EDE118B_D05A_47DA_B041_F7207CF6C993_" localSheetId="54" hidden="1">PNM!$V$42,PNM!$X$48:$X$56</definedName>
    <definedName name="snl__9EDE118B_D05A_47DA_B041_F7207CF6C993_" localSheetId="53" hidden="1">POR!$V$42,POR!$X$48:$X$56</definedName>
    <definedName name="snl__9EEEF16F_7C38_4930_B7A4_24C1188DE888_" localSheetId="17" hidden="1">'AVA (2)'!$C$36,'AVA (2)'!$F$41:$J$113</definedName>
    <definedName name="snl__9EFE2A40_0EF7_4A74_AAAF_B0837A7A5AFF_" localSheetId="52" hidden="1">PCG!$C$36,PCG!$F$41:$J$113</definedName>
    <definedName name="snl__9F1AB78D_4926_46A0_8B9F_37B0C52B4F8E_" localSheetId="26" hidden="1">DUK!$C$36,DUK!$F$41:$J$113</definedName>
    <definedName name="snl__9F265530_B17F_42AC_8FA7_3DA9317228F9_" localSheetId="63" hidden="1">SWEPCO!$C$36,SWEPCO!$F$41:$J$113</definedName>
    <definedName name="snl__9F265530_B17F_42AC_8FA7_3DA9317228F9_" localSheetId="64" hidden="1">'SWEPCO (2)'!$C$36,'SWEPCO (2)'!$F$41:$J$113</definedName>
    <definedName name="snl__9F3078DC_A0F1_4E01_9447_867A4A79E1C8_" localSheetId="16" hidden="1">AVA!$C$36,AVA!$F$41:$J$113</definedName>
    <definedName name="snl__9F3CC353_0B1E_4219_9966_FF081B27F6BC_" localSheetId="29" hidden="1">EVRG!$C$20,EVRG!$F$24:$G$35</definedName>
    <definedName name="snl__9F40A252_1255_42CD_B26D_BE4FA4B1F1F3_" localSheetId="15" hidden="1">AGR!$C$36,AGR!$F$41:$J$113</definedName>
    <definedName name="snl__9F56B57C_4432_4FB1_9068_1B038202B2B6_" localSheetId="14" hidden="1">APC!$C$20,APC!$F$24:$G$35</definedName>
    <definedName name="snl__9F6E8549_6BE6_4853_8F65_84B2170E0B39_" localSheetId="38" hidden="1">IDA!$C$36,IDA!$F$41:$J$113</definedName>
    <definedName name="snl__9F6E8549_6BE6_4853_8F65_84B2170E0B39_" localSheetId="39" hidden="1">'IDA (2)'!$C$36,'IDA (2)'!$F$41:$J$113</definedName>
    <definedName name="snl__9F6E8549_6BE6_4853_8F65_84B2170E0B39_" localSheetId="41" hidden="1">MGEE!$C$36,MGEE!$F$41:$J$113</definedName>
    <definedName name="snl__9F6E8549_6BE6_4853_8F65_84B2170E0B39_" localSheetId="43" hidden="1">NEE!$C$36,NEE!$F$41:$J$113</definedName>
    <definedName name="snl__9F6E8549_6BE6_4853_8F65_84B2170E0B39_" localSheetId="47" hidden="1">OGE!$C$36,OGE!$F$41:$J$113</definedName>
    <definedName name="snl__9F6E8549_6BE6_4853_8F65_84B2170E0B39_" localSheetId="48" hidden="1">OTTR!$C$36,OTTR!$F$41:$J$113</definedName>
    <definedName name="snl__9F6E8549_6BE6_4853_8F65_84B2170E0B39_" localSheetId="52" hidden="1">PCG!$C$36,PCG!$F$41:$J$113</definedName>
    <definedName name="snl__9F6E8549_6BE6_4853_8F65_84B2170E0B39_" localSheetId="56" hidden="1">PEG!$C$36,PEG!$F$41:$J$113</definedName>
    <definedName name="snl__9F6E8549_6BE6_4853_8F65_84B2170E0B39_" localSheetId="54" hidden="1">PNM!$C$36,PNM!$F$41:$J$113</definedName>
    <definedName name="snl__9F6E8549_6BE6_4853_8F65_84B2170E0B39_" localSheetId="53" hidden="1">POR!$C$36,POR!$F$41:$J$113</definedName>
    <definedName name="snl__9F823582_CB3F_42CF_A5CB_1A0A5C6B7435_" localSheetId="10" hidden="1">AEP!$V$42,AEP!$X$48:$X$56</definedName>
    <definedName name="snl__9FC8D067_E9CF_41BE_8F20_D1B84CCCFC3C_" localSheetId="31" hidden="1">'ES (2)'!$C$36,'ES (2)'!$F$41:$J$113</definedName>
    <definedName name="snl__9FCBC730_222D_4311_9A36_A164E9404AE6_" localSheetId="38" hidden="1">IDA!$V$42,IDA!$X$48:$X$56</definedName>
    <definedName name="snl__9FD56490_68C2_4E43_ABEB_8C2F118C5A3D_" localSheetId="40" hidden="1">MDU!$C$36,MDU!$F$41:$J$113</definedName>
    <definedName name="snl__A00929E0_DC06_4227_938B_48BEFC414A5E_" localSheetId="29" hidden="1">EVRG!$C$20,EVRG!$F$24:$G$35</definedName>
    <definedName name="snl__A0385E90_3A4A_4AEE_B437_755D3B89FE9A_" localSheetId="25" hidden="1">DTE!$V$42,DTE!$X$48:$X$56</definedName>
    <definedName name="snl__A0427DBA_1049_4CE7_A07C_9621EDB9E834_" localSheetId="24" hidden="1">DESC!$C$20,DESC!$F$24:$G$35</definedName>
    <definedName name="snl__A06AD702_6C2B_4677_BACB_17F56960C079_" localSheetId="40" hidden="1">MDU!$C$20,MDU!$F$24:$G$35</definedName>
    <definedName name="snl__A0A42B72_6D36_4BAD_B938_2ABD69DA417F_" localSheetId="18" hidden="1">BKH!$C$20,BKH!$F$24:$G$35</definedName>
    <definedName name="snl__A0B3C9D3_2A12_49A5_AEDD_EF267ADC78F7_" localSheetId="15" hidden="1">AGR!$C$20,AGR!$F$24:$G$35</definedName>
    <definedName name="snl__A0DB7EDC_69B1_4CA0_88E5_F64B9CF3A281_" localSheetId="10" hidden="1">AEP!$C$20,AEP!$F$24:$G$35</definedName>
    <definedName name="snl__A0E8E29B_DBB8_4354_8B60_A5401CCA8715_" localSheetId="54" hidden="1">PNM!$C$36,PNM!$F$41:$J$113</definedName>
    <definedName name="snl__A0E8E29B_DBB8_4354_8B60_A5401CCA8715_" localSheetId="53" hidden="1">POR!$C$36,POR!$F$41:$J$113</definedName>
    <definedName name="snl__A10DBA96_1171_4E5E_B3B3_85AF52F5D385_" localSheetId="56" hidden="1">PEG!$C$36,PEG!$F$41:$J$113</definedName>
    <definedName name="snl__A14A5423_0514_47FE_AE0E_1387B494970D_" localSheetId="37" hidden="1">HE!$V$42,HE!$X$48:$X$56</definedName>
    <definedName name="snl__A1817585_F33E_47FC_A701_850FBEE1132B_" localSheetId="41" hidden="1">MGEE!$V$42,MGEE!$X$48:$X$56</definedName>
    <definedName name="snl__A1955C4A_99D1_4ABC_8D4A_76BFD9545A4B_" localSheetId="25" hidden="1">DTE!$C$36,DTE!$F$41:$J$113</definedName>
    <definedName name="snl__A1F804AB_BAB7_4942_9EC7_28993CBCA30C_" localSheetId="28" hidden="1">ETR!$V$42,ETR!$X$48:$X$56</definedName>
    <definedName name="snl__A20443E2_7BE8_48E4_A9CF_D41FB8B4D8CA_" localSheetId="22" hidden="1">ED!$C$20,ED!$F$24:$G$35</definedName>
    <definedName name="snl__A2080195_7C7B_4234_A9F0_42F4DE868FEA_" localSheetId="28" hidden="1">ETR!$C$20,ETR!$F$24:$G$35</definedName>
    <definedName name="snl__A2080195_7C7B_4234_A9F0_42F4DE868FEA_" localSheetId="29" hidden="1">EVRG!$C$20,EVRG!$F$24:$G$35</definedName>
    <definedName name="snl__A224393C_A1BE_46C7_B774_E07B23CA8058_" localSheetId="50" hidden="1">PNW!$V$42,PNW!$X$48:$X$56</definedName>
    <definedName name="snl__A22CB85A_AB6C_451B_BB47_51ECD9188584_" localSheetId="43" hidden="1">NEE!$V$42,NEE!$X$48:$X$56</definedName>
    <definedName name="snl__A22CB85A_AB6C_451B_BB47_51ECD9188584_" localSheetId="47" hidden="1">OGE!$V$42,OGE!$X$48:$X$56</definedName>
    <definedName name="snl__A22CB85A_AB6C_451B_BB47_51ECD9188584_" localSheetId="48" hidden="1">OTTR!$V$42,OTTR!$X$48:$X$56</definedName>
    <definedName name="snl__A22CB85A_AB6C_451B_BB47_51ECD9188584_" localSheetId="52" hidden="1">PCG!$V$42,PCG!$X$48:$X$56</definedName>
    <definedName name="snl__A22CB85A_AB6C_451B_BB47_51ECD9188584_" localSheetId="56" hidden="1">PEG!$V$42,PEG!$X$48:$X$56</definedName>
    <definedName name="snl__A22CB85A_AB6C_451B_BB47_51ECD9188584_" localSheetId="54" hidden="1">PNM!$V$42,PNM!$X$48:$X$56</definedName>
    <definedName name="snl__A22CB85A_AB6C_451B_BB47_51ECD9188584_" localSheetId="53" hidden="1">POR!$V$42,POR!$X$48:$X$56</definedName>
    <definedName name="snl__A24B9648_498F_4ADE_9317_FC5B963894FD_" localSheetId="13" hidden="1">DPL!$C$20,DPL!$F$24:$G$35</definedName>
    <definedName name="snl__A27FB8FC_0F7D_4E4F_83F8_74E448633180_" localSheetId="42" hidden="1">'MGEE (2)'!$C$20,'MGEE (2)'!$F$24:$G$35</definedName>
    <definedName name="snl__A311349F_221F_4DE1_B86E_02CED12E7ABB_" localSheetId="25" hidden="1">DTE!$C$20,DTE!$F$24:$G$35</definedName>
    <definedName name="snl__A34E2C8A_81D2_4E4B_8181_9F27AC93D2DD_" localSheetId="44" hidden="1">FPL!$C$36,FPL!$F$41:$J$113</definedName>
    <definedName name="snl__A3A7E895_D428_4A09_8367_B0170561E426_" localSheetId="30" hidden="1">ES!$C$36,ES!$F$41:$J$113</definedName>
    <definedName name="snl__A3BCB2FA_F862_4AA4_9536_E3A07A7AF0EE_" localSheetId="27" hidden="1">EIX!$C$36,EIX!$F$41:$J$113</definedName>
    <definedName name="snl__A3E9476D_E536_4189_8E26_5F4CD8D9E671_" localSheetId="21" hidden="1">CMS!$C$20,CMS!$F$24:$G$35</definedName>
    <definedName name="snl__A40A7006_BB47_4D4C_BB15_878B23255B78_" localSheetId="15" hidden="1">AGR!$V$42,AGR!$X$48:$X$56</definedName>
    <definedName name="snl__A429BA48_019A_4C37_B4A6_E965D6E23082_" localSheetId="50" hidden="1">PNW!$C$36,PNW!$F$41:$J$113</definedName>
    <definedName name="snl__A43A2A1F_4405_4183_82F3_F25B14A9D40A_" localSheetId="33" hidden="1">BGE!$C$20,BGE!$F$24:$G$35</definedName>
    <definedName name="snl__A471085E_8F4F_434B_AAE5_6F8351AAF9C1_" localSheetId="58" hidden="1">SO!$C$20,SO!$F$24:$G$35</definedName>
    <definedName name="snl__A47A3CB4_4DAA_4BF6_85BB_29C52F6AB7FC_" localSheetId="13" hidden="1">DPL!$C$36,DPL!$F$41:$J$113</definedName>
    <definedName name="snl__A4863654_1E57_4DDF_9B26_B8FDF35975F7_" localSheetId="59" hidden="1">VVC!$V$42,VVC!$X$48:$X$56</definedName>
    <definedName name="snl__A496631B_0F2D_45B4_8F40_3B64B7E79846_" localSheetId="38" hidden="1">IDA!$C$36,IDA!$F$41:$J$113</definedName>
    <definedName name="snl__A4A3B2F0_6CF6_43DB_A620_40462EC05E17_" localSheetId="61" hidden="1">XEL!$C$20,XEL!$F$24:$G$35</definedName>
    <definedName name="snl__A4BAFE31_9154_4E94_AAB5_A64EB7F4B46D_" localSheetId="12" hidden="1">AES!$C$36,AES!$F$41:$J$113</definedName>
    <definedName name="snl__A4BC47E0_00B2_4850_9D36_DFE2B451D651_" localSheetId="54" hidden="1">PNM!$C$36,PNM!$F$41:$J$113</definedName>
    <definedName name="snl__A4BC47E0_00B2_4850_9D36_DFE2B451D651_" localSheetId="53" hidden="1">POR!$C$36,POR!$F$41:$J$113</definedName>
    <definedName name="snl__A4F453F4_C07B_421C_961D_F665163D2570_" localSheetId="56" hidden="1">PEG!$V$42,PEG!$X$48:$X$56</definedName>
    <definedName name="snl__A5048A81_3DA1_49B2_B492_1032387F66F6_" localSheetId="34" hidden="1">FE!$C$36,FE!$F$41:$J$113</definedName>
    <definedName name="snl__A51F4255_82CF_47A8_A625_3313C687AB57_" localSheetId="17" hidden="1">'AVA (2)'!$V$42,'AVA (2)'!$X$48:$X$56</definedName>
    <definedName name="snl__A55F564A_D290_4547_8067_0EB5203C8A89_" localSheetId="63" hidden="1">SWEPCO!$C$36,SWEPCO!$F$41:$J$113</definedName>
    <definedName name="snl__A59D469A_445C_4FC4_A427_213CADC023B9_" localSheetId="30" hidden="1">ES!$C$20,ES!$F$24:$G$35</definedName>
    <definedName name="snl__A5C4A8ED_4563_4D61_B683_7F597CAE13CE_" localSheetId="56" hidden="1">PEG!$V$42,PEG!$X$48:$X$56</definedName>
    <definedName name="snl__A60DC7D1_6D30_4499_88B0_41D0EFC67499_" localSheetId="11" hidden="1">SWEPCO1!$V$42,SWEPCO1!$X$48:$X$56</definedName>
    <definedName name="snl__A627A2DE_4D55_43E0_8DC3_D0A63B89B00D_" localSheetId="12" hidden="1">AES!$C$36,AES!$F$41:$J$113</definedName>
    <definedName name="snl__A66D22EC_BEE5_4625_81EA_9234EDFE2A61_" localSheetId="22" hidden="1">ED!$C$20,ED!$F$24:$G$35</definedName>
    <definedName name="snl__A66DAA6B_9DA6_450B_8F35_FB2AB2278A2B_" localSheetId="19" hidden="1">CNP!$C$36,CNP!$F$41:$J$113</definedName>
    <definedName name="snl__A6ADAA43_F6DA_41A0_B2BD_F1910E422594_" localSheetId="18" hidden="1">BKH!$C$36,BKH!$F$41:$J$113</definedName>
    <definedName name="snl__A6CB1129_125C_4F75_9A87_721FE700E77C_" localSheetId="48" hidden="1">OTTR!$V$42,OTTR!$X$48:$X$56</definedName>
    <definedName name="snl__A6CBDC3C_7A30_415C_91B9_95C580B8EA7A_" localSheetId="32" hidden="1">EXC!$C$36,EXC!$F$41:$J$113</definedName>
    <definedName name="snl__A6CC4BEF_045B_4D25_99F8_27069B5002A8_" localSheetId="58" hidden="1">SO!$V$42,SO!$X$48:$X$56</definedName>
    <definedName name="snl__A6FF32EC_2167_4EAF_B00E_CEF12D8D7373_" localSheetId="37" hidden="1">HE!$V$42,HE!$X$48:$X$56</definedName>
    <definedName name="snl__A7033AFA_7CC3_4662_AF55_5D418E96F8CC_" localSheetId="24" hidden="1">DESC!$V$42,DESC!$X$48:$X$56</definedName>
    <definedName name="snl__A73E3B1E_374F_47B4_9A54_0D7E0A4F2B16_" localSheetId="40" hidden="1">MDU!$C$36,MDU!$F$41:$J$113</definedName>
    <definedName name="snl__A7A38F6F_7448_492C_85B8_957AA2A78F7D_" localSheetId="18" hidden="1">BKH!$V$42,BKH!$X$48:$X$56</definedName>
    <definedName name="snl__A7B8C0F1_5C05_422E_8F7C_9C48A1A693AD_" localSheetId="59" hidden="1">VVC!$V$42,VVC!$X$48:$X$56</definedName>
    <definedName name="snl__A7DE53BA_36DC_4A96_A8A2_98BE8845EDF9_" localSheetId="57" hidden="1">SRE!$V$42,SRE!$X$48:$X$56</definedName>
    <definedName name="snl__A7EC68CB_2537_4D20_A139_7B5A42289A24_" localSheetId="12" hidden="1">AES!$V$42,AES!$X$48:$X$56</definedName>
    <definedName name="snl__A7F31352_A498_4C7F_BA14_77ED84E1FBB9_" localSheetId="19" hidden="1">CNP!$C$20,CNP!$F$24:$G$35</definedName>
    <definedName name="snl__A8905CBF_0E66_4156_8FC1_420C708249EB_" localSheetId="58" hidden="1">SO!$C$36,SO!$F$41:$J$113</definedName>
    <definedName name="snl__A8DF8C00_9207_493F_8967_AEEB8ED7FB73_" localSheetId="13" hidden="1">DPL!$V$42,DPL!$X$48:$X$56</definedName>
    <definedName name="snl__A8E2CD6C_D64E_4624_AE84_7816F9D8F0ED_" localSheetId="47" hidden="1">OGE!$C$20,OGE!$F$24:$G$35</definedName>
    <definedName name="snl__A8E84774_78C4_416A_B19F_8E3BB2A15D0F_" localSheetId="60" hidden="1">WEC!$C$36,WEC!$F$41:$J$113</definedName>
    <definedName name="snl__A92F505A_AB8A_447A_8C28_48244F473078_" localSheetId="63" hidden="1">SWEPCO!$V$42,SWEPCO!$X$48:$X$56</definedName>
    <definedName name="snl__A92F505A_AB8A_447A_8C28_48244F473078_" localSheetId="64" hidden="1">'SWEPCO (2)'!$V$42,'SWEPCO (2)'!$X$48:$X$56</definedName>
    <definedName name="snl__A9BA34EB_61DD_454E_A5B7_E482014BC807_" localSheetId="13" hidden="1">DPL!$V$42,DPL!$X$48:$X$56</definedName>
    <definedName name="snl__AA0AD244_E40F_4C79_8873_E85FC2CC56AF_" localSheetId="54" hidden="1">PNM!$V$42,PNM!$X$48:$X$56</definedName>
    <definedName name="snl__AA0AD244_E40F_4C79_8873_E85FC2CC56AF_" localSheetId="53" hidden="1">POR!$V$42,POR!$X$48:$X$56</definedName>
    <definedName name="snl__AA422E5C_5AA9_402D_A504_2ABBDE57AC31_" localSheetId="9" hidden="1">AEE!$C$20,AEE!$F$24:$G$35</definedName>
    <definedName name="snl__AA6843FA_7DDE_458D_A05D_5C0ED6C7115A_" localSheetId="13" hidden="1">DPL!$V$42,DPL!$X$48:$X$56</definedName>
    <definedName name="snl__AAA4BE5E_F4D0_4FDB_A37F_D87C14278CC2_" localSheetId="58" hidden="1">SO!$C$20,SO!$F$24:$G$35</definedName>
    <definedName name="snl__AABB126C_E366_410A_AF45_D9CCDA970147_" localSheetId="43" hidden="1">NEE!$C$36,NEE!$F$41:$J$113</definedName>
    <definedName name="snl__AABF08E9_A8D7_406D_B807_D1A399965E4B_" localSheetId="19" hidden="1">CNP!$C$36,CNP!$F$41:$J$113</definedName>
    <definedName name="snl__AAFE9F4C_3198_4212_A0BA_EE234355B25F_" localSheetId="12" hidden="1">AES!$C$20,AES!$F$24:$G$35</definedName>
    <definedName name="snl__AB03BB91_21CF_4F98_BDF9_B23194D197A8_" localSheetId="60" hidden="1">WEC!$C$20,WEC!$F$24:$G$35</definedName>
    <definedName name="snl__AB683A82_2EE3_4E7F_994E_241C93A4F432_" localSheetId="39" hidden="1">'IDA (2)'!$V$42,'IDA (2)'!$X$48:$X$56</definedName>
    <definedName name="snl__AB84BBB5_C482_4C44_A529_1F89FECFEAC6_" localSheetId="32" hidden="1">EXC!$V$42,EXC!$X$48:$X$56</definedName>
    <definedName name="snl__ABB7FD7E_3F67_4CCA_8192_19AFA020BDDF_" localSheetId="37" hidden="1">HE!$C$36,HE!$F$41:$J$113</definedName>
    <definedName name="snl__ABBCE035_5A9A_4E63_A0B5_63008E21DA4F_" localSheetId="54" hidden="1">PNM!$C$36,PNM!$F$41:$J$113</definedName>
    <definedName name="snl__ABBCE035_5A9A_4E63_A0B5_63008E21DA4F_" localSheetId="53" hidden="1">POR!$C$36,POR!$F$41:$J$113</definedName>
    <definedName name="snl__ABC5F50B_1906_4618_AF7F_1FA653318532_" localSheetId="41" hidden="1">MGEE!$C$36,MGEE!$F$41:$J$113</definedName>
    <definedName name="snl__ABC974DF_CBB9_4968_AB5F_7A821E4816D9_" localSheetId="59" hidden="1">VVC!$C$36,VVC!$F$41:$J$113</definedName>
    <definedName name="snl__ABF2324E_AC40_4C39_AF98_C7C6ED70218B_" localSheetId="20" hidden="1">'CNP (2)'!$C$20,'CNP (2)'!$F$24:$G$35</definedName>
    <definedName name="snl__AC153866_3177_485F_8008_0261045E13FF_" localSheetId="42" hidden="1">'MGEE (2)'!$C$36,'MGEE (2)'!$F$41:$J$113</definedName>
    <definedName name="snl__AC3CF504_4C50_4266_B3DD_E0254C0640F7_" localSheetId="15" hidden="1">AGR!$C$36,AGR!$F$41:$J$113</definedName>
    <definedName name="snl__AC5C9C04_8ED4_4506_ADC6_F95A1DAE2231_" localSheetId="29" hidden="1">EVRG!$V$42,EVRG!$X$48:$X$56</definedName>
    <definedName name="snl__AC6C587C_286F_48DE_89FF_E7B998EC13C3_" localSheetId="45" hidden="1">Gulf!$C$36,Gulf!$F$41:$J$113</definedName>
    <definedName name="snl__AC72877A_C6C6_486B_B6BD_086B223F0D05_" localSheetId="22" hidden="1">ED!$C$36,ED!$F$41:$J$113</definedName>
    <definedName name="snl__AC76D7D8_F778_46B0_8B10_E26759881499_" localSheetId="15" hidden="1">AGR!$C$20,AGR!$F$24:$G$35</definedName>
    <definedName name="snl__AC88185D_061B_4491_8DC7_BC03CEE90AD5_" localSheetId="52" hidden="1">PCG!$C$20,PCG!$F$24:$G$35</definedName>
    <definedName name="snl__ACB3C302_DB70_4341_BFC1_F8CBC8DCFBD7_" localSheetId="13" hidden="1">DPL!$C$20,DPL!$F$24:$G$35</definedName>
    <definedName name="snl__AD15385E_F66D_4894_8258_2CC07C90A879_" localSheetId="28" hidden="1">ETR!$V$42,ETR!$X$48:$X$56</definedName>
    <definedName name="snl__AD1775A6_085B_4A8A_9403_9471C6267F6E_" localSheetId="15" hidden="1">AGR!$V$42,AGR!$X$48:$X$56</definedName>
    <definedName name="snl__AD2548BE_DF8B_4D6A_B72E_7C02D11D9092_" localSheetId="61" hidden="1">XEL!$V$42,XEL!$X$48:$X$56</definedName>
    <definedName name="snl__AD6B688F_E249_4935_84BF_918C5807CD6D_" localSheetId="46" hidden="1">NWE!$V$42,NWE!$X$48:$X$56</definedName>
    <definedName name="snl__ADA815A4_CE66_49D0_A253_153E557976C0_" localSheetId="55" hidden="1">PPL!$V$42,PPL!$X$48:$X$56</definedName>
    <definedName name="snl__ADCC7D30_3742_4E9E_89B3_2A68CEF0B2B1_" localSheetId="14" hidden="1">APC!$C$36,APC!$F$41:$J$113</definedName>
    <definedName name="snl__ADDCD093_BE46_4344_9A44_4D89C7307754_" localSheetId="15" hidden="1">AGR!$C$36,AGR!$F$41:$J$113</definedName>
    <definedName name="snl__ADDCEDA7_44C1_43E0_92ED_BFB5AC7B985A_" localSheetId="58" hidden="1">SO!$C$36,SO!$F$41:$J$113</definedName>
    <definedName name="snl__AE189070_AE91_49C9_AAEC_64485A6A64B1_" localSheetId="38" hidden="1">IDA!$C$20,IDA!$F$24:$G$35</definedName>
    <definedName name="snl__AE28988B_5529_4BD6_9D0F_3161877E89DA_" localSheetId="55" hidden="1">PPL!$V$42,PPL!$X$48:$X$56</definedName>
    <definedName name="snl__AE389533_606E_4894_98A8_780874A9FBB1_" localSheetId="59" hidden="1">VVC!$C$36,VVC!$F$41:$J$113</definedName>
    <definedName name="snl__AE55974C_10B6_4B9A_9903_601736F56E6F_" localSheetId="8" hidden="1">LNT!$C$36,LNT!$F$41:$J$113</definedName>
    <definedName name="snl__AE84FD80_6F9E_47CC_BC4A_142AC7A6731D_" localSheetId="58" hidden="1">SO!$C$36,SO!$F$41:$J$113</definedName>
    <definedName name="snl__AE99C462_ED3A_45E0_87F6_AF4F53F087B0_" localSheetId="16" hidden="1">AVA!$C$36,AVA!$F$41:$J$113</definedName>
    <definedName name="snl__AE9E364F_DDAE_4823_A5E0_92C4B0D14712_" localSheetId="14" hidden="1">APC!$C$36,APC!$F$41:$J$113</definedName>
    <definedName name="snl__AED32104_4522_4553_A533_AC8BA6ED58FE_" localSheetId="59" hidden="1">VVC!$C$20,VVC!$F$24:$G$35</definedName>
    <definedName name="snl__AF16876E_805E_4ED6_83B8_FBDB57717BCF_" localSheetId="13" hidden="1">DPL!$V$42,DPL!$X$48:$X$56</definedName>
    <definedName name="snl__AF291639_4D74_4524_8085_48FB4CD0AC23_" localSheetId="10" hidden="1">AEP!$V$42,AEP!$X$48:$X$56</definedName>
    <definedName name="snl__AF2A8422_622A_4993_A134_00F554D545FA_" localSheetId="27" hidden="1">EIX!$V$42,EIX!$X$48:$X$56</definedName>
    <definedName name="snl__AF3B84E0_05BB_4D8D_93D9_5656DA6AE045_" localSheetId="37" hidden="1">HE!$C$36,HE!$F$41:$J$113</definedName>
    <definedName name="snl__AFFC95CC_0DD2_4501_8B7F_453A676D750E_" localSheetId="29" hidden="1">EVRG!$V$42,EVRG!$X$48:$X$56</definedName>
    <definedName name="snl__B011BBB3_35B5_4FAB_99CC_2FBCDB090A23_" localSheetId="19" hidden="1">CNP!$V$42,CNP!$X$48:$X$56</definedName>
    <definedName name="snl__B017370A_64F2_495A_91C0_402FF07D5A19_" localSheetId="38" hidden="1">IDA!$V$42,IDA!$X$48:$X$56</definedName>
    <definedName name="snl__B04AA4D1_F48D_448F_AB03_5F1567713A87_" localSheetId="22" hidden="1">ED!$C$36,ED!$F$41:$J$113</definedName>
    <definedName name="snl__B05B6F83_C006_4D35_ABA6_96F086471DBE_" localSheetId="16" hidden="1">AVA!$C$20,AVA!$F$24:$G$35</definedName>
    <definedName name="snl__B0B381C9_CFEA_4684_8000_0A02929AC11A_" localSheetId="45" hidden="1">Gulf!$C$20,Gulf!$F$24:$G$35</definedName>
    <definedName name="snl__B0DACC4A_ED6A_4BA5_9D85_3E9AA830C2F4_" localSheetId="46" hidden="1">NWE!$C$36,NWE!$F$41:$J$113</definedName>
    <definedName name="snl__B0DC396D_BCB1_4366_A95A_9132CF0E5EE8_" localSheetId="16" hidden="1">AVA!$C$36,AVA!$F$41:$J$113</definedName>
    <definedName name="snl__B12627AD_E1FD_4EEE_A7BE_2A0834D2A9BA_" localSheetId="57" hidden="1">SRE!$V$42,SRE!$X$48:$X$56</definedName>
    <definedName name="snl__B16E4CA9_27FA_4621_A687_F955C3CA2C0C_" localSheetId="38" hidden="1">IDA!$C$36,IDA!$F$41:$J$113</definedName>
    <definedName name="snl__B1D15C2C_6973_42F4_9E83_ACF8E9A81A55_" localSheetId="35" hidden="1">'Pepco (2)'!$C$20,'Pepco (2)'!$F$24:$G$35</definedName>
    <definedName name="snl__B21194E7_4BE3_4A2C_80A4_DCF9E50139A1_" localSheetId="60" hidden="1">WEC!$C$36,WEC!$F$41:$J$113</definedName>
    <definedName name="snl__B2249809_4219_4A48_902F_44D61B4AB63D_" localSheetId="30" hidden="1">ES!$C$20,ES!$F$24:$G$35</definedName>
    <definedName name="snl__B2728F91_CA7F_4F92_A9A0_4FCA36FC5E19_" localSheetId="31" hidden="1">'ES (2)'!$V$42,'ES (2)'!$X$48:$X$56</definedName>
    <definedName name="snl__B27889C8_7437_41DC_9C9E_17FDD544E855_" localSheetId="48" hidden="1">OTTR!$C$20,OTTR!$F$24:$G$35</definedName>
    <definedName name="snl__B2830346_7202_46D3_ACBF_C3F5827CF698_" localSheetId="58" hidden="1">SO!$C$20,SO!$F$24:$G$35</definedName>
    <definedName name="snl__B29A4FD5_509C_4603_AC6B_5A0F755B318C_" localSheetId="18" hidden="1">BKH!$V$42,BKH!$X$48:$X$56</definedName>
    <definedName name="snl__B29A4FD5_509C_4603_AC6B_5A0F755B318C_" localSheetId="19" hidden="1">CNP!$V$42,CNP!$X$48:$X$56</definedName>
    <definedName name="snl__B29A4FD5_509C_4603_AC6B_5A0F755B318C_" localSheetId="23" hidden="1">D!$V$42,D!$X$48:$X$56</definedName>
    <definedName name="snl__B29A4FD5_509C_4603_AC6B_5A0F755B318C_" localSheetId="25" hidden="1">DTE!$V$42,DTE!$X$48:$X$56</definedName>
    <definedName name="snl__B29A4FD5_509C_4603_AC6B_5A0F755B318C_" localSheetId="22" hidden="1">ED!$V$42,ED!$X$48:$X$56</definedName>
    <definedName name="snl__B29FAF36_8FD0_4597_A483_F2EC4357CA02_" localSheetId="38" hidden="1">IDA!$V$42,IDA!$X$48:$X$56</definedName>
    <definedName name="snl__B29FAF36_8FD0_4597_A483_F2EC4357CA02_" localSheetId="39" hidden="1">'IDA (2)'!$V$42,'IDA (2)'!$X$48:$X$56</definedName>
    <definedName name="snl__B29FAF36_8FD0_4597_A483_F2EC4357CA02_" localSheetId="41" hidden="1">MGEE!$V$42,MGEE!$X$48:$X$56</definedName>
    <definedName name="snl__B29FAF36_8FD0_4597_A483_F2EC4357CA02_" localSheetId="43" hidden="1">NEE!$V$42,NEE!$X$48:$X$56</definedName>
    <definedName name="snl__B29FAF36_8FD0_4597_A483_F2EC4357CA02_" localSheetId="47" hidden="1">OGE!$V$42,OGE!$X$48:$X$56</definedName>
    <definedName name="snl__B29FAF36_8FD0_4597_A483_F2EC4357CA02_" localSheetId="48" hidden="1">OTTR!$V$42,OTTR!$X$48:$X$56</definedName>
    <definedName name="snl__B29FAF36_8FD0_4597_A483_F2EC4357CA02_" localSheetId="52" hidden="1">PCG!$V$42,PCG!$X$48:$X$56</definedName>
    <definedName name="snl__B29FAF36_8FD0_4597_A483_F2EC4357CA02_" localSheetId="56" hidden="1">PEG!$V$42,PEG!$X$48:$X$56</definedName>
    <definedName name="snl__B29FAF36_8FD0_4597_A483_F2EC4357CA02_" localSheetId="54" hidden="1">PNM!$V$42,PNM!$X$48:$X$56</definedName>
    <definedName name="snl__B29FAF36_8FD0_4597_A483_F2EC4357CA02_" localSheetId="53" hidden="1">POR!$V$42,POR!$X$48:$X$56</definedName>
    <definedName name="snl__B2B5A006_EEEF_488E_AB88_262F6FEC34EC_" localSheetId="34" hidden="1">FE!$V$42,FE!$X$48:$X$56</definedName>
    <definedName name="snl__B2BC7B57_ED65_4636_A55E_9647955543F3_" localSheetId="20" hidden="1">'CNP (2)'!$C$20,'CNP (2)'!$F$24:$G$35</definedName>
    <definedName name="snl__B2CF1BFB_4269_4DBD_9E3E_CB21D8192E9A_" localSheetId="34" hidden="1">FE!$C$36,FE!$F$41:$J$113</definedName>
    <definedName name="snl__B2F32095_9017_483E_B6B6_928E1FE80B46_" localSheetId="37" hidden="1">HE!$C$36,HE!$F$41:$J$113</definedName>
    <definedName name="snl__B2F3C776_AB6F_46F1_93A2_A057338E22AD_" localSheetId="46" hidden="1">NWE!$V$42,NWE!$X$48:$X$56</definedName>
    <definedName name="snl__B3302678_125A_4596_99CD_331DF1E706A5_" localSheetId="43" hidden="1">NEE!$C$20,NEE!$F$24:$G$35</definedName>
    <definedName name="snl__B34B3B63_19CB_4769_9F8C_AA9BA0DC6DA4_" localSheetId="19" hidden="1">CNP!$C$36,CNP!$F$41:$J$113</definedName>
    <definedName name="snl__B36054BF_C9CC_406E_AF93_9304E151FA29_" localSheetId="19" hidden="1">CNP!$C$36,CNP!$F$41:$J$113</definedName>
    <definedName name="snl__B38255F0_AE41_4FD9_8A61_57543B9FD3A7_" localSheetId="61" hidden="1">XEL!$V$42,XEL!$X$48:$X$56</definedName>
    <definedName name="snl__B3841E97_B73D_4870_B991_C26405A80DB2_" localSheetId="52" hidden="1">PCG!$V$42,PCG!$X$48:$X$56</definedName>
    <definedName name="snl__B389F845_06EC_4938_BE2E_F935042FD6F8_" localSheetId="13" hidden="1">DPL!$C$20,DPL!$F$24:$G$35</definedName>
    <definedName name="snl__B3AFD54C_C2D0_4165_8DEE_C1CA724949E2_" localSheetId="32" hidden="1">EXC!$C$20,EXC!$F$24:$G$35</definedName>
    <definedName name="snl__B3E2E07D_77C8_447F_BAFA_801BE5D4D2AD_" localSheetId="51" hidden="1">PSE!$C$20,PSE!$F$24:$G$35</definedName>
    <definedName name="snl__B3F258F3_31BA_4A90_8914_B5AD0A882A43_" localSheetId="19" hidden="1">CNP!$C$36,CNP!$F$41:$J$113</definedName>
    <definedName name="snl__B4172680_516E_4ADA_AA2B_D22E2355E4BF_" localSheetId="38" hidden="1">IDA!$C$36,IDA!$F$41:$J$113</definedName>
    <definedName name="snl__B46121D4_38A7_467E_B3A1_4A17EAC62B43_" localSheetId="62" hidden="1">'SPSCO (2)'!$C$36,'SPSCO (2)'!$F$41:$J$113</definedName>
    <definedName name="snl__B47D8320_D96B_450F_BD6E_3316B7FDD540_" localSheetId="18" hidden="1">BKH!$C$36,BKH!$F$41:$J$113</definedName>
    <definedName name="snl__B47D8320_D96B_450F_BD6E_3316B7FDD540_" localSheetId="19" hidden="1">CNP!$C$36,CNP!$F$41:$J$113</definedName>
    <definedName name="snl__B47D8320_D96B_450F_BD6E_3316B7FDD540_" localSheetId="23" hidden="1">D!$C$36,D!$F$41:$J$113</definedName>
    <definedName name="snl__B47D8320_D96B_450F_BD6E_3316B7FDD540_" localSheetId="25" hidden="1">DTE!$C$36,DTE!$F$41:$J$113</definedName>
    <definedName name="snl__B47D8320_D96B_450F_BD6E_3316B7FDD540_" localSheetId="22" hidden="1">ED!$C$36,ED!$F$41:$J$113</definedName>
    <definedName name="snl__B487E8E1_8A26_4C02_A28F_9B6923997649_" localSheetId="33" hidden="1">BGE!$V$42,BGE!$X$48:$X$56</definedName>
    <definedName name="snl__B49E6394_7A3E_4AB1_AA30_747113566D2A_" localSheetId="13" hidden="1">DPL!$V$42,DPL!$X$48:$X$56</definedName>
    <definedName name="snl__B4A8BE15_55B9_4275_ABC6_15B5F8E3C784_" localSheetId="20" hidden="1">'CNP (2)'!$C$20,'CNP (2)'!$F$24:$G$35</definedName>
    <definedName name="snl__B4BDC09F_0DA9_458A_8706_C1F5AE68C034_" localSheetId="37" hidden="1">HE!$C$20,HE!$F$24:$G$35</definedName>
    <definedName name="snl__B5000BAB_C8C9_45AF_8C91_E68C7B938721_" localSheetId="45" hidden="1">Gulf!$C$20,Gulf!$F$24:$G$35</definedName>
    <definedName name="snl__B541422F_FFE1_430B_B953_25A6E0E9A354_" localSheetId="26" hidden="1">DUK!$V$42,DUK!$X$48:$X$56</definedName>
    <definedName name="snl__B57FFDED_C634_474B_A7A9_B89806F32BB9_" localSheetId="44" hidden="1">FPL!$V$42,FPL!$X$48:$X$56</definedName>
    <definedName name="snl__B5FA499F_676A_489C_A908_88F91DD43E13_" localSheetId="11" hidden="1">SWEPCO1!$C$20,SWEPCO1!$F$24:$G$35</definedName>
    <definedName name="snl__B5FBB5B0_CCCD_437E_B896_98D6E5CC8B39_" localSheetId="7" hidden="1">ALE!$C$36,ALE!$F$41:$J$113</definedName>
    <definedName name="snl__B5FD1154_7B55_4EA1_AA78_0621C2AD0A92_" localSheetId="15" hidden="1">AGR!$V$42,AGR!$X$48:$X$56</definedName>
    <definedName name="snl__B657A2EF_8D0A_45E6_AD38_60CC1684FD58_" localSheetId="13" hidden="1">DPL!$V$42,DPL!$X$48:$X$56</definedName>
    <definedName name="snl__B66951BA_AC98_4510_9150_77DFCCCCD7A5_" localSheetId="16" hidden="1">AVA!$C$20,AVA!$F$24:$G$35</definedName>
    <definedName name="snl__B6B2108F_5524_4286_8FA2_992F26A4B1D6_" localSheetId="41" hidden="1">MGEE!$V$42,MGEE!$X$48:$X$56</definedName>
    <definedName name="snl__B6BC1964_E398_42A4_920D_BDD02DC266AA_" localSheetId="41" hidden="1">MGEE!$C$36,MGEE!$F$41:$J$113</definedName>
    <definedName name="snl__B6D3E3AE_B15F_4163_9AEB_51C2B3A94AE2_" localSheetId="33" hidden="1">BGE!$C$36,BGE!$F$41:$J$113</definedName>
    <definedName name="snl__B6DBED05_2C22_4600_ACE7_0E99A52C2C72_" localSheetId="22" hidden="1">ED!$C$36,ED!$F$41:$J$113</definedName>
    <definedName name="snl__B6F67EA4_B45A_4FCC_A013_73236C7D06B7_" localSheetId="45" hidden="1">Gulf!$V$42,Gulf!$X$48:$X$56</definedName>
    <definedName name="snl__B72AADE3_1683_4559_B99F_B38424B20C4F_" localSheetId="23" hidden="1">D!$C$36,D!$F$41:$J$113</definedName>
    <definedName name="snl__B736E683_DDE0_4FBB_A816_74C64F81CFE3_" localSheetId="49" hidden="1">PacificCorp!$V$42,PacificCorp!$X$48:$X$56</definedName>
    <definedName name="snl__B78AECC7_5C04_4D14_8700_8765B6BA0332_" localSheetId="22" hidden="1">ED!$C$20,ED!$F$24:$G$35</definedName>
    <definedName name="snl__B78B6914_016C_4BF7_9E38_094242B75E57_" localSheetId="41" hidden="1">MGEE!$C$36,MGEE!$F$41:$J$113</definedName>
    <definedName name="snl__B7915A97_8F90_461F_B4D0_CBAD88D6CD05_" localSheetId="63" hidden="1">SWEPCO!$C$20,SWEPCO!$F$24:$G$35</definedName>
    <definedName name="snl__B7C73D82_92C0_4A91_BD6F_D9680754928F_" localSheetId="32" hidden="1">EXC!$C$36,EXC!$F$41:$J$113</definedName>
    <definedName name="snl__B8228452_7BED_4E37_ABAD_FEB61EF23BA0_" localSheetId="20" hidden="1">'CNP (2)'!$V$42,'CNP (2)'!$X$48:$X$56</definedName>
    <definedName name="snl__B89AF948_1B74_4840_A7F5_BCC5BD7A0409_" localSheetId="62" hidden="1">'SPSCO (2)'!$V$42,'SPSCO (2)'!$X$48:$X$56</definedName>
    <definedName name="snl__B8A2F597_38F0_4873_9406_D7FD90831F28_" localSheetId="17" hidden="1">'AVA (2)'!$V$42,'AVA (2)'!$X$48:$X$56</definedName>
    <definedName name="snl__B8F1B5CA_8642_4173_A6AB_46F7A352A551_" localSheetId="48" hidden="1">OTTR!$C$20,OTTR!$F$24:$G$35</definedName>
    <definedName name="snl__B8F864AE_1484_495D_881E_669F67898999_" localSheetId="19" hidden="1">CNP!$V$42,CNP!$X$48:$X$56</definedName>
    <definedName name="snl__B93248D4_7A92_49E5_9FCA_31301ADC350D_" localSheetId="55" hidden="1">PPL!$C$20,PPL!$F$24:$G$35</definedName>
    <definedName name="snl__B9480ABD_96CB_46EF_8353_7044C7104560_" localSheetId="40" hidden="1">MDU!$C$20,MDU!$F$24:$G$35</definedName>
    <definedName name="snl__B967F128_3772_4727_87CE_F5FF0B50BE42_" localSheetId="55" hidden="1">PPL!$C$20,PPL!$F$24:$G$35</definedName>
    <definedName name="snl__B969A4DC_1523_4A38_BD6D_DF6DA73AA01E_" localSheetId="59" hidden="1">VVC!$V$42,VVC!$X$48:$X$56</definedName>
    <definedName name="snl__B9A94201_7A83_4600_9914_8BA6E1D4895D_" localSheetId="46" hidden="1">NWE!$C$36,NWE!$F$41:$J$113</definedName>
    <definedName name="snl__B9B4DAB6_12BC_4607_B56D_639563CFB72D_" localSheetId="56" hidden="1">PEG!$V$42,PEG!$X$48:$X$56</definedName>
    <definedName name="snl__B9C0E06F_0F18_4954_9403_D6D2A7E6CDDE_" localSheetId="46" hidden="1">NWE!$V$42,NWE!$X$48:$X$56</definedName>
    <definedName name="snl__BA1D6543_EFB1_41A5_B90F_345C9A68FB13_" localSheetId="37" hidden="1">HE!$C$20,HE!$F$24:$G$35</definedName>
    <definedName name="snl__BA558EEC_F439_4D06_8183_C6DA67940E7A_" localSheetId="19" hidden="1">CNP!$V$42,CNP!$X$48:$X$56</definedName>
    <definedName name="snl__BA58A9D3_A0B3_4F78_90C7_A9F9A9254B35_" localSheetId="52" hidden="1">PCG!$V$42,PCG!$X$48:$X$56</definedName>
    <definedName name="snl__BA5FDFC5_C1B2_4866_8ABD_C6C2C1F2A52D_" localSheetId="14" hidden="1">APC!$C$20,APC!$F$24:$G$35</definedName>
    <definedName name="snl__BA986082_082D_4938_B73E_20E3AAF64185_" localSheetId="34" hidden="1">FE!$C$20,FE!$F$24:$G$35</definedName>
    <definedName name="snl__BADA335D_60CA_4844_8757_21D278A33EEA_" localSheetId="25" hidden="1">DTE!$V$42,DTE!$X$48:$X$56</definedName>
    <definedName name="snl__BADD790A_0DD7_4782_935A_7B849CD2B492_" localSheetId="50" hidden="1">PNW!$C$20,PNW!$F$24:$G$35</definedName>
    <definedName name="snl__BAE676DF_AD55_44BA_BC58_351F6E7236B6_" localSheetId="29" hidden="1">EVRG!$C$36,EVRG!$F$41:$J$113</definedName>
    <definedName name="snl__BB02800B_6B91_4339_B616_913A46035C29_" localSheetId="57" hidden="1">SRE!$C$20,SRE!$F$24:$G$35</definedName>
    <definedName name="snl__BB040EDE_77EA_42DA_9879_8DD2BA0A1637_" localSheetId="24" hidden="1">DESC!$C$36,DESC!$F$41:$J$113</definedName>
    <definedName name="snl__BB1C970F_0E73_49F7_949C_21D419F415B9_" localSheetId="7" hidden="1">ALE!$C$20,ALE!$F$24:$G$35</definedName>
    <definedName name="snl__BB20A365_15C8_4299_BB8D_890F57D77C4C_" localSheetId="38" hidden="1">IDA!$C$36,IDA!$F$41:$J$113</definedName>
    <definedName name="snl__BB3CC98D_855E_426C_B1C2_14CE7A6641A1_" localSheetId="50" hidden="1">PNW!$C$36,PNW!$F$41:$J$113</definedName>
    <definedName name="snl__BB44681C_03F2_4B96_9D24_1FB5D73DE2B4_" localSheetId="11" hidden="1">SWEPCO1!$C$36,SWEPCO1!$F$41:$J$113</definedName>
    <definedName name="snl__BB65681C_619B_452D_ADDA_F40267506FE8_" localSheetId="18" hidden="1">BKH!$C$36,BKH!$F$41:$J$113</definedName>
    <definedName name="snl__BB8148A7_25DF_4B87_B19D_299D96E27462_" localSheetId="21" hidden="1">CMS!$C$20,CMS!$F$24:$G$35</definedName>
    <definedName name="snl__BB8DE235_AC54_431D_81D8_A16EBF14DBAB_" localSheetId="32" hidden="1">EXC!$V$42,EXC!$X$48:$X$56</definedName>
    <definedName name="snl__BBAD6002_5AC8_45D0_B82D_FD23718D77A5_" localSheetId="21" hidden="1">CMS!$V$42,CMS!$X$48:$X$56</definedName>
    <definedName name="snl__BBBD5034_F09F_459C_BCF1_A64059AD01C8_" localSheetId="46" hidden="1">NWE!$V$42,NWE!$X$48:$X$56</definedName>
    <definedName name="snl__BBC88976_5AE0_4E2B_A577_A9271DEE5C67_" localSheetId="10" hidden="1">AEP!$V$42,AEP!$X$48:$X$56</definedName>
    <definedName name="snl__BBEAA0A9_7911_4EA0_8783_17BB24682114_" localSheetId="62" hidden="1">'SPSCO (2)'!$C$36,'SPSCO (2)'!$F$41:$J$113</definedName>
    <definedName name="snl__BBEAA0A9_7911_4EA0_8783_17BB24682114_" localSheetId="63" hidden="1">SWEPCO!$C$36,SWEPCO!$F$41:$J$113</definedName>
    <definedName name="snl__BBEAA0A9_7911_4EA0_8783_17BB24682114_" localSheetId="64" hidden="1">'SWEPCO (2)'!$C$36,'SWEPCO (2)'!$F$41:$J$113</definedName>
    <definedName name="snl__BC1CA359_1ABB_4D34_A968_AC8793BD4B57_" localSheetId="17" hidden="1">'AVA (2)'!$V$42,'AVA (2)'!$X$48:$X$56</definedName>
    <definedName name="snl__BC616066_F45B_465E_BE3B_8DBFF8281517_" localSheetId="30" hidden="1">ES!$C$20,ES!$F$24:$G$35</definedName>
    <definedName name="snl__BC733844_9147_440B_9A80_0C3DD375101A_" localSheetId="44" hidden="1">FPL!$V$42,FPL!$X$48:$X$56</definedName>
    <definedName name="snl__BC87E6AB_B0B4_4FE9_BF0C_846B788C5F8F_" localSheetId="48" hidden="1">OTTR!$C$36,OTTR!$F$41:$J$113</definedName>
    <definedName name="snl__BC9ABE8E_07F3_4DB6_B389_38E6C2415834_" localSheetId="22" hidden="1">ED!$V$42,ED!$X$48:$X$56</definedName>
    <definedName name="snl__BC9AC962_AFC3_4ECA_9A53_1E1B6BC337B0_" localSheetId="33" hidden="1">BGE!$C$20,BGE!$F$24:$G$35</definedName>
    <definedName name="snl__BCB6A2D2_7224_4EC5_8DC0_67F5BC75D84B_" localSheetId="41" hidden="1">MGEE!$C$36,MGEE!$F$41:$J$113</definedName>
    <definedName name="snl__BCC63229_B223_4FCF_A860_610735BF0A13_" localSheetId="23" hidden="1">D!$V$42,D!$X$48:$X$56</definedName>
    <definedName name="snl__BCDB4DE8_3F5D_47D0_BD68_C5C72BE1C6A3_" localSheetId="17" hidden="1">'AVA (2)'!$V$42,'AVA (2)'!$X$48:$X$56</definedName>
    <definedName name="snl__BCF16404_AE55_42D2_BEDE_425055789847_" localSheetId="61" hidden="1">XEL!$C$20,XEL!$F$24:$G$35</definedName>
    <definedName name="snl__BD033176_160C_4A16_B4BB_FDF2F5DA373E_" localSheetId="43" hidden="1">NEE!$V$42,NEE!$X$48:$X$56</definedName>
    <definedName name="snl__BD1231F2_B794_4C94_B6E8_53666BCBA3D8_" localSheetId="25" hidden="1">DTE!$V$42,DTE!$X$48:$X$56</definedName>
    <definedName name="snl__BD34EFC6_101C_45C8_A284_D3516519C6BF_" localSheetId="52" hidden="1">PCG!$C$36,PCG!$F$41:$J$113</definedName>
    <definedName name="snl__BD48F545_D3EE_4683_9558_686925403DCC_" localSheetId="54" hidden="1">PNM!$V$42,PNM!$X$48:$X$56</definedName>
    <definedName name="snl__BDBFB65E_4494_4A0B_98C1_689E54450C1C_" localSheetId="59" hidden="1">VVC!$C$36,VVC!$F$41:$J$113</definedName>
    <definedName name="snl__BDBFDE8D_85AA_4D8E_AC51_23B4E80D5109_" localSheetId="32" hidden="1">EXC!$V$42,EXC!$X$48:$X$56</definedName>
    <definedName name="snl__BDE58F81_E264_4286_B382_5E223A625867_" localSheetId="23" hidden="1">D!$C$20,D!$F$24:$G$35</definedName>
    <definedName name="snl__BE129657_F82B_4E8E_90C7_C11634AC3B04_" localSheetId="8" hidden="1">LNT!$C$20,LNT!$F$24:$G$35</definedName>
    <definedName name="snl__BE1DAEF2_7009_4196_A992_C482AF1494F2_" localSheetId="13" hidden="1">DPL!$C$20,DPL!$F$24:$G$35</definedName>
    <definedName name="snl__BED921A7_4E34_4B1E_86BB_DB1E194165A1_" localSheetId="40" hidden="1">MDU!$C$36,MDU!$F$41:$J$113</definedName>
    <definedName name="snl__BEE1CC56_B1C4_4A82_8612_FB3A651E2B4F_" localSheetId="44" hidden="1">FPL!$V$42,FPL!$X$48:$X$56</definedName>
    <definedName name="snl__BEF7BB02_D447_4E45_9F8A_9D4135AA7422_" localSheetId="32" hidden="1">EXC!$V$42,EXC!$X$48:$X$56</definedName>
    <definedName name="snl__BF544F63_8A1F_42C0_8585_047D041375ED_" localSheetId="24" hidden="1">DESC!$V$42,DESC!$X$48:$X$56</definedName>
    <definedName name="snl__BF88F25C_8492_4CAE_B136_0531765D33EA_" localSheetId="38" hidden="1">IDA!$V$42,IDA!$X$48:$X$56</definedName>
    <definedName name="snl__BF92E83A_E0DE_49A1_872C_B91296503B91_" localSheetId="49" hidden="1">PacificCorp!$C$36,PacificCorp!$F$41:$J$113</definedName>
    <definedName name="snl__BF9BD8DB_F2DA_469D_B11F_BA7AE2BCED85_" localSheetId="12" hidden="1">AES!$C$20,AES!$F$24:$G$35</definedName>
    <definedName name="snl__BFF53D56_A69C_43F8_BB8D_A1E5B489D0A3_" localSheetId="11" hidden="1">SWEPCO1!$C$36,SWEPCO1!$F$41:$J$113</definedName>
    <definedName name="snl__C0366AA7_4358_43E6_A4D9_E0A8EA79E476_" localSheetId="18" hidden="1">BKH!$C$36,BKH!$F$41:$J$113</definedName>
    <definedName name="snl__C03D2EE6_969E_4019_BD9E_42DCFBCBE196_" localSheetId="15" hidden="1">AGR!$C$20,AGR!$F$24:$G$35</definedName>
    <definedName name="snl__C04EA3EE_1B01_4775_ADD8_F7CCEAD8C2B0_" localSheetId="17" hidden="1">'AVA (2)'!$C$20,'AVA (2)'!$F$24:$G$35</definedName>
    <definedName name="snl__C06010BD_66A7_4F81_A479_123F55AE4A41_" localSheetId="29" hidden="1">EVRG!$V$42,EVRG!$X$48:$X$56</definedName>
    <definedName name="snl__C064CEBB_B376_41BC_A067_487B6CDCD2D6_" localSheetId="25" hidden="1">DTE!$V$42,DTE!$X$48:$X$56</definedName>
    <definedName name="snl__C091B047_F874_4244_BD8B_98804C1EFCE1_" localSheetId="19" hidden="1">CNP!$C$36,CNP!$F$41:$J$113</definedName>
    <definedName name="snl__C151481B_8BF5_4105_A6F3_FDEA4BFFB44E_" localSheetId="32" hidden="1">EXC!$C$36,EXC!$F$41:$J$113</definedName>
    <definedName name="snl__C18F514A_8D21_487F_8B5F_83759723C22C_" localSheetId="10" hidden="1">AEP!$C$20,AEP!$F$24:$G$35</definedName>
    <definedName name="snl__C1917724_0380_4D51_B6F4_FF1E61ACE4F1_" localSheetId="12" hidden="1">AES!$V$42,AES!$X$48:$X$56</definedName>
    <definedName name="snl__C1C76FBC_1611_475A_9E7A_F52EFC025068_" localSheetId="36" hidden="1">FOR!$C$20,FOR!$F$24:$G$35</definedName>
    <definedName name="snl__C21753DD_F3FD_47A6_9B34_858BEF8C47BD_" localSheetId="63" hidden="1">SWEPCO!$C$20,SWEPCO!$F$24:$G$35</definedName>
    <definedName name="snl__C21753DD_F3FD_47A6_9B34_858BEF8C47BD_" localSheetId="64" hidden="1">'SWEPCO (2)'!$C$20,'SWEPCO (2)'!$F$24:$G$35</definedName>
    <definedName name="snl__C22C38F4_8BC0_4D12_ADF0_5D49306E307A_" localSheetId="30" hidden="1">ES!$C$36,ES!$F$41:$J$113</definedName>
    <definedName name="snl__C22C38F4_8BC0_4D12_ADF0_5D49306E307A_" localSheetId="31" hidden="1">'ES (2)'!$C$36,'ES (2)'!$F$41:$J$113</definedName>
    <definedName name="snl__C22C38F4_8BC0_4D12_ADF0_5D49306E307A_" localSheetId="36" hidden="1">FOR!$C$36,FOR!$F$41:$J$113</definedName>
    <definedName name="snl__C22C38F4_8BC0_4D12_ADF0_5D49306E307A_" localSheetId="38" hidden="1">IDA!$C$36,IDA!$F$41:$J$113</definedName>
    <definedName name="snl__C22C38F4_8BC0_4D12_ADF0_5D49306E307A_" localSheetId="39" hidden="1">'IDA (2)'!$C$36,'IDA (2)'!$F$41:$J$113</definedName>
    <definedName name="snl__C22C38F4_8BC0_4D12_ADF0_5D49306E307A_" localSheetId="41" hidden="1">MGEE!$C$36,MGEE!$F$41:$J$113</definedName>
    <definedName name="snl__C22C38F4_8BC0_4D12_ADF0_5D49306E307A_" localSheetId="43" hidden="1">NEE!$C$36,NEE!$F$41:$J$113</definedName>
    <definedName name="snl__C22C38F4_8BC0_4D12_ADF0_5D49306E307A_" localSheetId="47" hidden="1">OGE!$C$36,OGE!$F$41:$J$113</definedName>
    <definedName name="snl__C22C38F4_8BC0_4D12_ADF0_5D49306E307A_" localSheetId="48" hidden="1">OTTR!$C$36,OTTR!$F$41:$J$113</definedName>
    <definedName name="snl__C22C38F4_8BC0_4D12_ADF0_5D49306E307A_" localSheetId="52" hidden="1">PCG!$C$36,PCG!$F$41:$J$113</definedName>
    <definedName name="snl__C22C38F4_8BC0_4D12_ADF0_5D49306E307A_" localSheetId="56" hidden="1">PEG!$C$36,PEG!$F$41:$J$113</definedName>
    <definedName name="snl__C22C38F4_8BC0_4D12_ADF0_5D49306E307A_" localSheetId="54" hidden="1">PNM!$C$36,PNM!$F$41:$J$113</definedName>
    <definedName name="snl__C22C38F4_8BC0_4D12_ADF0_5D49306E307A_" localSheetId="53" hidden="1">POR!$C$36,POR!$F$41:$J$113</definedName>
    <definedName name="snl__C2584F6F_106F_46D3_B908_EAA39F44D32D_" localSheetId="51" hidden="1">PSE!$V$42,PSE!$X$48:$X$56</definedName>
    <definedName name="snl__C2FCED37_559E_4419_B115_F844DFB10949_" localSheetId="40" hidden="1">MDU!$C$36,MDU!$F$41:$J$113</definedName>
    <definedName name="snl__C33B1676_AB3B_48C4_BA00_BC621F95C011_" localSheetId="63" hidden="1">SWEPCO!$C$20,SWEPCO!$F$24:$G$35</definedName>
    <definedName name="snl__C33B1676_AB3B_48C4_BA00_BC621F95C011_" localSheetId="64" hidden="1">'SWEPCO (2)'!$C$20,'SWEPCO (2)'!$F$24:$G$35</definedName>
    <definedName name="snl__C33E2C33_5AF2_422D_85CD_A7EB7407AE27_" localSheetId="24" hidden="1">DESC!$C$20,DESC!$F$24:$G$35</definedName>
    <definedName name="snl__C3481AB0_7077_4A89_AEBE_5E1B22B353BD_" localSheetId="58" hidden="1">SO!$C$20,SO!$F$24:$G$35</definedName>
    <definedName name="snl__C3640866_1495_4DCB_BDF0_E75D8762A31A_" localSheetId="34" hidden="1">FE!$C$36,FE!$F$41:$J$113</definedName>
    <definedName name="snl__C3648410_331D_406E_9DD4_29ABEAEE50D3_" localSheetId="63" hidden="1">SWEPCO!$C$20,SWEPCO!$F$24:$G$35</definedName>
    <definedName name="snl__C3648410_331D_406E_9DD4_29ABEAEE50D3_" localSheetId="64" hidden="1">'SWEPCO (2)'!$C$20,'SWEPCO (2)'!$F$24:$G$35</definedName>
    <definedName name="snl__C3973FF5_7043_41F0_B715_A04EA187E171_" localSheetId="40" hidden="1">MDU!$C$20,MDU!$F$24:$G$35</definedName>
    <definedName name="snl__C3BF18DC_ACF0_4AA6_86AE_3081FD9097F7_" localSheetId="18" hidden="1">BKH!$V$42,BKH!$X$48:$X$56</definedName>
    <definedName name="snl__C3D48750_8A4B_47A2_AA39_031BB6FA5343_" localSheetId="28" hidden="1">ETR!$C$20,ETR!$F$24:$G$35</definedName>
    <definedName name="snl__C406004B_FCDC_471A_9FAF_0439D4B20F4B_" localSheetId="46" hidden="1">NWE!$C$36,NWE!$F$41:$J$113</definedName>
    <definedName name="snl__C40CF397_D21D_4F7E_82AD_9543944DC2AE_" localSheetId="59" hidden="1">VVC!$C$20,VVC!$F$24:$G$35</definedName>
    <definedName name="snl__C429E699_109C_477E_A00B_33F22E6B694A_" localSheetId="59" hidden="1">VVC!$C$36,VVC!$F$41:$J$113</definedName>
    <definedName name="snl__C443798A_AC9C_4362_A4E6_DA97CD5A32D3_" localSheetId="19" hidden="1">CNP!$V$42,CNP!$X$48:$X$56</definedName>
    <definedName name="snl__C4490F46_A95C_483D_8CE4_F01A4C0B401F_" localSheetId="29" hidden="1">EVRG!$C$36,EVRG!$F$41:$J$113</definedName>
    <definedName name="snl__C4789FD2_B1A5_4FD3_A975_653D3F04D755_" localSheetId="10" hidden="1">AEP!$V$42,AEP!$X$48:$X$56</definedName>
    <definedName name="snl__C48852EB_15AA_439A_A699_C274EDC58788_" localSheetId="52" hidden="1">PCG!$C$20,PCG!$F$24:$G$35</definedName>
    <definedName name="snl__C49B5089_15E0_4C9F_ACC1_1A361C62F067_" localSheetId="54" hidden="1">PNM!$V$42,PNM!$X$48:$X$56</definedName>
    <definedName name="snl__C49B5089_15E0_4C9F_ACC1_1A361C62F067_" localSheetId="53" hidden="1">POR!$V$42,POR!$X$48:$X$56</definedName>
    <definedName name="snl__C4CF0519_EC02_4976_B451_386FC868F368_" localSheetId="43" hidden="1">NEE!$C$20,NEE!$F$24:$G$35</definedName>
    <definedName name="snl__C4D0E407_FFA3_495E_A8D6_6645D57811C0_" localSheetId="33" hidden="1">BGE!$C$36,BGE!$F$41:$J$113</definedName>
    <definedName name="snl__C4F768FE_20EE_4E30_A6C0_0C83E7A07D42_" localSheetId="19" hidden="1">CNP!$C$20,CNP!$F$24:$G$35</definedName>
    <definedName name="snl__C4FBFBE0_A26F_45F3_9093_ED626FC35E36_" localSheetId="56" hidden="1">PEG!$C$20,PEG!$F$24:$G$35</definedName>
    <definedName name="snl__C4FD3031_4B5F_4570_BDA8_A30A3F7631F8_" localSheetId="20" hidden="1">'CNP (2)'!$V$42,'CNP (2)'!$X$48:$X$56</definedName>
    <definedName name="snl__C50B7220_299A_4949_8713_3A133C61AD2F_" localSheetId="8" hidden="1">LNT!$V$42,LNT!$X$48:$X$56</definedName>
    <definedName name="snl__C5363611_6352_4519_8EA1_C772B71194CF_" localSheetId="10" hidden="1">AEP!$V$42,AEP!$X$48:$X$56</definedName>
    <definedName name="snl__C548792B_0F07_4246_B1D6_2DA78304EF59_" localSheetId="40" hidden="1">MDU!$C$20,MDU!$F$24:$G$35</definedName>
    <definedName name="snl__C56CB304_4D44_49A5_85BA_25C4C2DAF083_" localSheetId="52" hidden="1">PCG!$V$42,PCG!$X$48:$X$56</definedName>
    <definedName name="snl__C56CB304_4D44_49A5_85BA_25C4C2DAF083_" localSheetId="54" hidden="1">PNM!$V$42,PNM!$X$48:$X$56</definedName>
    <definedName name="snl__C56CB304_4D44_49A5_85BA_25C4C2DAF083_" localSheetId="53" hidden="1">POR!$V$42,POR!$X$48:$X$56</definedName>
    <definedName name="snl__C5C7B448_B986_4EFC_9F6B_BF4C386EC2A3_" localSheetId="29" hidden="1">EVRG!$C$20,EVRG!$F$24:$G$35</definedName>
    <definedName name="snl__C5D33207_8CEE_4D69_9966_7DFE42FCC1DB_" localSheetId="54" hidden="1">PNM!$C$36,PNM!$F$41:$J$113</definedName>
    <definedName name="snl__C5D33207_8CEE_4D69_9966_7DFE42FCC1DB_" localSheetId="53" hidden="1">POR!$C$36,POR!$F$41:$J$113</definedName>
    <definedName name="snl__C60BBB10_E793_4F6F_AAB4_7D838E4A5D94_" localSheetId="28" hidden="1">ETR!$C$20,ETR!$F$24:$G$35</definedName>
    <definedName name="snl__C61B9E40_8801_4A43_ADCF_BBE9388DAE26_" localSheetId="27" hidden="1">EIX!$V$42,EIX!$X$48:$X$56</definedName>
    <definedName name="snl__C61F1755_2506_4B05_B7FB_7FC6A3E96D93_" localSheetId="45" hidden="1">Gulf!$V$42,Gulf!$X$48:$X$56</definedName>
    <definedName name="snl__C6229806_D6FC_444F_BE99_9C1E8BFF56C2_" localSheetId="50" hidden="1">PNW!$C$20,PNW!$F$24:$G$35</definedName>
    <definedName name="snl__C626E526_27CB_443C_9ECF_57EBA1E001C1_" localSheetId="49" hidden="1">PacificCorp!$C$36,PacificCorp!$F$41:$J$113</definedName>
    <definedName name="snl__C632BDCB_5C3F_40F2_935F_2F17F2B6C488_" localSheetId="62" hidden="1">'SPSCO (2)'!$V$42,'SPSCO (2)'!$X$48:$X$56</definedName>
    <definedName name="snl__C681CA6A_0EA4_4DFB_B79B_3F28A90BB52F_" localSheetId="23" hidden="1">D!$C$36,D!$F$41:$J$113</definedName>
    <definedName name="snl__C6827DFB_EBF7_4F7A_AAD2_FF8D5A888FF2_" localSheetId="40" hidden="1">MDU!$C$20,MDU!$F$24:$G$35</definedName>
    <definedName name="snl__C695CF31_FED1_4C41_94AC_F1EA3EB5BE77_" localSheetId="40" hidden="1">MDU!$C$20,MDU!$F$24:$G$35</definedName>
    <definedName name="snl__C6B43BC2_745F_4868_9D01_12C477835AD4_" localSheetId="50" hidden="1">PNW!$C$20,PNW!$F$24:$G$35</definedName>
    <definedName name="snl__C6FC014B_A76C_4974_9CB4_B5425FEAF656_" localSheetId="42" hidden="1">'MGEE (2)'!$C$20,'MGEE (2)'!$F$24:$G$35</definedName>
    <definedName name="snl__C7073549_1B30_4710_AA38_BDE90E6EDC41_" localSheetId="12" hidden="1">AES!$C$20,AES!$F$24:$G$35</definedName>
    <definedName name="snl__C722A08A_46A4_4D80_9EE6_0B99F2959BCE_" localSheetId="38" hidden="1">IDA!$C$20,IDA!$F$24:$G$35</definedName>
    <definedName name="snl__C72960D8_9686_4679_856C_927CAFA2EEFD_" localSheetId="13" hidden="1">DPL!$C$36,DPL!$F$41:$J$113</definedName>
    <definedName name="snl__C7305230_715E_47EB_A9F1_E9979611A173_" localSheetId="62" hidden="1">'SPSCO (2)'!$C$20,'SPSCO (2)'!$F$24:$G$35</definedName>
    <definedName name="snl__C73512DD_63D6_40ED_ACAB_2A8509C4BB23_" localSheetId="27" hidden="1">EIX!$C$36,EIX!$F$41:$J$113</definedName>
    <definedName name="snl__C735CBA4_D8DC_462D_888B_D25CC82B7D88_" localSheetId="12" hidden="1">AES!$C$36,AES!$F$41:$J$113</definedName>
    <definedName name="snl__C7418AEF_05AC_4612_94DC_70BB57CD1BFB_" localSheetId="37" hidden="1">HE!$V$42,HE!$X$48:$X$56</definedName>
    <definedName name="snl__C74C676B_FEAC_4C02_9C39_4EDFF00DC634_" localSheetId="12" hidden="1">AES!$C$36,AES!$F$41:$J$113</definedName>
    <definedName name="snl__C7509728_A218_4ACB_B4AA_C2C869B1FE46_" localSheetId="50" hidden="1">PNW!$C$36,PNW!$F$41:$J$113</definedName>
    <definedName name="snl__C759E21C_01A7_4243_925C_01C535AB4529_" localSheetId="35" hidden="1">'Pepco (2)'!$C$20,'Pepco (2)'!$F$24:$G$35</definedName>
    <definedName name="snl__C77B55A6_CFD9_4C3D_ABA3_428F70FD54D3_" localSheetId="22" hidden="1">ED!$V$42,ED!$X$48:$X$56</definedName>
    <definedName name="snl__C794342E_8423_476F_8D86_0F2C328BFFA7_" localSheetId="41" hidden="1">MGEE!$C$20,MGEE!$F$24:$G$35</definedName>
    <definedName name="snl__C7A7B680_D71F_4260_A766_05C123B59E06_" localSheetId="16" hidden="1">AVA!$C$36,AVA!$F$41:$J$113</definedName>
    <definedName name="snl__C80F96C9_080F_4D08_AA5D_53A3DB92C9FE_" localSheetId="49" hidden="1">PacificCorp!$V$42,PacificCorp!$X$48:$X$56</definedName>
    <definedName name="snl__C82971E0_43BE_410C_B46B_E9762FBC3738_" localSheetId="44" hidden="1">FPL!$C$20,FPL!$F$24:$G$35</definedName>
    <definedName name="snl__C842C145_BE45_45B0_A60C_1D5B935F0868_" localSheetId="42" hidden="1">'MGEE (2)'!$V$42,'MGEE (2)'!$X$48:$X$56</definedName>
    <definedName name="snl__C85D8C9D_862D_4CBD_AF8B_70EE262BB4AC_" localSheetId="18" hidden="1">BKH!$C$20,BKH!$F$24:$G$35</definedName>
    <definedName name="snl__C86BAABB_5415_467A_B165_B3CEBAB533F8_" localSheetId="43" hidden="1">NEE!$C$20,NEE!$F$24:$G$35</definedName>
    <definedName name="snl__C86E2B4A_98B8_4E32_8E1F_F708C08C24B6_" localSheetId="59" hidden="1">VVC!$C$20,VVC!$F$24:$G$35</definedName>
    <definedName name="snl__C892235B_C4A3_42FE_9CED_8AB00A805AC6_" localSheetId="62" hidden="1">'SPSCO (2)'!$C$36,'SPSCO (2)'!$F$41:$J$113</definedName>
    <definedName name="snl__C89AE03F_80EE_4F1D_9EC7_3D02F1BEEBD6_" localSheetId="19" hidden="1">CNP!$C$36,CNP!$F$41:$J$113</definedName>
    <definedName name="snl__C89D8D77_7B12_4BBC_9D02_A769EC819507_" localSheetId="13" hidden="1">DPL!$C$36,DPL!$F$41:$J$113</definedName>
    <definedName name="snl__C89F9C9C_94F2_441B_905A_1DA7F411234F_" localSheetId="27" hidden="1">EIX!$V$42,EIX!$X$48:$X$56</definedName>
    <definedName name="snl__C8A23A94_F2AA_4916_8647_3D53485A01F6_" localSheetId="46" hidden="1">NWE!$C$20,NWE!$F$24:$G$35</definedName>
    <definedName name="snl__C8A60D95_BBDB_494F_ADA7_29555EA89D39_" localSheetId="45" hidden="1">Gulf!$C$20,Gulf!$F$24:$G$35</definedName>
    <definedName name="snl__C8A9FBA1_4B4A_4B44_BD15_924590AEA718_" localSheetId="28" hidden="1">ETR!$V$42,ETR!$X$48:$X$56</definedName>
    <definedName name="snl__C8AD4CFE_2A01_4BBA_98D7_F729A7EA95A4_" localSheetId="44" hidden="1">FPL!$V$42,FPL!$X$48:$X$56</definedName>
    <definedName name="snl__C8C77255_9C7D_45F4_9C6F_D76733E4224C_" localSheetId="44" hidden="1">FPL!$V$42,FPL!$X$48:$X$56</definedName>
    <definedName name="snl__C8EDACE4_9ABA_4756_BB2E_2DFCCAFA9870_" localSheetId="30" hidden="1">ES!$V$42,ES!$X$48:$X$56</definedName>
    <definedName name="snl__C93FBA86_B803_4CAF_902B_98B55ABF0925_" localSheetId="59" hidden="1">VVC!$C$20,VVC!$F$24:$G$35</definedName>
    <definedName name="snl__C93FBA86_B803_4CAF_902B_98B55ABF0925_" localSheetId="60" hidden="1">WEC!$C$20,WEC!$F$24:$G$35</definedName>
    <definedName name="snl__C93FBA86_B803_4CAF_902B_98B55ABF0925_" localSheetId="61" hidden="1">XEL!$C$20,XEL!$F$24:$G$35</definedName>
    <definedName name="snl__C945BBE3_6C31_4C82_8F7E_D461DD7C529E_" localSheetId="52" hidden="1">PCG!$C$36,PCG!$F$41:$J$113</definedName>
    <definedName name="snl__C9497950_12F2_45B1_9AB1_935868BA6B22_" localSheetId="38" hidden="1">IDA!$C$20,IDA!$F$24:$G$35</definedName>
    <definedName name="snl__C954CACB_CE12_43C1_995C_64F35FC6C394_" localSheetId="13" hidden="1">DPL!$C$36,DPL!$F$41:$J$113</definedName>
    <definedName name="snl__C9718B43_4C3B_4D8A_8735_EFD8C6677CFC_" localSheetId="9" hidden="1">AEE!$V$42,AEE!$X$48:$X$56</definedName>
    <definedName name="snl__C97B537D_8762_48A0_87AD_9B2992D9B7CF_" localSheetId="59" hidden="1">VVC!$C$20,VVC!$F$24:$G$35</definedName>
    <definedName name="snl__C98DC4E4_D608_4EE0_A34D_3C25BD21A64D_" localSheetId="23" hidden="1">D!$V$42,D!$X$48:$X$56</definedName>
    <definedName name="snl__C9982706_BB45_453E_9A29_8018919EB21E_" localSheetId="11" hidden="1">SWEPCO1!$C$20,SWEPCO1!$F$24:$G$35</definedName>
    <definedName name="snl__C99AE817_F11F_421B_94AD_97F2D969C062_" localSheetId="11" hidden="1">SWEPCO1!$C$20,SWEPCO1!$F$24:$G$35</definedName>
    <definedName name="snl__C9AF4695_7622_4F67_A128_BF3AAE157CEC_" localSheetId="60" hidden="1">WEC!$C$36,WEC!$F$41:$J$113</definedName>
    <definedName name="snl__C9B44C0F_E634_488D_841E_6C11AED43D88_" localSheetId="12" hidden="1">AES!$V$42,AES!$X$48:$X$56</definedName>
    <definedName name="snl__C9C401C4_621F_4E67_BFD4_D9C44DA28A41_" localSheetId="18" hidden="1">BKH!$V$42,BKH!$X$48:$X$56</definedName>
    <definedName name="snl__C9D054A2_506A_4E94_9C41_A4B0ED06C251_" localSheetId="32" hidden="1">EXC!$C$20,EXC!$F$24:$G$35</definedName>
    <definedName name="snl__C9E1C0B9_1446_45EE_8A18_6CBB26A47BFE_" localSheetId="45" hidden="1">Gulf!$C$36,Gulf!$F$41:$J$113</definedName>
    <definedName name="snl__CA1CAC0E_0166_4987_A677_7A552F48806C_" localSheetId="58" hidden="1">SO!$V$42,SO!$X$48:$X$56</definedName>
    <definedName name="snl__CA47B6B4_2D9A_4043_ADBE_846BC0BC6370_" localSheetId="31" hidden="1">'ES (2)'!$V$42,'ES (2)'!$X$48:$X$56</definedName>
    <definedName name="snl__CA7334D5_E689_4692_95FB_0B490332D2F9_" localSheetId="44" hidden="1">FPL!$C$20,FPL!$F$24:$G$35</definedName>
    <definedName name="snl__CA881BD1_B8CE_4BF2_9FC0_1126041CF292_" localSheetId="42" hidden="1">'MGEE (2)'!$V$42,'MGEE (2)'!$X$48:$X$56</definedName>
    <definedName name="snl__CAA04AC3_D60F_4DDF_A367_D6BD4B113B66_" localSheetId="34" hidden="1">FE!$V$42,FE!$X$48:$X$56</definedName>
    <definedName name="snl__CAA04AC3_D60F_4DDF_A367_D6BD4B113B66_" localSheetId="35" hidden="1">'Pepco (2)'!$V$42,'Pepco (2)'!$X$48:$X$56</definedName>
    <definedName name="snl__CABC4E54_ED6B_44BC_938B_ED9E53896928_" localSheetId="23" hidden="1">D!$V$42,D!$X$48:$X$56</definedName>
    <definedName name="snl__CABC4E54_ED6B_44BC_938B_ED9E53896928_" localSheetId="25" hidden="1">DTE!$V$42,DTE!$X$48:$X$56</definedName>
    <definedName name="snl__CABCF430_FEB9_4754_A797_62B6AA139394_" localSheetId="54" hidden="1">PNM!$C$20,PNM!$F$24:$G$35</definedName>
    <definedName name="snl__CABCF430_FEB9_4754_A797_62B6AA139394_" localSheetId="53" hidden="1">POR!$C$20,POR!$F$24:$G$35</definedName>
    <definedName name="snl__CB103EF7_3C7A_4362_B131_362DBEF2362F_" localSheetId="42" hidden="1">'MGEE (2)'!$C$36,'MGEE (2)'!$F$41:$J$113</definedName>
    <definedName name="snl__CB364813_37A5_473A_998F_1E062E5786CA_" localSheetId="12" hidden="1">AES!$V$42,AES!$X$48:$X$56</definedName>
    <definedName name="snl__CB466472_7581_4692_95B1_ACA07AC59D8C_" localSheetId="19" hidden="1">CNP!$V$42,CNP!$X$48:$X$56</definedName>
    <definedName name="snl__CB49761C_9978_4466_B167_CEEC101077C0_" localSheetId="26" hidden="1">DUK!$V$42,DUK!$X$48:$X$56</definedName>
    <definedName name="snl__CB4B11F6_1686_4C14_8035_68929F0B0619_" localSheetId="21" hidden="1">CMS!$V$42,CMS!$X$48:$X$56</definedName>
    <definedName name="snl__CB4D129D_9949_485F_9F40_FA6EF04FB72D_" localSheetId="27" hidden="1">EIX!$C$36,EIX!$F$41:$J$113</definedName>
    <definedName name="snl__CB5C0B3F_2D96_4723_B61D_5CC77D7C0405_" localSheetId="28" hidden="1">ETR!$C$36,ETR!$F$41:$J$113</definedName>
    <definedName name="snl__CB5EDB5A_04ED_485D_8C27_B21F29305528_" localSheetId="39" hidden="1">'IDA (2)'!$V$42,'IDA (2)'!$X$48:$X$56</definedName>
    <definedName name="snl__CB700E4B_1961_42EC_9FC4_C51A406822C6_" localSheetId="19" hidden="1">CNP!$C$36,CNP!$F$41:$J$113</definedName>
    <definedName name="snl__CB7BE8CE_0E2A_4F4D_A8F1_7A882898C45A_" localSheetId="11" hidden="1">SWEPCO1!$C$20,SWEPCO1!$F$24:$G$35</definedName>
    <definedName name="snl__CB87505F_CBDE_49A5_AB58_8B66B7C254BA_" localSheetId="16" hidden="1">AVA!$C$20,AVA!$F$24:$G$35</definedName>
    <definedName name="snl__CB912C4C_07D6_4D7D_B181_D3CD79510B6C_" localSheetId="21" hidden="1">CMS!$C$20,CMS!$F$24:$G$35</definedName>
    <definedName name="snl__CB959671_64E6_4EDC_9013_9494F0E73E11_" localSheetId="27" hidden="1">EIX!$C$36,EIX!$F$41:$J$113</definedName>
    <definedName name="snl__CB9BB7CE_AB57_4A46_9CF7_D9320883076D_" localSheetId="46" hidden="1">NWE!$C$36,NWE!$F$41:$J$113</definedName>
    <definedName name="snl__CBBEF2EE_DE8C_4E5C_9E0F_57B8BFB31AB1_" localSheetId="52" hidden="1">PCG!$C$36,PCG!$F$41:$J$113</definedName>
    <definedName name="snl__CBDD83E6_0D4E_4950_A5AE_9F97E909B6D1_" localSheetId="27" hidden="1">EIX!$V$42,EIX!$X$48:$X$56</definedName>
    <definedName name="snl__CBE44BA0_818A_44A2_9C48_397970D01014_" localSheetId="49" hidden="1">PacificCorp!$C$20,PacificCorp!$F$24:$G$35</definedName>
    <definedName name="snl__CC4577D4_67A1_4DF8_A444_8A226D2B8DB5_" localSheetId="24" hidden="1">DESC!$V$42,DESC!$X$48:$X$56</definedName>
    <definedName name="snl__CC5B9EB0_4D31_4F84_9B66_459CBE1F08BC_" localSheetId="11" hidden="1">SWEPCO1!$V$42,SWEPCO1!$X$48:$X$56</definedName>
    <definedName name="snl__CC83E462_4B5E_499C_AE3E_AA377F0B5A71_" localSheetId="15" hidden="1">AGR!$V$42,AGR!$X$48:$X$56</definedName>
    <definedName name="snl__CC908EB8_03BF_4477_92DC_BE08BB51204C_" localSheetId="34" hidden="1">FE!$V$42,FE!$X$48:$X$56</definedName>
    <definedName name="snl__CC993A01_BC62_4226_AA10_B968B3F18795_" localSheetId="49" hidden="1">PacificCorp!$C$20,PacificCorp!$F$24:$G$35</definedName>
    <definedName name="snl__CCA7DCAF_D592_4982_8465_E163DE10DC80_" localSheetId="39" hidden="1">'IDA (2)'!$C$36,'IDA (2)'!$F$41:$J$113</definedName>
    <definedName name="snl__CCBE5D8C_DD61_4C86_AC17_AE0C8F17787C_" localSheetId="57" hidden="1">SRE!$C$20,SRE!$F$24:$G$35</definedName>
    <definedName name="snl__CCC504C4_F9D0_494B_904E_454A4D3C91FE_" localSheetId="33" hidden="1">BGE!$V$42,BGE!$X$48:$X$56</definedName>
    <definedName name="snl__CCC8F98D_6069_4E49_9CB6_CAB2C448BC5B_" localSheetId="39" hidden="1">'IDA (2)'!$V$42,'IDA (2)'!$X$48:$X$56</definedName>
    <definedName name="snl__CCCF7EEB_BF1B_4CBE_B7B5_3357308BAD2B_" localSheetId="40" hidden="1">MDU!$V$42,MDU!$X$48:$X$56</definedName>
    <definedName name="snl__CCE86F96_4178_4693_8169_A36B80CF65AF_" localSheetId="39" hidden="1">'IDA (2)'!$C$20,'IDA (2)'!$F$24:$G$35</definedName>
    <definedName name="snl__CCEF01DC_47BD_48A2_B464_144401C99BE6_" localSheetId="21" hidden="1">CMS!$C$20,CMS!$F$24:$G$35</definedName>
    <definedName name="snl__CD092B59_6CDC_4661_9077_623B069F5D66_" localSheetId="47" hidden="1">OGE!$V$42,OGE!$X$48:$X$56</definedName>
    <definedName name="snl__CD34D4B4_357F_4E36_8AA9_7981F88DD390_" localSheetId="36" hidden="1">FOR!$C$36,FOR!$F$41:$J$113</definedName>
    <definedName name="snl__CD3D7A67_889C_4BCE_8A0F_BA848D60121D_" localSheetId="49" hidden="1">PacificCorp!$V$42,PacificCorp!$X$48:$X$56</definedName>
    <definedName name="snl__CD4B6860_0354_4DE2_8799_7E11C0D1D55C_" localSheetId="25" hidden="1">DTE!$C$36,DTE!$F$41:$J$113</definedName>
    <definedName name="snl__CD585921_53EE_42E8_9CB8_A8A2C307C5C6_" localSheetId="19" hidden="1">CNP!$C$20,CNP!$F$24:$G$35</definedName>
    <definedName name="snl__CD6E0DFF_E383_42A1_BEA4_DD10C69E3268_" localSheetId="19" hidden="1">CNP!$V$42,CNP!$X$48:$X$56</definedName>
    <definedName name="snl__CD7FC7A1_B581_4E59_B51F_DA0A4C56A3D2_" localSheetId="42" hidden="1">'MGEE (2)'!$V$42,'MGEE (2)'!$X$48:$X$56</definedName>
    <definedName name="snl__CDA58A4F_DB59_493A_9D2F_0C0B6EEABF7B_" localSheetId="32" hidden="1">EXC!$C$20,EXC!$F$24:$G$35</definedName>
    <definedName name="snl__CDAA6BC1_4189_44C0_BA65_A68BC2C6E2C1_" localSheetId="29" hidden="1">EVRG!$C$20,EVRG!$F$24:$G$35</definedName>
    <definedName name="snl__CDCF4B2C_5F9C_46C7_A955_611869BF3B70_" localSheetId="43" hidden="1">NEE!$C$36,NEE!$F$41:$J$113</definedName>
    <definedName name="snl__CDF4D7BF_A852_4D0A_BAEF_6AA7F7C8B84A_" localSheetId="59" hidden="1">VVC!$V$42,VVC!$X$48:$X$56</definedName>
    <definedName name="snl__CDF65D2D_B2FC_4054_96B7_2F20893C7E30_" localSheetId="40" hidden="1">MDU!$C$36,MDU!$F$41:$J$113</definedName>
    <definedName name="snl__CE2D4601_CB47_45A2_8731_0C233A7333CF_" localSheetId="11" hidden="1">SWEPCO1!$C$20,SWEPCO1!$F$24:$G$35</definedName>
    <definedName name="snl__CE37262F_C884_452D_963C_EE19C1BF1E40_" localSheetId="61" hidden="1">XEL!$V$42,XEL!$X$48:$X$56</definedName>
    <definedName name="snl__CE9B40FA_28EE_48E1_97D3_3CCAD8D6B458_" localSheetId="59" hidden="1">VVC!$C$36,VVC!$F$41:$J$113</definedName>
    <definedName name="snl__CEB6571A_ACEB_40C1_9F4B_6C7550D014F9_" localSheetId="36" hidden="1">FOR!$V$42,FOR!$X$48:$X$56</definedName>
    <definedName name="snl__CEC8C9C3_683D_45A6_8941_22B43838814B_" localSheetId="43" hidden="1">NEE!$C$36,NEE!$F$41:$J$113</definedName>
    <definedName name="snl__CECC254F_4940_43F3_B798_E677EDBDB4EB_" localSheetId="7" hidden="1">ALE!$V$42,ALE!$X$48:$X$56</definedName>
    <definedName name="snl__CED91DFE_C46C_4920_8510_06885E56681C_" localSheetId="56" hidden="1">PEG!$C$36,PEG!$F$41:$J$113</definedName>
    <definedName name="snl__CEE2C7FD_16D2_4B56_874F_AED2A1BC3A39_" localSheetId="63" hidden="1">SWEPCO!$C$20,SWEPCO!$F$24:$G$35</definedName>
    <definedName name="snl__CEE2C7FD_16D2_4B56_874F_AED2A1BC3A39_" localSheetId="64" hidden="1">'SWEPCO (2)'!$C$20,'SWEPCO (2)'!$F$24:$G$35</definedName>
    <definedName name="snl__CEF9A7EA_D1BD_4A56_A8ED_288A60CFD0C7_" localSheetId="44" hidden="1">FPL!$C$36,FPL!$F$41:$J$113</definedName>
    <definedName name="snl__CF5568A2_E232_454F_B230_AB5AD9E86DE9_" localSheetId="56" hidden="1">PEG!$C$36,PEG!$F$41:$J$113</definedName>
    <definedName name="snl__CF5CA5E2_FDB1_48C8_9760_2F690EF599AA_" localSheetId="56" hidden="1">PEG!$C$20,PEG!$F$24:$G$35</definedName>
    <definedName name="snl__CF6240E3_7BEA_4BFD_B94D_921947EED4E7_" localSheetId="62" hidden="1">'SPSCO (2)'!$C$36,'SPSCO (2)'!$F$41:$J$113</definedName>
    <definedName name="snl__CF6240E3_7BEA_4BFD_B94D_921947EED4E7_" localSheetId="63" hidden="1">SWEPCO!$C$36,SWEPCO!$F$41:$J$113</definedName>
    <definedName name="snl__CF6240E3_7BEA_4BFD_B94D_921947EED4E7_" localSheetId="64" hidden="1">'SWEPCO (2)'!$C$36,'SWEPCO (2)'!$F$41:$J$113</definedName>
    <definedName name="snl__CF71B4A7_7958_42EA_8928_BAEFEF35322B_" localSheetId="29" hidden="1">EVRG!$V$42,EVRG!$X$48:$X$56</definedName>
    <definedName name="snl__CFDB0603_578B_4E01_A96F_81C66A7D8FE6_" localSheetId="31" hidden="1">'ES (2)'!$C$36,'ES (2)'!$F$41:$J$113</definedName>
    <definedName name="snl__CFF8A82E_B27C_4FEF_A45A_E31B8F04EFA1_" localSheetId="32" hidden="1">EXC!$C$36,EXC!$F$41:$J$113</definedName>
    <definedName name="snl__CFFCA298_45F7_408F_8145_E66763D6E4CC_" localSheetId="34" hidden="1">FE!$C$36,FE!$F$41:$J$113</definedName>
    <definedName name="snl__D00E3C57_BB60_4A1D_9DBE_2FDD391A1911_" localSheetId="41" hidden="1">MGEE!$C$36,MGEE!$F$41:$J$113</definedName>
    <definedName name="snl__D013EF18_8580_4007_BBAF_1C5CD9A7911E_" localSheetId="34" hidden="1">FE!$C$20,FE!$F$24:$G$35</definedName>
    <definedName name="snl__D0275AF1_9B1E_4856_8AB6_9900D019F08C_" localSheetId="27" hidden="1">EIX!$V$42,EIX!$X$48:$X$56</definedName>
    <definedName name="snl__D029317F_1BF8_4E37_8584_0FE4D1D9FEB0_" localSheetId="42" hidden="1">'MGEE (2)'!$C$36,'MGEE (2)'!$F$41:$J$113</definedName>
    <definedName name="snl__D030F3DB_BFD9_4644_8D7D_FAD06796FCCE_" localSheetId="38" hidden="1">IDA!$V$42,IDA!$X$48:$X$56</definedName>
    <definedName name="snl__D03F772E_6C45_4A84_9F0C_D7C9E43E96CD_" localSheetId="17" hidden="1">'AVA (2)'!$C$36,'AVA (2)'!$F$41:$J$113</definedName>
    <definedName name="snl__D0466BF8_995B_49CB_B82C_D2788B86F6AD_" localSheetId="12" hidden="1">AES!$C$20,AES!$F$24:$G$35</definedName>
    <definedName name="snl__D052D491_B6C8_4885_A113_AE2FF6A0CDE7_" localSheetId="42" hidden="1">'MGEE (2)'!$C$36,'MGEE (2)'!$F$41:$J$113</definedName>
    <definedName name="snl__D07E4A15_5036_4AF6_B540_337623496CFD_" localSheetId="45" hidden="1">Gulf!$C$36,Gulf!$F$41:$J$113</definedName>
    <definedName name="snl__D08AFC10_3B2D_41B9_AEC5_805C9F98FBE8_" localSheetId="57" hidden="1">SRE!$C$20,SRE!$F$24:$G$35</definedName>
    <definedName name="snl__D08EAB5F_93D1_4A39_A5D9_0176F6A89C3B_" localSheetId="9" hidden="1">AEE!$C$36,AEE!$F$41:$J$113</definedName>
    <definedName name="snl__D090EBDE_9489_40CE_9C97_393C2BC80AE3_" localSheetId="10" hidden="1">AEP!$C$36,AEP!$F$41:$J$113</definedName>
    <definedName name="snl__D090EBDE_9489_40CE_9C97_393C2BC80AE3_" localSheetId="12" hidden="1">AES!$C$36,AES!$F$41:$J$113</definedName>
    <definedName name="snl__D090EBDE_9489_40CE_9C97_393C2BC80AE3_" localSheetId="13" hidden="1">DPL!$C$36,DPL!$F$41:$J$113</definedName>
    <definedName name="snl__D090EBDE_9489_40CE_9C97_393C2BC80AE3_" localSheetId="11" hidden="1">SWEPCO1!$C$36,SWEPCO1!$F$41:$J$113</definedName>
    <definedName name="snl__D0A0BDBC_BC30_4620_8BA2_7C973C85052A_" localSheetId="41" hidden="1">MGEE!$V$42,MGEE!$X$48:$X$56</definedName>
    <definedName name="snl__D0A9FDCA_80B5_4BF9_96FB_DD61DAFAD208_" localSheetId="53" hidden="1">POR!$C$20,POR!$F$24:$G$35</definedName>
    <definedName name="snl__D111A319_B400_476F_B351_BE3E07154AE0_" localSheetId="28" hidden="1">ETR!$C$36,ETR!$F$41:$J$113</definedName>
    <definedName name="snl__D1258A5A_B8AA_4D11_8D4D_A1857E1CA64C_" localSheetId="11" hidden="1">SWEPCO1!$C$36,SWEPCO1!$F$41:$J$113</definedName>
    <definedName name="snl__D129AF39_F8F3_4E2F_A8E5_5052FA1C32BB_" localSheetId="13" hidden="1">DPL!$V$42,DPL!$X$48:$X$56</definedName>
    <definedName name="snl__D14CE124_7442_4D29_8EEE_1A81A8DC2CEB_" localSheetId="14" hidden="1">APC!$V$42,APC!$X$48:$X$56</definedName>
    <definedName name="snl__D15619B7_D884_4D37_9150_A3BF7694BF88_" localSheetId="47" hidden="1">OGE!$V$42,OGE!$X$48:$X$56</definedName>
    <definedName name="snl__D159F637_68F6_4640_A462_3B9F715A2A5F_" localSheetId="16" hidden="1">AVA!$C$20,AVA!$F$24:$G$35</definedName>
    <definedName name="snl__D18E95F0_C895_4D2D_B2D6_5B40ABEA2EA4_" localSheetId="61" hidden="1">XEL!$C$20,XEL!$F$24:$G$35</definedName>
    <definedName name="snl__D19B5051_811C_4EF8_8023_8BF03BC1BC18_" localSheetId="38" hidden="1">IDA!$C$36,IDA!$F$41:$J$113</definedName>
    <definedName name="snl__D1C2E0BD_372D_41DE_8C0E_897FFA101ABA_" localSheetId="41" hidden="1">MGEE!$C$36,MGEE!$F$41:$J$113</definedName>
    <definedName name="snl__D1EAA172_886F_4494_94FA_AB0BD2F90E70_" localSheetId="56" hidden="1">PEG!$C$20,PEG!$F$24:$G$35</definedName>
    <definedName name="snl__D229BAA2_AD16_49DA_8028_1C03B97037D2_" localSheetId="19" hidden="1">CNP!$C$20,CNP!$F$24:$G$35</definedName>
    <definedName name="snl__D2320FDC_2A71_42FA_8513_59226E5ADFE2_" localSheetId="36" hidden="1">FOR!$C$36,FOR!$F$41:$J$113</definedName>
    <definedName name="snl__D24BED32_C20C_4AD0_A337_CB40BE3A1CE0_" localSheetId="60" hidden="1">WEC!$C$20,WEC!$F$24:$G$35</definedName>
    <definedName name="snl__D25672AD_19BB_4941_A75A_C5CD0F76264B_" localSheetId="38" hidden="1">IDA!$C$36,IDA!$F$41:$J$113</definedName>
    <definedName name="snl__D25CD6B1_BB74_411F_BB98_CCE1A83BA98F_" localSheetId="59" hidden="1">VVC!$C$36,VVC!$F$41:$J$113</definedName>
    <definedName name="snl__D26C57F3_7322_465E_AE01_B1AD54B26C46_" localSheetId="56" hidden="1">PEG!$C$20,PEG!$F$24:$G$35</definedName>
    <definedName name="snl__D26F6A0F_962B_44D7_8CD1_4FB5045D2A58_" localSheetId="18" hidden="1">BKH!$V$42,BKH!$X$48:$X$56</definedName>
    <definedName name="snl__D28810F4_A4EC_4DCA_A30D_916C3822F6CD_" localSheetId="37" hidden="1">HE!$C$36,HE!$F$41:$J$113</definedName>
    <definedName name="snl__D2A84C26_AA6C_4702_81B3_627B83674D77_" localSheetId="62" hidden="1">'SPSCO (2)'!$C$20,'SPSCO (2)'!$F$24:$G$35</definedName>
    <definedName name="snl__D2C46D69_FFED_4649_A7DA_37AA598AF5FD_" localSheetId="8" hidden="1">LNT!$V$42,LNT!$X$48:$X$56</definedName>
    <definedName name="snl__D2C5D85F_FF43_425E_A382_E9C34981AAB1_" localSheetId="43" hidden="1">NEE!$C$20,NEE!$F$24:$G$35</definedName>
    <definedName name="snl__D2CE72E0_73D4_401B_ABD9_8E0321E34B23_" localSheetId="25" hidden="1">DTE!$C$20,DTE!$F$24:$G$35</definedName>
    <definedName name="snl__D2EFFCB6_AD13_492A_8214_2BAF937FB97C_" localSheetId="35" hidden="1">'Pepco (2)'!$C$20,'Pepco (2)'!$F$24:$G$35</definedName>
    <definedName name="snl__D31A9C76_45FA_4F29_9C51_BD9263FE216B_" localSheetId="13" hidden="1">DPL!$V$42,DPL!$X$48:$X$56</definedName>
    <definedName name="snl__D345D8FC_8BEA_4C5B_9C2E_78CDDAA353D6_" localSheetId="47" hidden="1">OGE!$C$36,OGE!$F$41:$J$113</definedName>
    <definedName name="snl__D34E170F_E07A_408D_9EC3_BFAFDED23F22_" localSheetId="18" hidden="1">BKH!$C$36,BKH!$F$41:$J$113</definedName>
    <definedName name="snl__D34E4838_FFC9_4347_891D_0C057E9294B1_" localSheetId="23" hidden="1">D!$C$20,D!$F$24:$G$35</definedName>
    <definedName name="snl__D368FE66_A53F_443C_839D_AA9EC051FAA1_" localSheetId="13" hidden="1">DPL!$C$20,DPL!$F$24:$G$35</definedName>
    <definedName name="snl__D36BDCD9_5EE3_40BE_87F2_45BF8D46C33B_" localSheetId="60" hidden="1">WEC!$V$42,WEC!$X$48:$X$56</definedName>
    <definedName name="snl__D38B5BA6_DF24_47C1_967C_9BAF8994F1AA_" localSheetId="18" hidden="1">BKH!$V$42,BKH!$X$48:$X$56</definedName>
    <definedName name="snl__D460DD77_50FD_40C5_B8E2_8A8DDE9F0646_" localSheetId="48" hidden="1">OTTR!$C$36,OTTR!$F$41:$J$113</definedName>
    <definedName name="snl__D480D1D5_163E_4897_A733_FF136806624E_" localSheetId="52" hidden="1">PCG!$C$20,PCG!$F$24:$G$35</definedName>
    <definedName name="snl__D4994432_7D46_4857_8117_52463106AE35_" localSheetId="49" hidden="1">PacificCorp!$C$36,PacificCorp!$F$41:$J$113</definedName>
    <definedName name="snl__D4D77103_29DD_4538_B45B_D96B3186EB17_" localSheetId="36" hidden="1">FOR!$C$20,FOR!$F$24:$G$35</definedName>
    <definedName name="snl__D4E3D12B_55E2_4EAC_BAA6_339B69979A20_" localSheetId="19" hidden="1">CNP!$V$42,CNP!$X$48:$X$56</definedName>
    <definedName name="snl__D4F7D6FF_4939_4A8F_A2E4_3C307E7C9441_" localSheetId="59" hidden="1">VVC!$V$42,VVC!$X$48:$X$56</definedName>
    <definedName name="snl__D4F7D6FF_4939_4A8F_A2E4_3C307E7C9441_" localSheetId="60" hidden="1">WEC!$V$42,WEC!$X$48:$X$56</definedName>
    <definedName name="snl__D4F7D6FF_4939_4A8F_A2E4_3C307E7C9441_" localSheetId="61" hidden="1">XEL!$V$42,XEL!$X$48:$X$56</definedName>
    <definedName name="snl__D4FFB7EE_D07D_4401_9CE8_D5C4B8E5643C_" localSheetId="37" hidden="1">HE!$V$42,HE!$X$48:$X$56</definedName>
    <definedName name="snl__D52A3659_072C_416B_B66C_5596E394CF74_" localSheetId="61" hidden="1">XEL!$V$42,XEL!$X$48:$X$56</definedName>
    <definedName name="snl__D56276DF_9913_4150_A257_6FC60E2FBF34_" localSheetId="62" hidden="1">'SPSCO (2)'!$C$20,'SPSCO (2)'!$F$24:$G$35</definedName>
    <definedName name="snl__D564409F_C33B_4B76_BF03_F1BD276F17FB_" localSheetId="32" hidden="1">EXC!$V$42,EXC!$X$48:$X$56</definedName>
    <definedName name="snl__D58C89FB_3E99_434F_9F8F_8A23EC0C890B_" localSheetId="60" hidden="1">WEC!$C$36,WEC!$F$41:$J$113</definedName>
    <definedName name="snl__D594760B_8878_43E1_9B2D_67007CFA5E18_" localSheetId="10" hidden="1">AEP!$C$36,AEP!$F$41:$J$113</definedName>
    <definedName name="snl__D62DD127_E7BF_433F_897E_8C675BE4C876_" localSheetId="58" hidden="1">SO!$V$42,SO!$X$48:$X$56</definedName>
    <definedName name="snl__D632108E_3A27_490B_B24B_16FEB07AD9E5_" localSheetId="7" hidden="1">ALE!$C$20,ALE!$F$24:$G$35</definedName>
    <definedName name="snl__D6676224_4B2F_4A8F_BDD1_E979A589829E_" localSheetId="32" hidden="1">EXC!$C$20,EXC!$F$24:$G$35</definedName>
    <definedName name="snl__D667AE00_F7DC_4865_9B5E_4DA5E0052F03_" localSheetId="16" hidden="1">AVA!$V$42,AVA!$X$48:$X$56</definedName>
    <definedName name="snl__D6932A54_3D34_4188_8A56_62DC5838E768_" localSheetId="13" hidden="1">DPL!$C$20,DPL!$F$24:$G$35</definedName>
    <definedName name="snl__D6B24F93_7DC2_4DDD_B6F8_92D3A6CC25E1_" localSheetId="50" hidden="1">PNW!$V$42,PNW!$X$48:$X$56</definedName>
    <definedName name="snl__D6B5809F_5DAF_478F_B199_CBCB4C93B04E_" localSheetId="17" hidden="1">'AVA (2)'!$C$20,'AVA (2)'!$F$24:$G$35</definedName>
    <definedName name="snl__D6BDE02C_554D_4F0E_B683_1A768BF1B60E_" localSheetId="23" hidden="1">D!$V$42,D!$X$48:$X$56</definedName>
    <definedName name="snl__D6CFB2F0_1FA9_46F1_95C2_C90F7CBECC42_" localSheetId="24" hidden="1">DESC!$C$36,DESC!$F$41:$J$113</definedName>
    <definedName name="snl__D70D95E0_A76C_4A80_B099_A0D932950C8A_" localSheetId="23" hidden="1">D!$C$20,D!$F$24:$G$35</definedName>
    <definedName name="snl__D7858D06_13B5_4368_89AF_9033FF372E76_" localSheetId="57" hidden="1">SRE!$C$36,SRE!$F$41:$J$113</definedName>
    <definedName name="snl__D795228B_5D46_4FF5_ADF6_08229D30F269_" localSheetId="43" hidden="1">NEE!$V$42,NEE!$X$48:$X$56</definedName>
    <definedName name="snl__D7A126E8_4622_41FF_8CCB_06E9C2CCF806_" localSheetId="30" hidden="1">ES!$C$20,ES!$F$24:$G$35</definedName>
    <definedName name="snl__D7A126E8_4622_41FF_8CCB_06E9C2CCF806_" localSheetId="31" hidden="1">'ES (2)'!$C$20,'ES (2)'!$F$24:$G$35</definedName>
    <definedName name="snl__D7A126E8_4622_41FF_8CCB_06E9C2CCF806_" localSheetId="36" hidden="1">FOR!$C$20,FOR!$F$24:$G$35</definedName>
    <definedName name="snl__D7A126E8_4622_41FF_8CCB_06E9C2CCF806_" localSheetId="38" hidden="1">IDA!$C$20,IDA!$F$24:$G$35</definedName>
    <definedName name="snl__D7A126E8_4622_41FF_8CCB_06E9C2CCF806_" localSheetId="39" hidden="1">'IDA (2)'!$C$20,'IDA (2)'!$F$24:$G$35</definedName>
    <definedName name="snl__D7A126E8_4622_41FF_8CCB_06E9C2CCF806_" localSheetId="41" hidden="1">MGEE!$C$20,MGEE!$F$24:$G$35</definedName>
    <definedName name="snl__D7A126E8_4622_41FF_8CCB_06E9C2CCF806_" localSheetId="43" hidden="1">NEE!$C$20,NEE!$F$24:$G$35</definedName>
    <definedName name="snl__D7A126E8_4622_41FF_8CCB_06E9C2CCF806_" localSheetId="47" hidden="1">OGE!$C$20,OGE!$F$24:$G$35</definedName>
    <definedName name="snl__D7A126E8_4622_41FF_8CCB_06E9C2CCF806_" localSheetId="48" hidden="1">OTTR!$C$20,OTTR!$F$24:$G$35</definedName>
    <definedName name="snl__D7A126E8_4622_41FF_8CCB_06E9C2CCF806_" localSheetId="52" hidden="1">PCG!$C$20,PCG!$F$24:$G$35</definedName>
    <definedName name="snl__D7A126E8_4622_41FF_8CCB_06E9C2CCF806_" localSheetId="56" hidden="1">PEG!$C$20,PEG!$F$24:$G$35</definedName>
    <definedName name="snl__D7A126E8_4622_41FF_8CCB_06E9C2CCF806_" localSheetId="54" hidden="1">PNM!$C$20,PNM!$F$24:$G$35</definedName>
    <definedName name="snl__D7A126E8_4622_41FF_8CCB_06E9C2CCF806_" localSheetId="53" hidden="1">POR!$C$20,POR!$F$24:$G$35</definedName>
    <definedName name="snl__D7BD2876_1454_404F_8658_8F042341F529_" localSheetId="32" hidden="1">EXC!$C$36,EXC!$F$41:$J$113</definedName>
    <definedName name="snl__D7DFAD57_3212_41FE_860B_366C89470A9D_" localSheetId="27" hidden="1">EIX!$C$20,EIX!$F$24:$G$35</definedName>
    <definedName name="snl__D813EAB8_7536_4ACB_BA74_435545B3CCBD_" localSheetId="23" hidden="1">D!$V$42,D!$X$48:$X$56</definedName>
    <definedName name="snl__D82520CB_C4B4_4A60_AAF2_7107C93417D7_" localSheetId="19" hidden="1">CNP!$V$42,CNP!$X$48:$X$56</definedName>
    <definedName name="snl__D826C174_5633_4C13_8980_B723B2CA5D1F_" localSheetId="42" hidden="1">'MGEE (2)'!$V$42,'MGEE (2)'!$X$48:$X$56</definedName>
    <definedName name="snl__D8270DDB_DDD1_42ED_ADC0_0AD2F580DDE8_" localSheetId="22" hidden="1">ED!$C$36,ED!$F$41:$J$113</definedName>
    <definedName name="snl__D8395282_8086_4016_9DE1_5543A150EA29_" localSheetId="38" hidden="1">IDA!$V$42,IDA!$X$48:$X$56</definedName>
    <definedName name="snl__D86E71F7_633C_4921_8651_F0F964CE8596_" localSheetId="62" hidden="1">'SPSCO (2)'!$C$36,'SPSCO (2)'!$F$41:$J$113</definedName>
    <definedName name="snl__D87FDFDC_19D5_4DD8_9F01_D19B52E6F9EC_" localSheetId="23" hidden="1">D!$C$20,D!$F$24:$G$35</definedName>
    <definedName name="snl__D8A9846B_FC1A_40B5_8252_441C444B5C91_" localSheetId="47" hidden="1">OGE!$V$42,OGE!$X$48:$X$56</definedName>
    <definedName name="snl__D8B7C002_03FF_459B_95A9_E400E3FD72B8_" localSheetId="12" hidden="1">AES!$V$42,AES!$X$48:$X$56</definedName>
    <definedName name="snl__D8B7F1AD_4479_467E_A941_1194CE25BCB9_" localSheetId="57" hidden="1">SRE!$C$36,SRE!$F$41:$J$113</definedName>
    <definedName name="snl__D8BAC85D_4B1C_4F28_8C45_F48C0E7C55AC_" localSheetId="23" hidden="1">D!$C$36,D!$F$41:$J$113</definedName>
    <definedName name="snl__D8BAC85D_4B1C_4F28_8C45_F48C0E7C55AC_" localSheetId="25" hidden="1">DTE!$C$36,DTE!$F$41:$J$113</definedName>
    <definedName name="snl__D8BAC85D_4B1C_4F28_8C45_F48C0E7C55AC_" localSheetId="22" hidden="1">ED!$C$36,ED!$F$41:$J$113</definedName>
    <definedName name="snl__D90C7516_A7F8_4964_BFE9_D88B4D2DE882_" localSheetId="31" hidden="1">'ES (2)'!$C$36,'ES (2)'!$F$41:$J$113</definedName>
    <definedName name="snl__D921C6FB_825F_403C_89B8_E166F946F2FA_" localSheetId="45" hidden="1">Gulf!$C$20,Gulf!$F$24:$G$35</definedName>
    <definedName name="snl__D9456AE6_14F5_4065_92A1_80F2B342EE31_" localSheetId="44" hidden="1">FPL!$C$36,FPL!$F$41:$J$113</definedName>
    <definedName name="snl__D9577146_1814_4653_A3A9_2AFA8F539426_" localSheetId="56" hidden="1">PEG!$C$36,PEG!$F$41:$J$113</definedName>
    <definedName name="snl__D968DCB2_A98E_48F3_9C4E_6FFC0C82CD2B_" localSheetId="20" hidden="1">'CNP (2)'!$V$42,'CNP (2)'!$X$48:$X$56</definedName>
    <definedName name="snl__D9868B42_3EEF_4682_A0F6_04ABE805EF83_" localSheetId="20" hidden="1">'CNP (2)'!$C$36,'CNP (2)'!$F$41:$J$113</definedName>
    <definedName name="snl__D9A4B1C2_FBC6_44D8_893E_A28E63685686_" localSheetId="50" hidden="1">PNW!$C$36,PNW!$F$41:$J$113</definedName>
    <definedName name="snl__D9B33FBB_4506_4978_B687_72CF14D5C6EB_" localSheetId="23" hidden="1">D!$C$36,D!$F$41:$J$113</definedName>
    <definedName name="snl__D9C82E6E_F292_409A_BE1E_845BA8729E70_" localSheetId="39" hidden="1">'IDA (2)'!$C$36,'IDA (2)'!$F$41:$J$113</definedName>
    <definedName name="snl__DA2839EC_88E8_4CF0_9417_ED5EBF2C82A9_" localSheetId="50" hidden="1">PNW!$C$20,PNW!$F$24:$G$35</definedName>
    <definedName name="snl__DA2839EC_88E8_4CF0_9417_ED5EBF2C82A9_" localSheetId="51" hidden="1">PSE!$C$20,PSE!$F$24:$G$35</definedName>
    <definedName name="snl__DA41FB4C_5746_4FC2_8107_208F144F8D80_" localSheetId="15" hidden="1">AGR!$C$36,AGR!$F$41:$J$113</definedName>
    <definedName name="snl__DA4D097A_E64E_4EAC_B721_FBCAE287D66C_" localSheetId="50" hidden="1">PNW!$C$20,PNW!$F$24:$G$35</definedName>
    <definedName name="snl__DA52E8FB_1A92_489F_A097_0B832460D316_" localSheetId="38" hidden="1">IDA!$C$20,IDA!$F$24:$G$35</definedName>
    <definedName name="snl__DA713878_8D06_42A9_A381_30B7EC3A38CD_" localSheetId="52" hidden="1">PCG!$C$36,PCG!$F$41:$J$113</definedName>
    <definedName name="snl__DA713878_8D06_42A9_A381_30B7EC3A38CD_" localSheetId="56" hidden="1">PEG!$C$36,PEG!$F$41:$J$113</definedName>
    <definedName name="snl__DA713878_8D06_42A9_A381_30B7EC3A38CD_" localSheetId="54" hidden="1">PNM!$C$36,PNM!$F$41:$J$113</definedName>
    <definedName name="snl__DA713878_8D06_42A9_A381_30B7EC3A38CD_" localSheetId="53" hidden="1">POR!$C$36,POR!$F$41:$J$113</definedName>
    <definedName name="snl__DA78E563_555B_4516_B441_907AAF46AA15_" localSheetId="64" hidden="1">'SWEPCO (2)'!$C$20,'SWEPCO (2)'!$F$24:$G$35</definedName>
    <definedName name="snl__DA8B71EF_CD06_4D66_81D8_CF96BE653CF4_" localSheetId="21" hidden="1">CMS!$C$36,CMS!$F$41:$J$113</definedName>
    <definedName name="snl__DA8BB9EA_758E_4749_AC1D_639EF22436CD_" localSheetId="36" hidden="1">FOR!$V$42,FOR!$X$48:$X$56</definedName>
    <definedName name="snl__DA8BB9EA_758E_4749_AC1D_639EF22436CD_" localSheetId="38" hidden="1">IDA!$V$42,IDA!$X$48:$X$56</definedName>
    <definedName name="snl__DA8BB9EA_758E_4749_AC1D_639EF22436CD_" localSheetId="39" hidden="1">'IDA (2)'!$V$42,'IDA (2)'!$X$48:$X$56</definedName>
    <definedName name="snl__DA8BB9EA_758E_4749_AC1D_639EF22436CD_" localSheetId="41" hidden="1">MGEE!$V$42,MGEE!$X$48:$X$56</definedName>
    <definedName name="snl__DA8BB9EA_758E_4749_AC1D_639EF22436CD_" localSheetId="43" hidden="1">NEE!$V$42,NEE!$X$48:$X$56</definedName>
    <definedName name="snl__DA8BB9EA_758E_4749_AC1D_639EF22436CD_" localSheetId="47" hidden="1">OGE!$V$42,OGE!$X$48:$X$56</definedName>
    <definedName name="snl__DA8BB9EA_758E_4749_AC1D_639EF22436CD_" localSheetId="48" hidden="1">OTTR!$V$42,OTTR!$X$48:$X$56</definedName>
    <definedName name="snl__DA8BB9EA_758E_4749_AC1D_639EF22436CD_" localSheetId="52" hidden="1">PCG!$V$42,PCG!$X$48:$X$56</definedName>
    <definedName name="snl__DA8BB9EA_758E_4749_AC1D_639EF22436CD_" localSheetId="56" hidden="1">PEG!$V$42,PEG!$X$48:$X$56</definedName>
    <definedName name="snl__DA8BB9EA_758E_4749_AC1D_639EF22436CD_" localSheetId="54" hidden="1">PNM!$V$42,PNM!$X$48:$X$56</definedName>
    <definedName name="snl__DA8BB9EA_758E_4749_AC1D_639EF22436CD_" localSheetId="53" hidden="1">POR!$V$42,POR!$X$48:$X$56</definedName>
    <definedName name="snl__DAAA654D_AB50_404D_BEC3_4BF047E676C1_" localSheetId="10" hidden="1">AEP!$C$36,AEP!$F$41:$J$113</definedName>
    <definedName name="snl__DAF7E3EC_E218_48CC_A9FA_4AC4EE1E943B_" localSheetId="19" hidden="1">CNP!$C$20,CNP!$F$24:$G$35</definedName>
    <definedName name="snl__DB363439_2A7B_41C3_BA80_9E07DF049AFF_" localSheetId="45" hidden="1">Gulf!$C$36,Gulf!$F$41:$J$113</definedName>
    <definedName name="snl__DB5CDEDE_2DEF_48E1_ABF0_AE547C430A09_" localSheetId="56" hidden="1">PEG!$V$42,PEG!$X$48:$X$56</definedName>
    <definedName name="snl__DBAB2CAE_B581_48B0_B68D_DDE841E954F3_" localSheetId="58" hidden="1">SO!$V$42,SO!$X$48:$X$56</definedName>
    <definedName name="snl__DBABC657_62EA_4E54_A554_4FBACB0F7966_" localSheetId="10" hidden="1">AEP!$C$36,AEP!$F$41:$J$113</definedName>
    <definedName name="snl__DC104728_4685_455B_8763_91218F6C5DA8_" localSheetId="25" hidden="1">DTE!$V$42,DTE!$X$48:$X$56</definedName>
    <definedName name="snl__DC814440_1276_43A4_9218_898A3A38166B_" localSheetId="50" hidden="1">PNW!$V$42,PNW!$X$48:$X$56</definedName>
    <definedName name="snl__DCCDE090_E392_47EF_8AE9_6C3CD1616AE5_" localSheetId="47" hidden="1">OGE!$C$36,OGE!$F$41:$J$113</definedName>
    <definedName name="snl__DCE5E294_1121_477D_A509_B2354514AF5C_" localSheetId="13" hidden="1">DPL!$C$36,DPL!$F$41:$J$113</definedName>
    <definedName name="snl__DCF51CD1_608B_4A11_BC5E_D7682660CB1A_" localSheetId="58" hidden="1">SO!$C$36,SO!$F$41:$J$113</definedName>
    <definedName name="snl__DD2195AC_6B57_4FC0_8833_0A5DB48AE8E9_" localSheetId="61" hidden="1">XEL!$C$36,XEL!$F$41:$J$113</definedName>
    <definedName name="snl__DD58EB71_5A12_48CD_ADBC_3C2925EA3C00_" localSheetId="56" hidden="1">PEG!$V$42,PEG!$X$48:$X$56</definedName>
    <definedName name="snl__DD706EE2_58CF_4C8E_9F26_429EB1676B69_" localSheetId="10" hidden="1">AEP!$V$42,AEP!$X$48:$X$56</definedName>
    <definedName name="snl__DDA59848_012B_43DD_8599_858E00C3B686_" localSheetId="15" hidden="1">AGR!$C$36,AGR!$F$41:$J$113</definedName>
    <definedName name="snl__DDCA9375_2B33_4DD6_9B1D_CB520F0DA61A_" localSheetId="60" hidden="1">WEC!$V$42,WEC!$X$48:$X$56</definedName>
    <definedName name="snl__DDCA9375_2B33_4DD6_9B1D_CB520F0DA61A_" localSheetId="61" hidden="1">XEL!$V$42,XEL!$X$48:$X$56</definedName>
    <definedName name="snl__DDD22A16_EE46_40C9_8698_465B9A158984_" localSheetId="45" hidden="1">Gulf!$C$20,Gulf!$F$24:$G$35</definedName>
    <definedName name="snl__DDD22A16_EE46_40C9_8698_465B9A158984_" localSheetId="46" hidden="1">NWE!$C$20,NWE!$F$24:$G$35</definedName>
    <definedName name="snl__DDD89028_BCAD_4342_A7A4_9D5EE4DEF9B7_" localSheetId="60" hidden="1">WEC!$C$36,WEC!$F$41:$J$113</definedName>
    <definedName name="snl__DDEB2D55_9AA8_4052_9748_CDDF14CCAE7D_" localSheetId="16" hidden="1">AVA!$C$20,AVA!$F$24:$G$35</definedName>
    <definedName name="snl__DE078DA2_E485_4579_86A4_22E9EC04CD07_" localSheetId="20" hidden="1">'CNP (2)'!$C$36,'CNP (2)'!$F$41:$J$113</definedName>
    <definedName name="snl__DE3DFD3E_0152_4494_9B3D_F9DF69B22685_" localSheetId="29" hidden="1">EVRG!$C$36,EVRG!$F$41:$J$113</definedName>
    <definedName name="snl__DE669D71_44DB_49C7_B436_2885C67D8675_" localSheetId="34" hidden="1">FE!$C$36,FE!$F$41:$J$113</definedName>
    <definedName name="snl__DE76144C_B765_4851_A1F7_1F81B6BF8302_" localSheetId="37" hidden="1">HE!$C$36,HE!$F$41:$J$113</definedName>
    <definedName name="snl__DE8913E0_D253_4D44_83DF_3FD62556160D_" localSheetId="10" hidden="1">AEP!$V$42,AEP!$X$48:$X$56</definedName>
    <definedName name="snl__DE8F8E0F_6E49_4F58_933C_5B2A8BC87235_" localSheetId="43" hidden="1">NEE!$C$20,NEE!$F$24:$G$35</definedName>
    <definedName name="snl__DEA45E41_F357_4DD5_AA7D_B9C0F61FAE1A_" localSheetId="57" hidden="1">SRE!$V$42,SRE!$X$48:$X$56</definedName>
    <definedName name="snl__DEC28038_406A_44E7_BF80_CCACF3AA2A66_" localSheetId="51" hidden="1">PSE!$C$20,PSE!$F$24:$G$35</definedName>
    <definedName name="snl__DEC367A2_D415_46FB_ABD2_3C4948FB092F_" localSheetId="37" hidden="1">HE!$C$36,HE!$F$41:$J$113</definedName>
    <definedName name="snl__DEEE861E_D04E_4AD4_BB8D_0D6FCBF9F123_" localSheetId="24" hidden="1">DESC!$C$20,DESC!$F$24:$G$35</definedName>
    <definedName name="snl__DEF06E8D_3C5C_4078_A08D_D5A1BAACD7CE_" localSheetId="33" hidden="1">BGE!$V$42,BGE!$X$48:$X$56</definedName>
    <definedName name="snl__DF07FDF2_D2C5_4D39_9C03_E734497D8A25_" localSheetId="60" hidden="1">WEC!$C$20,WEC!$F$24:$G$35</definedName>
    <definedName name="snl__DF2A4D0D_4C88_4DDC_8334_5DBC0A3DBE5B_" localSheetId="8" hidden="1">LNT!$C$20,LNT!$F$24:$G$35</definedName>
    <definedName name="snl__DF35331F_39E0_4220_8644_202427C5C1D7_" localSheetId="54" hidden="1">PNM!$V$42,PNM!$X$48:$X$56</definedName>
    <definedName name="snl__DF957678_E53A_45BE_8695_1CCE8AB215EB_" localSheetId="15" hidden="1">AGR!$V$42,AGR!$X$48:$X$56</definedName>
    <definedName name="snl__DFA1E8F7_4E13_4070_9555_A6CA66C055C7_" localSheetId="58" hidden="1">SO!$V$42,SO!$X$48:$X$56</definedName>
    <definedName name="snl__DFB35BBC_5715_4771_BA27_8DA49B23A4C4_" localSheetId="63" hidden="1">SWEPCO!$V$42,SWEPCO!$X$48:$X$56</definedName>
    <definedName name="snl__DFB35BBC_5715_4771_BA27_8DA49B23A4C4_" localSheetId="64" hidden="1">'SWEPCO (2)'!$V$42,'SWEPCO (2)'!$X$48:$X$56</definedName>
    <definedName name="snl__DFE6BD7D_D57B_4457_8C63_38008FDED4CC_" localSheetId="38" hidden="1">IDA!$C$20,IDA!$F$24:$G$35</definedName>
    <definedName name="snl__DFF795EB_43FD_4441_BEC1_4BC943AA86DD_" localSheetId="19" hidden="1">CNP!$C$20,CNP!$F$24:$G$35</definedName>
    <definedName name="snl__E038FC5E_FB1C_4251_91EF_C0D8DBA2CFE5_" localSheetId="40" hidden="1">MDU!$C$20,MDU!$F$24:$G$35</definedName>
    <definedName name="snl__E0427329_92DB_408F_9C90_045F1851CCC9_" localSheetId="12" hidden="1">AES!$C$36,AES!$F$41:$J$113</definedName>
    <definedName name="snl__E05305F7_5267_4019_B2A1_52B2420EA7F5_" localSheetId="56" hidden="1">PEG!$C$20,PEG!$F$24:$G$35</definedName>
    <definedName name="snl__E0962D27_F6C5_4D88_B0D8_3D72D62C2C17_" localSheetId="10" hidden="1">AEP!$V$42,AEP!$X$48:$X$56</definedName>
    <definedName name="snl__E0C74342_04E5_4445_ACA8_39A5A61E41E6_" localSheetId="21" hidden="1">CMS!$V$42,CMS!$X$48:$X$56</definedName>
    <definedName name="snl__E1028E5A_486A_40F9_B72A_1B4493B782F0_" localSheetId="37" hidden="1">HE!$C$20,HE!$F$24:$G$35</definedName>
    <definedName name="snl__E156F4FB_0FCB_4C51_8A28_08E252B87CB5_" localSheetId="12" hidden="1">AES!$V$42,AES!$X$48:$X$56</definedName>
    <definedName name="snl__E18F514D_6AEA_4021_9801_C1AB1EC86496_" localSheetId="46" hidden="1">NWE!$C$36,NWE!$F$41:$J$113</definedName>
    <definedName name="snl__E1B8DBA1_8954_4D16_AB83_38C74FD4A739_" localSheetId="46" hidden="1">NWE!$C$20,NWE!$F$24:$G$35</definedName>
    <definedName name="snl__E1DFC9C5_9DFC_4178_9612_0B90F8F1A399_" localSheetId="58" hidden="1">SO!$V$42,SO!$X$48:$X$56</definedName>
    <definedName name="snl__E1E1DB7C_6346_4633_8F8C_3312DE3DF8E9_" localSheetId="47" hidden="1">OGE!$C$36,OGE!$F$41:$J$113</definedName>
    <definedName name="snl__E1E80F84_7CD5_4909_A581_C68C53971886_" localSheetId="62" hidden="1">'SPSCO (2)'!$C$36,'SPSCO (2)'!$F$41:$J$113</definedName>
    <definedName name="snl__E22EE348_4A3A_42ED_9736_C562F911774C_" localSheetId="19" hidden="1">CNP!$C$36,CNP!$F$41:$J$113</definedName>
    <definedName name="snl__E2456BCB_A92F_4AD6_B6A5_D09214BFA43A_" localSheetId="49" hidden="1">PacificCorp!$V$42,PacificCorp!$X$48:$X$56</definedName>
    <definedName name="snl__E25BBB2C_0E89_4514_8F53_F1C4334A9112_" localSheetId="36" hidden="1">FOR!$V$42,FOR!$X$48:$X$56</definedName>
    <definedName name="snl__E26F7FD6_AEE4_4FF3_8136_ADC2BF96E679_" localSheetId="44" hidden="1">FPL!$C$20,FPL!$F$24:$G$35</definedName>
    <definedName name="snl__E28D38F6_00DB_4C45_9402_0FDDDF320F02_" localSheetId="28" hidden="1">ETR!$C$36,ETR!$F$41:$J$113</definedName>
    <definedName name="snl__E28D38F6_00DB_4C45_9402_0FDDDF320F02_" localSheetId="29" hidden="1">EVRG!$C$36,EVRG!$F$41:$J$113</definedName>
    <definedName name="snl__E2A731C2_E89B_4F6B_87E9_BC21DC32D001_" localSheetId="8" hidden="1">LNT!$V$42,LNT!$X$48:$X$56</definedName>
    <definedName name="snl__E2B717A1_1D23_48C6_A2D0_802C6874B8EC_" localSheetId="23" hidden="1">D!$V$42,D!$X$48:$X$56</definedName>
    <definedName name="snl__E30044CF_8026_4393_A57E_61665513241C_" localSheetId="24" hidden="1">DESC!$C$20,DESC!$F$24:$G$35</definedName>
    <definedName name="snl__E311C642_5000_4D00_9435_7244CC17A114_" localSheetId="56" hidden="1">PEG!$C$36,PEG!$F$41:$J$113</definedName>
    <definedName name="snl__E334AE38_E6DD_40F1_A4BA_D21A10D33415_" localSheetId="64" hidden="1">'SWEPCO (2)'!$V$42,'SWEPCO (2)'!$X$48:$X$56</definedName>
    <definedName name="snl__E3433FBB_2FF0_451E_A1D7_9F22CA7B9EEF_" localSheetId="41" hidden="1">MGEE!$C$20,MGEE!$F$24:$G$35</definedName>
    <definedName name="snl__E3433FBB_2FF0_451E_A1D7_9F22CA7B9EEF_" localSheetId="43" hidden="1">NEE!$C$20,NEE!$F$24:$G$35</definedName>
    <definedName name="snl__E3433FBB_2FF0_451E_A1D7_9F22CA7B9EEF_" localSheetId="47" hidden="1">OGE!$C$20,OGE!$F$24:$G$35</definedName>
    <definedName name="snl__E3433FBB_2FF0_451E_A1D7_9F22CA7B9EEF_" localSheetId="48" hidden="1">OTTR!$C$20,OTTR!$F$24:$G$35</definedName>
    <definedName name="snl__E3433FBB_2FF0_451E_A1D7_9F22CA7B9EEF_" localSheetId="52" hidden="1">PCG!$C$20,PCG!$F$24:$G$35</definedName>
    <definedName name="snl__E3433FBB_2FF0_451E_A1D7_9F22CA7B9EEF_" localSheetId="56" hidden="1">PEG!$C$20,PEG!$F$24:$G$35</definedName>
    <definedName name="snl__E3433FBB_2FF0_451E_A1D7_9F22CA7B9EEF_" localSheetId="54" hidden="1">PNM!$C$20,PNM!$F$24:$G$35</definedName>
    <definedName name="snl__E3433FBB_2FF0_451E_A1D7_9F22CA7B9EEF_" localSheetId="53" hidden="1">POR!$C$20,POR!$F$24:$G$35</definedName>
    <definedName name="snl__E35DA3A1_F837_4377_8677_2FB7F5AE5506_" localSheetId="49" hidden="1">PacificCorp!$V$42,PacificCorp!$X$48:$X$56</definedName>
    <definedName name="snl__E369EAD1_FEAA_4E14_BAE1_FB77BE6765A9_" localSheetId="36" hidden="1">FOR!$C$36,FOR!$F$41:$J$113</definedName>
    <definedName name="snl__E393801E_39F2_4150_B70E_9AEB7008D48E_" localSheetId="10" hidden="1">AEP!$C$20,AEP!$F$24:$G$35</definedName>
    <definedName name="snl__E3C42472_3469_4E8C_A43E_55F12CE42A54_" localSheetId="15" hidden="1">AGR!$V$42,AGR!$X$48:$X$56</definedName>
    <definedName name="snl__E3D94F9E_3583_4ECB_8381_EC40877B4084_" localSheetId="23" hidden="1">D!$C$36,D!$F$41:$J$113</definedName>
    <definedName name="snl__E3DB3988_165E_4DD7_8E13_80B42B350322_" localSheetId="8" hidden="1">LNT!$C$36,LNT!$F$41:$J$113</definedName>
    <definedName name="snl__E3DF3A02_5BD7_4D37_B5E4_384B38466458_" localSheetId="30" hidden="1">ES!$V$42,ES!$X$48:$X$56</definedName>
    <definedName name="snl__E3F478C4_F61F_455E_8FC0_6FE026AA38F6_" localSheetId="29" hidden="1">EVRG!$C$20,EVRG!$F$24:$G$35</definedName>
    <definedName name="snl__E41659F6_F026_4BCB_A9C4_BF077C8FFD53_" localSheetId="32" hidden="1">EXC!$C$36,EXC!$F$41:$J$113</definedName>
    <definedName name="snl__E4284609_DE16_4613_86EE_965DD38AFE03_" localSheetId="12" hidden="1">AES!$C$20,AES!$F$24:$G$35</definedName>
    <definedName name="snl__E44BD48C_1B1A_4602_902A_145517BE4EFD_" localSheetId="44" hidden="1">FPL!$C$20,FPL!$F$24:$G$35</definedName>
    <definedName name="snl__E45FA796_B8CE_49D4_BDC2_49B0526DE2E9_" localSheetId="24" hidden="1">DESC!$V$42,DESC!$X$48:$X$56</definedName>
    <definedName name="snl__E4616B8A_298E_4C90_A5BB_F64366BE55DD_" localSheetId="15" hidden="1">AGR!$C$20,AGR!$F$24:$G$35</definedName>
    <definedName name="snl__E4736A11_76EF_4E77_BFB4_C2E74B374DA0_" localSheetId="10" hidden="1">AEP!$C$20,AEP!$F$24:$G$35</definedName>
    <definedName name="snl__E478C915_EE66_4933_ACFC_5DFA18FD21E6_" localSheetId="29" hidden="1">EVRG!$V$42,EVRG!$X$48:$X$56</definedName>
    <definedName name="snl__E49F5225_A136_4C83_ABF0_0892F449A0D5_" localSheetId="18" hidden="1">BKH!$C$20,BKH!$F$24:$G$35</definedName>
    <definedName name="snl__E4A04CA8_46CA_4689_87AB_4C1F9D5EDD29_" localSheetId="19" hidden="1">CNP!$C$20,CNP!$F$24:$G$35</definedName>
    <definedName name="snl__E4B764C8_73AF_4D0F_81A6_34015471A5D1_" localSheetId="52" hidden="1">PCG!$C$36,PCG!$F$41:$J$113</definedName>
    <definedName name="snl__E4C4ED19_F91A_4E04_88A8_81C98ADCBF3F_" localSheetId="38" hidden="1">IDA!$V$42,IDA!$X$48:$X$56</definedName>
    <definedName name="snl__E4CF266D_2CAF_42BF_944B_64ECE5A77D4B_" localSheetId="58" hidden="1">SO!$V$42,SO!$X$48:$X$56</definedName>
    <definedName name="snl__E4DA7F9D_8D64_4B86_9DEE_EE869D9DBFC3_" localSheetId="22" hidden="1">ED!$C$36,ED!$F$41:$J$113</definedName>
    <definedName name="snl__E4FC7054_6167_4021_8AFB_629621B4FE3B_" localSheetId="44" hidden="1">FPL!$V$42,FPL!$X$48:$X$56</definedName>
    <definedName name="snl__E5040ACE_6703_42AE_8565_39D8CAB6C594_" localSheetId="59" hidden="1">VVC!$C$36,VVC!$F$41:$J$113</definedName>
    <definedName name="snl__E514F4CE_F0CA_47C1_8550_C62B8F2D10EC_" localSheetId="20" hidden="1">'CNP (2)'!$C$36,'CNP (2)'!$F$41:$J$113</definedName>
    <definedName name="snl__E533F88D_C08B_4D53_9EC4_FF2951BD9862_" localSheetId="34" hidden="1">FE!$C$36,FE!$F$41:$J$113</definedName>
    <definedName name="snl__E55BCE22_AE21_4F7B_AC97_3CA5980C3701_" localSheetId="58" hidden="1">SO!$C$20,SO!$F$24:$G$35</definedName>
    <definedName name="snl__E56A6F35_19FC_4BDA_8C7D_0ED81774D9A2_" localSheetId="42" hidden="1">'MGEE (2)'!$C$20,'MGEE (2)'!$F$24:$G$35</definedName>
    <definedName name="snl__E59B9DB0_F031_4A22_B7D4_B4B814E7951C_" localSheetId="41" hidden="1">MGEE!$V$42,MGEE!$X$48:$X$56</definedName>
    <definedName name="snl__E5B9F864_3403_4C29_8AB7_670EBA73180A_" localSheetId="60" hidden="1">WEC!$C$36,WEC!$F$41:$J$113</definedName>
    <definedName name="snl__E616B9D6_EF65_434D_807A_A280BF1A83B0_" localSheetId="18" hidden="1">BKH!$V$42,BKH!$X$48:$X$56</definedName>
    <definedName name="snl__E61B591F_A4FD_4523_8219_8F5695741764_" localSheetId="37" hidden="1">HE!$C$20,HE!$F$24:$G$35</definedName>
    <definedName name="snl__E62A3735_3372_43F2_9A70_F27068EB0FC6_" localSheetId="21" hidden="1">CMS!$C$36,CMS!$F$41:$J$113</definedName>
    <definedName name="snl__E631D8C7_1BC4_4308_A5CF_7844285C7E0A_" localSheetId="19" hidden="1">CNP!$C$20,CNP!$F$24:$G$35</definedName>
    <definedName name="snl__E6357F6E_EF8C_4147_A5E3_F8E8696178C8_" localSheetId="22" hidden="1">ED!$C$20,ED!$F$24:$G$35</definedName>
    <definedName name="snl__E6A0B9E4_0328_47F6_B7D1_43D558145832_" localSheetId="29" hidden="1">EVRG!$V$42,EVRG!$X$48:$X$56</definedName>
    <definedName name="snl__E6F9708E_4C41_4331_9E93_646B88132C37_" localSheetId="55" hidden="1">PPL!$C$20,PPL!$F$24:$G$35</definedName>
    <definedName name="snl__E70C6F3E_9842_49C9_B29C_631EFD50D14C_" localSheetId="31" hidden="1">'ES (2)'!$C$20,'ES (2)'!$F$24:$G$35</definedName>
    <definedName name="snl__E718F030_9524_43FA_834C_935B1692F548_" localSheetId="45" hidden="1">Gulf!$V$42,Gulf!$X$48:$X$56</definedName>
    <definedName name="snl__E73F4465_E47E_4D54_AF2A_4B3582D73D0F_" localSheetId="29" hidden="1">EVRG!$C$20,EVRG!$F$24:$G$35</definedName>
    <definedName name="snl__E74146EA_CA37_497F_B337_21C162ADA924_" localSheetId="62" hidden="1">'SPSCO (2)'!$V$42,'SPSCO (2)'!$X$48:$X$56</definedName>
    <definedName name="snl__E74146EA_CA37_497F_B337_21C162ADA924_" localSheetId="63" hidden="1">SWEPCO!$V$42,SWEPCO!$X$48:$X$56</definedName>
    <definedName name="snl__E74146EA_CA37_497F_B337_21C162ADA924_" localSheetId="64" hidden="1">'SWEPCO (2)'!$V$42,'SWEPCO (2)'!$X$48:$X$56</definedName>
    <definedName name="snl__E74C86EC_8E5A_4C77_BA33_489AB54A2BC8_" localSheetId="25" hidden="1">DTE!$C$20,DTE!$F$24:$G$35</definedName>
    <definedName name="snl__E75CECBC_3273_4A05_913B_BCA913585233_" localSheetId="28" hidden="1">ETR!$C$36,ETR!$F$41:$J$113</definedName>
    <definedName name="snl__E75D74A8_05C4_47E3_B218_5E88768CA1E3_" localSheetId="16" hidden="1">AVA!$V$42,AVA!$X$48:$X$56</definedName>
    <definedName name="snl__E76E6950_6CA7_4E6C_92E5_1FAD8D21CAF3_" localSheetId="33" hidden="1">BGE!$C$36,BGE!$F$41:$J$113</definedName>
    <definedName name="snl__E7BAB18A_CD06_47CF_86B2_842F87EC79F8_" localSheetId="45" hidden="1">Gulf!$C$36,Gulf!$F$41:$J$113</definedName>
    <definedName name="snl__E7BAB18A_CD06_47CF_86B2_842F87EC79F8_" localSheetId="46" hidden="1">NWE!$C$36,NWE!$F$41:$J$113</definedName>
    <definedName name="snl__E7F2AD51_E5E8_4B09_9294_9883A779CC00_" localSheetId="39" hidden="1">'IDA (2)'!$C$20,'IDA (2)'!$F$24:$G$35</definedName>
    <definedName name="snl__E803B11D_39F9_4F67_B62D_49E7CAEE8DCC_" localSheetId="58" hidden="1">SO!$C$36,SO!$F$41:$J$113</definedName>
    <definedName name="snl__E812DC45_4EDB_498A_8CAA_0898D3C5F185_" localSheetId="25" hidden="1">DTE!$C$36,DTE!$F$41:$J$113</definedName>
    <definedName name="snl__E8443853_D857_4353_A4E6_5D8286B8C834_" localSheetId="46" hidden="1">NWE!$C$36,NWE!$F$41:$J$113</definedName>
    <definedName name="snl__E8511BE0_1C56_411C_9EEF_1F53102FD0BB_" localSheetId="18" hidden="1">BKH!$C$20,BKH!$F$24:$G$35</definedName>
    <definedName name="snl__E86720C9_8D15_4A80_AC34_6E8519A81236_" localSheetId="10" hidden="1">AEP!$C$20,AEP!$F$24:$G$35</definedName>
    <definedName name="snl__E86720C9_8D15_4A80_AC34_6E8519A81236_" localSheetId="11" hidden="1">SWEPCO1!$C$20,SWEPCO1!$F$24:$G$35</definedName>
    <definedName name="snl__E89EF148_E4A6_4FF0_9F98_3CA759E36A90_" localSheetId="24" hidden="1">DESC!$C$20,DESC!$F$24:$G$35</definedName>
    <definedName name="snl__E8D28C98_08A3_481A_AEE5_9849260299CA_" localSheetId="10" hidden="1">AEP!$C$20,AEP!$F$24:$G$35</definedName>
    <definedName name="snl__E8DBE75F_6ABD_4298_89C4_820251F8CF16_" localSheetId="10" hidden="1">AEP!$V$42,AEP!$X$48:$X$56</definedName>
    <definedName name="snl__E8DBE75F_6ABD_4298_89C4_820251F8CF16_" localSheetId="11" hidden="1">SWEPCO1!$V$42,SWEPCO1!$X$48:$X$56</definedName>
    <definedName name="snl__E908C84D_5C97_4B0A_84DA_6D70860382C7_" localSheetId="16" hidden="1">AVA!$C$20,AVA!$F$24:$G$35</definedName>
    <definedName name="snl__E9128297_C934_4F57_AD1D_937DF18A71E1_" localSheetId="46" hidden="1">NWE!$V$42,NWE!$X$48:$X$56</definedName>
    <definedName name="snl__E9161D9C_7A1B_4CED_B815_DC8CF58CE296_" localSheetId="44" hidden="1">FPL!$C$20,FPL!$F$24:$G$35</definedName>
    <definedName name="snl__E97FD436_43E4_4A82_A234_D77A6DC2EE9B_" localSheetId="13" hidden="1">DPL!$C$36,DPL!$F$41:$J$113</definedName>
    <definedName name="snl__E9839F0F_0E12_4A20_AB95_25F21A9358A9_" localSheetId="51" hidden="1">PSE!$C$20,PSE!$F$24:$G$35</definedName>
    <definedName name="snl__E9AEBF83_B5AC_4555_A1CD_91BED1A38B8C_" localSheetId="44" hidden="1">FPL!$C$36,FPL!$F$41:$J$113</definedName>
    <definedName name="snl__E9D22B78_816C_4CCA_92A7_B1DB6E4D74B7_" localSheetId="20" hidden="1">'CNP (2)'!$C$36,'CNP (2)'!$F$41:$J$113</definedName>
    <definedName name="snl__E9E3BF5E_0DB0_4839_9E3E_8CAE2B724249_" localSheetId="12" hidden="1">AES!$C$36,AES!$F$41:$J$113</definedName>
    <definedName name="snl__EA1412A4_BD04_432C_9BA0_AC8CF5C21113_" localSheetId="51" hidden="1">PSE!$V$42,PSE!$X$48:$X$56</definedName>
    <definedName name="snl__EA1AA5D4_2EA7_492F_9410_6253C1A06B82_" localSheetId="32" hidden="1">EXC!$C$36,EXC!$F$41:$J$113</definedName>
    <definedName name="snl__EA4AB1CD_CA91_459D_8365_B570B5BCBFD6_" localSheetId="60" hidden="1">WEC!$C$36,WEC!$F$41:$J$113</definedName>
    <definedName name="snl__EA5122F0_E007_42F8_9236_64D92E9AD92F_" localSheetId="42" hidden="1">'MGEE (2)'!$C$36,'MGEE (2)'!$F$41:$J$113</definedName>
    <definedName name="snl__EA842AEA_D3B5_4C28_8917_AF8B93BFBD5B_" localSheetId="25" hidden="1">DTE!$C$36,DTE!$F$41:$J$113</definedName>
    <definedName name="snl__EA9534C9_6125_40A1_9DF8_C98F83DD7502_" localSheetId="27" hidden="1">EIX!$C$20,EIX!$F$24:$G$35</definedName>
    <definedName name="snl__EA9814EC_E964_43BF_9950_256BF43F2CB7_" localSheetId="11" hidden="1">SWEPCO1!$V$42,SWEPCO1!$X$48:$X$56</definedName>
    <definedName name="snl__EAA489A9_7AB6_4595_986C_FB4E2292836A_" localSheetId="35" hidden="1">'Pepco (2)'!$V$42,'Pepco (2)'!$X$48:$X$56</definedName>
    <definedName name="snl__EAB86C18_4565_467A_B9DD_A354EC6BF235_" localSheetId="24" hidden="1">DESC!$V$42,DESC!$X$48:$X$56</definedName>
    <definedName name="snl__EABB06B1_5D7E_4600_8102_D05FC24903D1_" localSheetId="23" hidden="1">D!$C$20,D!$F$24:$G$35</definedName>
    <definedName name="snl__EACBA508_56B9_4940_ACC4_5F4508C04B5F_" localSheetId="48" hidden="1">OTTR!$C$20,OTTR!$F$24:$G$35</definedName>
    <definedName name="snl__EAD2850E_515F_48EF_86BC_671FDCDCDADB_" localSheetId="20" hidden="1">'CNP (2)'!$V$42,'CNP (2)'!$X$48:$X$56</definedName>
    <definedName name="snl__EAD319E8_E3FD_4234_A3C3_08EBB4431F46_" localSheetId="42" hidden="1">'MGEE (2)'!$C$36,'MGEE (2)'!$F$41:$J$113</definedName>
    <definedName name="snl__EB2CA578_4844_4B2B_8F51_F739AE06B399_" localSheetId="23" hidden="1">D!$C$36,D!$F$41:$J$113</definedName>
    <definedName name="snl__EB4EF04A_62B3_4D84_B1D9_2C5A0834E666_" localSheetId="19" hidden="1">CNP!$V$42,CNP!$X$48:$X$56</definedName>
    <definedName name="snl__EB9442B8_C09C_49E7_AE5C_227E03CF5040_" localSheetId="16" hidden="1">AVA!$C$36,AVA!$F$41:$J$113</definedName>
    <definedName name="snl__EBE78BD9_AB8F_4041_9A34_0911745B3BBA_" localSheetId="17" hidden="1">'AVA (2)'!$V$42,'AVA (2)'!$X$48:$X$56</definedName>
    <definedName name="snl__EC0319FE_FD31_4E9A_AABC_599BCC4EB80D_" localSheetId="35" hidden="1">'Pepco (2)'!$C$36,'Pepco (2)'!$F$41:$J$113</definedName>
    <definedName name="snl__EC078B39_D85A_4338_A329_A6AD655F355C_" localSheetId="32" hidden="1">EXC!$C$20,EXC!$F$24:$G$35</definedName>
    <definedName name="snl__EC0FFD4F_1326_4E2F_A83A_E087248428CC_" localSheetId="38" hidden="1">IDA!$V$42,IDA!$X$48:$X$56</definedName>
    <definedName name="snl__EC1BEFC6_B6B8_42A8_8248_541C9555471E_" localSheetId="14" hidden="1">APC!$C$36,APC!$F$41:$J$113</definedName>
    <definedName name="snl__EC26687C_AB0D_4064_A677_48C25499ABC7_" localSheetId="61" hidden="1">XEL!$C$36,XEL!$F$41:$J$113</definedName>
    <definedName name="snl__EC3A0005_9073_4599_9A68_25B0ECE5C057_" localSheetId="8" hidden="1">LNT!$C$36,LNT!$F$41:$J$113</definedName>
    <definedName name="snl__EC3A923B_2D56_43ED_9FBC_C035B84A0BFC_" localSheetId="47" hidden="1">OGE!$C$36,OGE!$F$41:$J$113</definedName>
    <definedName name="snl__EC7A6E33_42AA_495E_817E_3B44003E54A0_" localSheetId="35" hidden="1">'Pepco (2)'!$V$42,'Pepco (2)'!$X$48:$X$56</definedName>
    <definedName name="snl__ECAEB23A_E84E_46E2_AB87_6CBC94330B88_" localSheetId="40" hidden="1">MDU!$V$42,MDU!$X$48:$X$56</definedName>
    <definedName name="snl__ECC0C5B5_8C48_4638_AA82_5628ECDB5E13_" localSheetId="49" hidden="1">PacificCorp!$C$36,PacificCorp!$F$41:$J$113</definedName>
    <definedName name="snl__ECCEFB0C_33B9_45F2_B66C_EED86228F84B_" localSheetId="17" hidden="1">'AVA (2)'!$V$42,'AVA (2)'!$X$48:$X$56</definedName>
    <definedName name="snl__ECD7C513_BC57_4697_9B96_C8C036E0C45C_" localSheetId="31" hidden="1">'ES (2)'!$C$36,'ES (2)'!$F$41:$J$113</definedName>
    <definedName name="snl__ECF36777_85D6_4BED_A25F_D2987032EBAD_" localSheetId="15" hidden="1">AGR!$V$42,AGR!$X$48:$X$56</definedName>
    <definedName name="snl__ED08C2BC_36E5_4691_8D5E_933FFFC0311C_" localSheetId="63" hidden="1">SWEPCO!$V$42,SWEPCO!$X$48:$X$56</definedName>
    <definedName name="snl__ED08C2BC_36E5_4691_8D5E_933FFFC0311C_" localSheetId="64" hidden="1">'SWEPCO (2)'!$V$42,'SWEPCO (2)'!$X$48:$X$56</definedName>
    <definedName name="snl__ED1082CD_406F_4127_9B96_BFD2A4618013_" localSheetId="29" hidden="1">EVRG!$C$36,EVRG!$F$41:$J$113</definedName>
    <definedName name="snl__ED5266C9_D432_4E2A_A955_E517F0577432_" localSheetId="28" hidden="1">ETR!$C$20,ETR!$F$24:$G$35</definedName>
    <definedName name="snl__ED609A7A_A67D_4FED_B5F4_1D0F07591845_" localSheetId="8" hidden="1">LNT!$C$36,LNT!$F$41:$J$113</definedName>
    <definedName name="snl__ED67D4F0_0B63_41A5_9CD2_EAF10101B4C7_" localSheetId="50" hidden="1">PNW!$C$20,PNW!$F$24:$G$35</definedName>
    <definedName name="snl__ED8FB596_29D0_41FC_90DF_B8991875D30D_" localSheetId="47" hidden="1">OGE!$C$20,OGE!$F$24:$G$35</definedName>
    <definedName name="snl__ED8FB596_29D0_41FC_90DF_B8991875D30D_" localSheetId="48" hidden="1">OTTR!$C$20,OTTR!$F$24:$G$35</definedName>
    <definedName name="snl__ED8FB596_29D0_41FC_90DF_B8991875D30D_" localSheetId="52" hidden="1">PCG!$C$20,PCG!$F$24:$G$35</definedName>
    <definedName name="snl__ED8FB596_29D0_41FC_90DF_B8991875D30D_" localSheetId="56" hidden="1">PEG!$C$20,PEG!$F$24:$G$35</definedName>
    <definedName name="snl__ED8FB596_29D0_41FC_90DF_B8991875D30D_" localSheetId="54" hidden="1">PNM!$C$20,PNM!$F$24:$G$35</definedName>
    <definedName name="snl__ED8FB596_29D0_41FC_90DF_B8991875D30D_" localSheetId="53" hidden="1">POR!$C$20,POR!$F$24:$G$35</definedName>
    <definedName name="snl__EDEF9366_C4BA_42E8_A79D_FAB6DF10E5F0_" localSheetId="23" hidden="1">D!$V$42,D!$X$48:$X$56</definedName>
    <definedName name="snl__EDEF9366_C4BA_42E8_A79D_FAB6DF10E5F0_" localSheetId="25" hidden="1">DTE!$V$42,DTE!$X$48:$X$56</definedName>
    <definedName name="snl__EDEF9366_C4BA_42E8_A79D_FAB6DF10E5F0_" localSheetId="22" hidden="1">ED!$V$42,ED!$X$48:$X$56</definedName>
    <definedName name="snl__EE569F0F_AD7B_4C55_8B92_FAC7EBAA3222_" localSheetId="62" hidden="1">'SPSCO (2)'!$C$20,'SPSCO (2)'!$F$24:$G$35</definedName>
    <definedName name="snl__EE63AC0C_C839_4C9E_94AA_A426FA4FDD6B_" localSheetId="23" hidden="1">D!$V$42,D!$X$48:$X$56</definedName>
    <definedName name="snl__EEA96F1A_FEBE_493E_A7EA_22AB05AFBB3D_" localSheetId="20" hidden="1">'CNP (2)'!$C$20,'CNP (2)'!$F$24:$G$35</definedName>
    <definedName name="snl__EF2E677E_9C78_4629_953C_D438F4C3C359_" localSheetId="40" hidden="1">MDU!$C$36,MDU!$F$41:$J$113</definedName>
    <definedName name="snl__EF2F8582_7B3E_4080_94FA_DCF97C517FD3_" localSheetId="51" hidden="1">PSE!$C$20,PSE!$F$24:$G$35</definedName>
    <definedName name="snl__EF3DABB4_7D20_4C99_B10F_600A4FBA178C_" localSheetId="63" hidden="1">SWEPCO!$C$20,SWEPCO!$F$24:$G$35</definedName>
    <definedName name="snl__EF3DABB4_7D20_4C99_B10F_600A4FBA178C_" localSheetId="64" hidden="1">'SWEPCO (2)'!$C$20,'SWEPCO (2)'!$F$24:$G$35</definedName>
    <definedName name="snl__EF7A0524_2816_4C3D_9864_5D79F02B96B7_" localSheetId="23" hidden="1">D!$V$42,D!$X$48:$X$56</definedName>
    <definedName name="snl__EF7CF05A_94AA_4643_B774_005D683F0CC8_" localSheetId="49" hidden="1">PacificCorp!$V$42,PacificCorp!$X$48:$X$56</definedName>
    <definedName name="snl__EF82F32C_B828_4C5A_80D7_69CD4AC89BF4_" localSheetId="27" hidden="1">EIX!$C$36,EIX!$F$41:$J$113</definedName>
    <definedName name="snl__EFB7730A_9BBE_4CD8_B2F3_52E60716DE54_" localSheetId="44" hidden="1">FPL!$V$42,FPL!$X$48:$X$56</definedName>
    <definedName name="snl__EFD53408_0F61_426B_8B45_64A1252C4AEA_" localSheetId="20" hidden="1">'CNP (2)'!$C$20,'CNP (2)'!$F$24:$G$35</definedName>
    <definedName name="snl__EFDEDCA4_17EE_4A45_8442_BF47AADF110F_" localSheetId="61" hidden="1">XEL!$C$20,XEL!$F$24:$G$35</definedName>
    <definedName name="snl__F00A5F78_B1AB_49C4_B9CF_038C04882793_" localSheetId="16" hidden="1">AVA!$V$42,AVA!$X$48:$X$56</definedName>
    <definedName name="snl__F01278FC_F3BA_4A2A_9800_645EF538FF57_" localSheetId="36" hidden="1">FOR!$C$20,FOR!$F$24:$G$35</definedName>
    <definedName name="snl__F0166ABA_9B57_4417_A54D_5E50A9548F8B_" localSheetId="43" hidden="1">NEE!$C$36,NEE!$F$41:$J$113</definedName>
    <definedName name="snl__F0180A6E_0427_4F4E_B293_FE72644BB1D8_" localSheetId="26" hidden="1">DUK!$C$36,DUK!$F$41:$J$113</definedName>
    <definedName name="snl__F06D7F5E_4BBC_47C4_A8F7_A38846E4DFA5_" localSheetId="8" hidden="1">LNT!$V$42,LNT!$X$48:$X$56</definedName>
    <definedName name="snl__F08B5178_A91C_4ACA_ACBF_B6D9D682332C_" localSheetId="38" hidden="1">IDA!$V$42,IDA!$X$48:$X$56</definedName>
    <definedName name="snl__F0FC132F_4815_41C7_8291_62242D3D3EFF_" localSheetId="25" hidden="1">DTE!$C$20,DTE!$F$24:$G$35</definedName>
    <definedName name="snl__F10E30DF_FC39_4133_AC49_AE0AEC354AB0_" localSheetId="56" hidden="1">PEG!$V$42,PEG!$X$48:$X$56</definedName>
    <definedName name="snl__F123DA47_E1FF_4338_8ADB_FE2119464457_" localSheetId="27" hidden="1">EIX!$C$20,EIX!$F$24:$G$35</definedName>
    <definedName name="snl__F12A1DB8_189C_4B5D_A350_0C0BC3CADF30_" localSheetId="46" hidden="1">NWE!$C$20,NWE!$F$24:$G$35</definedName>
    <definedName name="snl__F1612184_7ED7_46F6_A641_2C92D2FD75FE_" localSheetId="27" hidden="1">EIX!$C$20,EIX!$F$24:$G$35</definedName>
    <definedName name="snl__F1D2E39B_ACA5_4FE1_A6D5_E35D11EE8181_" localSheetId="43" hidden="1">NEE!$V$42,NEE!$X$48:$X$56</definedName>
    <definedName name="snl__F1FD8DA3_D3C5_4BEF_B492_47383C272034_" localSheetId="17" hidden="1">'AVA (2)'!$C$20,'AVA (2)'!$F$24:$G$35</definedName>
    <definedName name="snl__F213F54D_61D8_4CFE_B7A5_04DA496D09F1_" localSheetId="50" hidden="1">PNW!$V$42,PNW!$X$48:$X$56</definedName>
    <definedName name="snl__F2193A27_4F02_4F8B_9A37_D35D849A13A0_" localSheetId="15" hidden="1">AGR!$V$42,AGR!$X$48:$X$56</definedName>
    <definedName name="snl__F230FD6B_CB85_4F7D_BEFF_39F0C4DE76E4_" localSheetId="8" hidden="1">LNT!$C$36,LNT!$F$41:$J$113</definedName>
    <definedName name="snl__F2488D17_27F7_4B7C_A12B_63F47ABF40DE_" localSheetId="46" hidden="1">NWE!$V$42,NWE!$X$48:$X$56</definedName>
    <definedName name="snl__F2837ED7_F37E_45BF_BD67_6E45A8C2D846_" localSheetId="33" hidden="1">BGE!$C$20,BGE!$F$24:$G$35</definedName>
    <definedName name="snl__F2C36626_5148_46C0_A682_B585BEBABDE8_" localSheetId="61" hidden="1">XEL!$C$20,XEL!$F$24:$G$35</definedName>
    <definedName name="snl__F2EF4000_7526_4A38_AA18_217CFF4A6D6F_" localSheetId="56" hidden="1">PEG!$V$42,PEG!$X$48:$X$56</definedName>
    <definedName name="snl__F2F2083B_BF9E_4523_973F_675E8033FCD5_" localSheetId="44" hidden="1">FPL!$C$36,FPL!$F$41:$J$113</definedName>
    <definedName name="snl__F2F84B80_79B1_4329_85C0_F9DB5C6C8A41_" localSheetId="46" hidden="1">NWE!$C$36,NWE!$F$41:$J$113</definedName>
    <definedName name="snl__F3308CAA_231F_4AAF_B30D_6A0F35E3BDB7_" localSheetId="14" hidden="1">APC!$C$20,APC!$F$24:$G$35</definedName>
    <definedName name="snl__F35189BD_526C_40EC_B765_AB82CE450D2B_" localSheetId="52" hidden="1">PCG!$V$42,PCG!$X$48:$X$56</definedName>
    <definedName name="snl__F36E6CB7_DF31_44B9_A661_6A167FE2F9AF_" localSheetId="22" hidden="1">ED!$C$20,ED!$F$24:$G$35</definedName>
    <definedName name="snl__F3A45A61_109C_4E57_89AC_2ECB90F71CF7_" localSheetId="55" hidden="1">PPL!$V$42,PPL!$X$48:$X$56</definedName>
    <definedName name="snl__F3BD07CE_62F8_4F4C_8BA5_AEAE4AF5B6D5_" localSheetId="22" hidden="1">ED!$C$36,ED!$F$41:$J$113</definedName>
    <definedName name="snl__F3CFBAD1_8B8F_4E0F_8B36_59A9762956A4_" localSheetId="33" hidden="1">BGE!$C$36,BGE!$F$41:$J$113</definedName>
    <definedName name="snl__F3D4CF80_160B_4881_A22A_822B3D99F905_" localSheetId="14" hidden="1">APC!$C$20,APC!$F$24:$G$35</definedName>
    <definedName name="snl__F3EC85CC_9055_4267_9B1F_99AFAF4BB35C_" localSheetId="38" hidden="1">IDA!$C$20,IDA!$F$24:$G$35</definedName>
    <definedName name="snl__F3ED6073_D3E3_4C56_B2D3_9B345840C41C_" localSheetId="39" hidden="1">'IDA (2)'!$V$42,'IDA (2)'!$X$48:$X$56</definedName>
    <definedName name="snl__F3EE9F62_9EEF_41B0_960B_4D1FE302AB94_" localSheetId="34" hidden="1">FE!$V$42,FE!$X$48:$X$56</definedName>
    <definedName name="snl__F3EE9F62_9EEF_41B0_960B_4D1FE302AB94_" localSheetId="35" hidden="1">'Pepco (2)'!$V$42,'Pepco (2)'!$X$48:$X$56</definedName>
    <definedName name="snl__F3F20AD3_FEA6_4819_8CD7_A51285136496_" localSheetId="29" hidden="1">EVRG!$C$36,EVRG!$F$41:$J$113</definedName>
    <definedName name="snl__F435BF40_A2D1_4E5B_A858_78C9CE3A165B_" localSheetId="31" hidden="1">'ES (2)'!$C$20,'ES (2)'!$F$24:$G$35</definedName>
    <definedName name="snl__F4467952_7719_4EDD_88C4_9DE07F4250EF_" localSheetId="12" hidden="1">AES!$C$20,AES!$F$24:$G$35</definedName>
    <definedName name="snl__F49D2106_EC1F_4804_8002_DAD22F985BF1_" localSheetId="29" hidden="1">EVRG!$V$42,EVRG!$X$48:$X$56</definedName>
    <definedName name="snl__F4B801E0_3130_4CF9_B4CB_CE78EE462D5A_" localSheetId="28" hidden="1">ETR!$C$36,ETR!$F$41:$J$113</definedName>
    <definedName name="snl__F4D64997_730A_468B_A0EB_330AE394AE65_" localSheetId="44" hidden="1">FPL!$V$42,FPL!$X$48:$X$56</definedName>
    <definedName name="snl__F4E9463B_0481_4675_939F_AE0397103941_" localSheetId="56" hidden="1">PEG!$C$36,PEG!$F$41:$J$113</definedName>
    <definedName name="snl__F4FD9BC8_CDEC_4F71_9002_84D0B381D058_" localSheetId="28" hidden="1">ETR!$V$42,ETR!$X$48:$X$56</definedName>
    <definedName name="snl__F57063BC_19C6_47B3_B573_0034F86D61DE_" localSheetId="25" hidden="1">DTE!$C$36,DTE!$F$41:$J$113</definedName>
    <definedName name="snl__F573D067_2558_46C4_982E_B8CC5197C906_" localSheetId="23" hidden="1">D!$C$20,D!$F$24:$G$35</definedName>
    <definedName name="snl__F58297B2_EA1E_4519_B57C_1FB290FAB7C9_" localSheetId="31" hidden="1">'ES (2)'!$C$20,'ES (2)'!$F$24:$G$35</definedName>
    <definedName name="snl__F592429C_46EC_49AF_9257_AD778270F2D7_" localSheetId="39" hidden="1">'IDA (2)'!$C$36,'IDA (2)'!$F$41:$J$113</definedName>
    <definedName name="snl__F59ADD2F_E715_47F8_B871_5FB06CADA02A_" localSheetId="52" hidden="1">PCG!$V$42,PCG!$X$48:$X$56</definedName>
    <definedName name="snl__F5A6E386_B0E0_4CAC_BB00_AEC15E7258B5_" localSheetId="22" hidden="1">ED!$V$42,ED!$X$48:$X$56</definedName>
    <definedName name="snl__F5A9F571_B05F_4C13_9097_DFA80204ED95_" localSheetId="56" hidden="1">PEG!$C$36,PEG!$F$41:$J$113</definedName>
    <definedName name="snl__F5E9541F_79B7_48C0_B482_97EA2A4680FB_" localSheetId="8" hidden="1">LNT!$V$42,LNT!$X$48:$X$56</definedName>
    <definedName name="snl__F6201DA1_F6B0_40B1_97CD_A4D09F7DC919_" localSheetId="58" hidden="1">SO!$C$20,SO!$F$24:$G$35</definedName>
    <definedName name="snl__F6372110_818F_458A_8188_3E682A5CD0AD_" localSheetId="36" hidden="1">FOR!$C$20,FOR!$F$24:$G$35</definedName>
    <definedName name="snl__F64419B3_FA2A_4C1B_8F47_566B78DECEEA_" localSheetId="48" hidden="1">OTTR!$C$20,OTTR!$F$24:$G$35</definedName>
    <definedName name="snl__F67CD956_E460_4AFA_9300_02EAA0B97B8C_" localSheetId="15" hidden="1">AGR!$C$20,AGR!$F$24:$G$35</definedName>
    <definedName name="snl__F6900FB2_C720_41F5_8E68_36296B4AE132_" localSheetId="45" hidden="1">Gulf!$C$20,Gulf!$F$24:$G$35</definedName>
    <definedName name="snl__F697CB99_4414_410F_8DEF_064379C01723_" localSheetId="50" hidden="1">PNW!$V$42,PNW!$X$48:$X$56</definedName>
    <definedName name="snl__F6A47857_92A8_45C8_80B7_B7B914DC3AEA_" localSheetId="46" hidden="1">NWE!$C$20,NWE!$F$24:$G$35</definedName>
    <definedName name="snl__F6A7F10B_B970_4896_911C_CB00A6B1A105_" localSheetId="44" hidden="1">FPL!$V$42,FPL!$X$48:$X$56</definedName>
    <definedName name="snl__F6B6B52B_17D7_4CDF_965D_AFAAE269BBEF_" localSheetId="18" hidden="1">BKH!$C$20,BKH!$F$24:$G$35</definedName>
    <definedName name="snl__F6BA3726_25B9_4651_92A0_1F00E2049372_" localSheetId="27" hidden="1">EIX!$V$42,EIX!$X$48:$X$56</definedName>
    <definedName name="snl__F6D9E990_485A_4D35_AA38_5BFF12E231DB_" localSheetId="10" hidden="1">AEP!$C$36,AEP!$F$41:$J$113</definedName>
    <definedName name="snl__F6D9E990_485A_4D35_AA38_5BFF12E231DB_" localSheetId="11" hidden="1">SWEPCO1!$C$36,SWEPCO1!$F$41:$J$113</definedName>
    <definedName name="snl__F6EB6ABA_93AB_476C_A142_A268A4ED7C6C_" localSheetId="21" hidden="1">CMS!$C$36,CMS!$F$41:$J$113</definedName>
    <definedName name="snl__F6F1224C_9DEF_42C9_89F3_02C5F32B5432_" localSheetId="63" hidden="1">SWEPCO!$V$42,SWEPCO!$X$48:$X$56</definedName>
    <definedName name="snl__F739C431_9938_4655_811B_20174569FEB7_" localSheetId="39" hidden="1">'IDA (2)'!$C$36,'IDA (2)'!$F$41:$J$113</definedName>
    <definedName name="snl__F7577CEC_8A24_41A7_B69F_754BB03F7A09_" localSheetId="42" hidden="1">'MGEE (2)'!$V$42,'MGEE (2)'!$X$48:$X$56</definedName>
    <definedName name="snl__F797EB7D_A3F4_4EC9_A07D_DD0F31ACD6AC_" localSheetId="14" hidden="1">APC!$V$42,APC!$X$48:$X$56</definedName>
    <definedName name="snl__F7A957F7_A022_4CF8_BE56_F3118A87D2A8_" localSheetId="8" hidden="1">LNT!$V$42,LNT!$X$48:$X$56</definedName>
    <definedName name="snl__F7B3C83C_899C_44B2_9209_B3B19740FF42_" localSheetId="28" hidden="1">ETR!$V$42,ETR!$X$48:$X$56</definedName>
    <definedName name="snl__F7B890AE_6F32_4845_8961_F72D06F0C024_" localSheetId="23" hidden="1">D!$V$42,D!$X$48:$X$56</definedName>
    <definedName name="snl__F7C35312_C585_4B8F_92F3_AD3EFC35B0E9_" localSheetId="21" hidden="1">CMS!$C$36,CMS!$F$41:$J$113</definedName>
    <definedName name="snl__F7E87CE2_B85B_4164_AD85_8247F0AFB7DE_" localSheetId="17" hidden="1">'AVA (2)'!$V$42,'AVA (2)'!$X$48:$X$56</definedName>
    <definedName name="snl__F7EDEE78_D152_4911_A2E3_1E5B61D75234_" localSheetId="59" hidden="1">VVC!$V$42,VVC!$X$48:$X$56</definedName>
    <definedName name="snl__F8126BA4_2063_4D57_A429_759BEC28F9C3_" localSheetId="27" hidden="1">EIX!$V$42,EIX!$X$48:$X$56</definedName>
    <definedName name="snl__F8167D99_0F59_46F8_97DA_4B4AA4FD8F6A_" localSheetId="26" hidden="1">DUK!$C$20,DUK!$F$24:$G$35</definedName>
    <definedName name="snl__F85A1794_66E0_4B38_893F_A47E12356CA5_" localSheetId="58" hidden="1">SO!$C$36,SO!$F$41:$J$113</definedName>
    <definedName name="snl__F85CB446_77EE_499D_BD86_F16360CF7BFD_" localSheetId="13" hidden="1">DPL!$V$42,DPL!$X$48:$X$56</definedName>
    <definedName name="snl__F8634460_D4C4_4D0D_89AB_1D3929C2D7A1_" localSheetId="29" hidden="1">EVRG!$C$36,EVRG!$F$41:$J$113</definedName>
    <definedName name="snl__F8834A84_65B1_43EA_BB61_A3E02AE50838_" localSheetId="13" hidden="1">DPL!$C$20,DPL!$F$24:$G$35</definedName>
    <definedName name="snl__F8A01D6B_45A1_487B_906E_B0FA0ABF982F_" localSheetId="41" hidden="1">MGEE!$C$20,MGEE!$F$24:$G$35</definedName>
    <definedName name="snl__F8A9C4DB_1F0B_4683_B7FA_41528F9BAA79_" localSheetId="35" hidden="1">'Pepco (2)'!$V$42,'Pepco (2)'!$X$48:$X$56</definedName>
    <definedName name="snl__F8C390D3_F6C6_4371_9002_4784EC8D5FE2_" localSheetId="26" hidden="1">DUK!$C$36,DUK!$F$41:$J$113</definedName>
    <definedName name="snl__F90CD043_A9BA_44E1_87CA_5D271BE4C88D_" localSheetId="31" hidden="1">'ES (2)'!$C$36,'ES (2)'!$F$41:$J$113</definedName>
    <definedName name="snl__F92DC81F_A477_4D3A_9565_44E5D6D57434_" localSheetId="50" hidden="1">PNW!$C$20,PNW!$F$24:$G$35</definedName>
    <definedName name="snl__F937B609_10A8_4D8B_95A7_FBDF747660E4_" localSheetId="11" hidden="1">SWEPCO1!$V$42,SWEPCO1!$X$48:$X$56</definedName>
    <definedName name="snl__F96EC6CB_7164_43EA_8B30_4513D52078F5_" localSheetId="15" hidden="1">AGR!$C$36,AGR!$F$41:$J$113</definedName>
    <definedName name="snl__F96EC6CB_7164_43EA_8B30_4513D52078F5_" localSheetId="18" hidden="1">BKH!$C$36,BKH!$F$41:$J$113</definedName>
    <definedName name="snl__F96EC6CB_7164_43EA_8B30_4513D52078F5_" localSheetId="19" hidden="1">CNP!$C$36,CNP!$F$41:$J$113</definedName>
    <definedName name="snl__F96EC6CB_7164_43EA_8B30_4513D52078F5_" localSheetId="23" hidden="1">D!$C$36,D!$F$41:$J$113</definedName>
    <definedName name="snl__F96EC6CB_7164_43EA_8B30_4513D52078F5_" localSheetId="25" hidden="1">DTE!$C$36,DTE!$F$41:$J$113</definedName>
    <definedName name="snl__F96EC6CB_7164_43EA_8B30_4513D52078F5_" localSheetId="22" hidden="1">ED!$C$36,ED!$F$41:$J$113</definedName>
    <definedName name="snl__F971E149_C65C_4679_8F70_8BE00650A021_" localSheetId="59" hidden="1">VVC!$C$20,VVC!$F$24:$G$35</definedName>
    <definedName name="snl__F971E149_C65C_4679_8F70_8BE00650A021_" localSheetId="60" hidden="1">WEC!$C$20,WEC!$F$24:$G$35</definedName>
    <definedName name="snl__F971E149_C65C_4679_8F70_8BE00650A021_" localSheetId="61" hidden="1">XEL!$C$20,XEL!$F$24:$G$35</definedName>
    <definedName name="snl__F979A74E_AFE7_4D58_8213_AF8C95F86A76_" localSheetId="39" hidden="1">'IDA (2)'!$C$36,'IDA (2)'!$F$41:$J$113</definedName>
    <definedName name="snl__F9852326_3AA7_4832_B712_1460E029F204_" localSheetId="25" hidden="1">DTE!$V$42,DTE!$X$48:$X$56</definedName>
    <definedName name="snl__F98D733E_14FF_486E_8BA4_56D2B0179B9C_" localSheetId="18" hidden="1">BKH!$V$42,BKH!$X$48:$X$56</definedName>
    <definedName name="snl__F9D2E22E_87FF_4A27_8201_5B9E24BDA4D8_" localSheetId="55" hidden="1">PPL!$C$20,PPL!$F$24:$G$35</definedName>
    <definedName name="snl__F9D61F7E_D57D_4005_9159_0771988CC996_" localSheetId="39" hidden="1">'IDA (2)'!$C$20,'IDA (2)'!$F$24:$G$35</definedName>
    <definedName name="snl__F9D93E3B_3E62_4A78_81E4_6F6DB2EC44D4_" localSheetId="45" hidden="1">Gulf!$V$42,Gulf!$X$48:$X$56</definedName>
    <definedName name="snl__F9F12285_A716_485C_9A88_AFB24EC5A6BB_" localSheetId="42" hidden="1">'MGEE (2)'!$V$42,'MGEE (2)'!$X$48:$X$56</definedName>
    <definedName name="snl__FA02BDA5_092D_42AF_A624_3C70C80729CD_" localSheetId="40" hidden="1">MDU!$C$20,MDU!$F$24:$G$35</definedName>
    <definedName name="snl__FA2A3688_8A11_47B7_8466_8A23CDD9F8F0_" localSheetId="32" hidden="1">EXC!$V$42,EXC!$X$48:$X$56</definedName>
    <definedName name="snl__FA3E8218_F4CF_4BAE_B986_AA176AD61A92_" localSheetId="33" hidden="1">BGE!$C$20,BGE!$F$24:$G$35</definedName>
    <definedName name="snl__FA56EBAE_5DE3_4F2A_8EC1_1C9947A38827_" localSheetId="32" hidden="1">EXC!$V$42,EXC!$X$48:$X$56</definedName>
    <definedName name="snl__FA76ACE6_47A2_4E8D_87A5_CB18CA2760BA_" localSheetId="15" hidden="1">AGR!$C$36,AGR!$F$41:$J$113</definedName>
    <definedName name="snl__FAD16800_8F74_421F_88D8_EF15CB9AF1B0_" localSheetId="45" hidden="1">Gulf!$C$36,Gulf!$F$41:$J$113</definedName>
    <definedName name="snl__FAE4E686_C365_4A0A_95FC_0416DD584BF2_" localSheetId="47" hidden="1">OGE!$V$42,OGE!$X$48:$X$56</definedName>
    <definedName name="snl__FAF43C4B_B338_4934_8526_0A4E5CB755EB_" localSheetId="35" hidden="1">'Pepco (2)'!$V$42,'Pepco (2)'!$X$48:$X$56</definedName>
    <definedName name="snl__FAF7ACB2_9F23_4853_939C_E254C76C5564_" localSheetId="23" hidden="1">D!$C$20,D!$F$24:$G$35</definedName>
    <definedName name="snl__FB29F1BC_B163_4127_AB75_7E804737CEF4_" localSheetId="50" hidden="1">PNW!$V$42,PNW!$X$48:$X$56</definedName>
    <definedName name="snl__FB3298A4_4AAB_4929_98CC_B8C7535EDC56_" localSheetId="28" hidden="1">ETR!$V$42,ETR!$X$48:$X$56</definedName>
    <definedName name="snl__FB3BBA89_FF05_46CD_AEBF_9E2D86B1C578_" localSheetId="9" hidden="1">AEE!$C$20,AEE!$F$24:$G$35</definedName>
    <definedName name="snl__FB49B7AA_3949_43E1_8260_413BBBBCE539_" localSheetId="10" hidden="1">AEP!$V$42,AEP!$X$48:$X$56</definedName>
    <definedName name="snl__FB5A8D4A_C3A0_4D3F_A92D_AB45F7E46850_" localSheetId="47" hidden="1">OGE!$C$36,OGE!$F$41:$J$113</definedName>
    <definedName name="snl__FB5A8D4A_C3A0_4D3F_A92D_AB45F7E46850_" localSheetId="48" hidden="1">OTTR!$C$36,OTTR!$F$41:$J$113</definedName>
    <definedName name="snl__FB5A8D4A_C3A0_4D3F_A92D_AB45F7E46850_" localSheetId="52" hidden="1">PCG!$C$36,PCG!$F$41:$J$113</definedName>
    <definedName name="snl__FB5A8D4A_C3A0_4D3F_A92D_AB45F7E46850_" localSheetId="56" hidden="1">PEG!$C$36,PEG!$F$41:$J$113</definedName>
    <definedName name="snl__FB5A8D4A_C3A0_4D3F_A92D_AB45F7E46850_" localSheetId="54" hidden="1">PNM!$C$36,PNM!$F$41:$J$113</definedName>
    <definedName name="snl__FB5A8D4A_C3A0_4D3F_A92D_AB45F7E46850_" localSheetId="53" hidden="1">POR!$C$36,POR!$F$41:$J$113</definedName>
    <definedName name="snl__FB64BDE6_E8AA_4EA1_A4A1_2B355784F39C_" localSheetId="23" hidden="1">D!$V$42,D!$X$48:$X$56</definedName>
    <definedName name="snl__FBC042B7_4F34_455B_9A1C_2A7F5EAC3015_" localSheetId="22" hidden="1">ED!$C$20,ED!$F$24:$G$35</definedName>
    <definedName name="snl__FBC4B830_B481_4CBB_83C7_B48C7EBC0432_" localSheetId="11" hidden="1">SWEPCO1!$C$20,SWEPCO1!$F$24:$G$35</definedName>
    <definedName name="snl__FBCC6E52_B3F4_4BF7_A38E_6E0543A6FCEE_" localSheetId="26" hidden="1">DUK!$C$20,DUK!$F$24:$G$35</definedName>
    <definedName name="snl__FBD49C5C_A3A0_4D98_8D50_D1D48A8FFC56_" localSheetId="34" hidden="1">FE!$V$42,FE!$X$48:$X$56</definedName>
    <definedName name="snl__FBEC1903_2155_4898_91D6_0DE661CA634A_" localSheetId="58" hidden="1">SO!$V$42,SO!$X$48:$X$56</definedName>
    <definedName name="snl__FBFCD415_B31E_41AD_BAC6_43C16F669282_" localSheetId="51" hidden="1">PSE!$V$42,PSE!$X$48:$X$56</definedName>
    <definedName name="snl__FC50197E_1A7A_4A92_953E_B6A808828CDA_" localSheetId="49" hidden="1">PacificCorp!$C$36,PacificCorp!$F$41:$J$113</definedName>
    <definedName name="snl__FC604B2A_047E_4507_9844_91E757C9C282_" localSheetId="15" hidden="1">AGR!$C$20,AGR!$F$24:$G$35</definedName>
    <definedName name="snl__FC63E636_CCC8_4409_9AAA_C487E33DF5DA_" localSheetId="31" hidden="1">'ES (2)'!$C$36,'ES (2)'!$F$41:$J$113</definedName>
    <definedName name="snl__FC707B42_016D_4D84_9BBB_1DED8AAF1DBA_" localSheetId="12" hidden="1">AES!$C$20,AES!$F$24:$G$35</definedName>
    <definedName name="snl__FC884096_FF5C_4A5A_9B6D_33D0C11C7F6D_" localSheetId="39" hidden="1">'IDA (2)'!$V$42,'IDA (2)'!$X$48:$X$56</definedName>
    <definedName name="snl__FC8B81C1_1290_4A00_93E1_485974A36631_" localSheetId="35" hidden="1">'Pepco (2)'!$C$20,'Pepco (2)'!$F$24:$G$35</definedName>
    <definedName name="snl__FC9FB165_B090_49EE_8417_4E780F29B854_" localSheetId="23" hidden="1">D!$V$42,D!$X$48:$X$56</definedName>
    <definedName name="snl__FCE8E86B_A78C_4D58_B97F_C9EDEFDA4C73_" localSheetId="34" hidden="1">FE!$C$20,FE!$F$24:$G$35</definedName>
    <definedName name="snl__FCE8E86B_A78C_4D58_B97F_C9EDEFDA4C73_" localSheetId="35" hidden="1">'Pepco (2)'!$C$20,'Pepco (2)'!$F$24:$G$35</definedName>
    <definedName name="snl__FD18CD47_64BC_4F8E_90CD_5D56FFAB263B_" localSheetId="13" hidden="1">DPL!$C$36,DPL!$F$41:$J$113</definedName>
    <definedName name="snl__FD1A1E5D_48BA_4811_8BE8_46E8B74C9491_" localSheetId="59" hidden="1">VVC!$C$20,VVC!$F$24:$G$35</definedName>
    <definedName name="snl__FD28400A_AB32_4C3B_A2D3_A5B2091A4607_" localSheetId="22" hidden="1">ED!$C$20,ED!$F$24:$G$35</definedName>
    <definedName name="snl__FD2A4DAF_15B5_4978_BDB8_AE308CFD6244_" localSheetId="44" hidden="1">FPL!$C$36,FPL!$F$41:$J$113</definedName>
    <definedName name="snl__FD2CACA8_5C84_4AD0_861D_54EBC1A3C9F6_" localSheetId="54" hidden="1">PNM!$C$20,PNM!$F$24:$G$35</definedName>
    <definedName name="snl__FD2CACA8_5C84_4AD0_861D_54EBC1A3C9F6_" localSheetId="53" hidden="1">POR!$C$20,POR!$F$24:$G$35</definedName>
    <definedName name="snl__FD32C13F_8649_4C38_A3E3_EA3220D11330_" localSheetId="32" hidden="1">EXC!$C$20,EXC!$F$24:$G$35</definedName>
    <definedName name="snl__FD7FA283_02AB_4FB6_8439_91993F1E4901_" localSheetId="30" hidden="1">ES!$V$42,ES!$X$48:$X$56</definedName>
    <definedName name="snl__FD7FD07A_A4F2_490B_9952_4612E81976E6_" localSheetId="49" hidden="1">PacificCorp!$C$36,PacificCorp!$F$41:$J$113</definedName>
    <definedName name="snl__FD9E8F4F_A1AD_4380_B66F_07706311BA20_" localSheetId="15" hidden="1">AGR!$C$36,AGR!$F$41:$J$113</definedName>
    <definedName name="snl__FDC1B366_FB2C_4DE4_8010_FDDD14399CFC_" localSheetId="35" hidden="1">'Pepco (2)'!$C$20,'Pepco (2)'!$F$24:$G$35</definedName>
    <definedName name="snl__FDC203A7_72F3_4972_A7A2_8CFEAC4B4F2B_" localSheetId="38" hidden="1">IDA!$C$36,IDA!$F$41:$J$113</definedName>
    <definedName name="snl__FDC849EE_76E6_458B_BA8E_E5D932A75A81_" localSheetId="33" hidden="1">BGE!$V$42,BGE!$X$48:$X$56</definedName>
    <definedName name="snl__FE0196C6_60ED_4F93_A3C6_F0A78D61FEF0_" localSheetId="44" hidden="1">FPL!$V$42,FPL!$X$48:$X$56</definedName>
    <definedName name="snl__FE2C3BFF_5730_42A9_AE01_4E7EA6630E44_" localSheetId="23" hidden="1">D!$C$20,D!$F$24:$G$35</definedName>
    <definedName name="snl__FE5BDBA7_F4A4_4BCC_8665_52B576F48651_" localSheetId="40" hidden="1">MDU!$V$42,MDU!$X$48:$X$56</definedName>
    <definedName name="snl__FE80D0E8_716E_4A97_819D_3F71B043EF2D_" localSheetId="15" hidden="1">AGR!$C$36,AGR!$F$41:$J$113</definedName>
    <definedName name="snl__FEB06C9D_7FEA_4FCC_8944_4C020B9F1CA3_" localSheetId="59" hidden="1">VVC!$V$42,VVC!$X$48:$X$56</definedName>
    <definedName name="snl__FF36BC00_B2D1_4EAA_825A_94125EEB2681_" localSheetId="40" hidden="1">MDU!$C$20,MDU!$F$24:$G$35</definedName>
    <definedName name="snl__FF6E954E_7A6F_4D32_B407_D7BDFD2004D2_" localSheetId="13" hidden="1">DPL!$V$42,DPL!$X$48:$X$56</definedName>
    <definedName name="snl__FF775015_7211_4571_90E6_F48773CE3087_" localSheetId="12" hidden="1">AES!$C$36,AES!$F$41:$J$113</definedName>
    <definedName name="snl__FF954552_13AA_4970_A8A4_3DA1FACA6092_" localSheetId="17" hidden="1">'AVA (2)'!$V$42,'AVA (2)'!$X$48:$X$56</definedName>
    <definedName name="snl__FFE0F68D_E14B_4ED7_9658_B967ED8D3E29_" localSheetId="56" hidden="1">PEG!$C$36,PEG!$F$41:$J$113</definedName>
    <definedName name="snl__FFFD5E31_9A93_4AAC_8FA8_90EDF545D687_" localSheetId="40" hidden="1">MDU!$V$42,MDU!$X$48:$X$56</definedName>
    <definedName name="snlquery__00651315_6FF7_4BDF_9B30_1368761B7997_" localSheetId="45" hidden="1">Gulf!$B$115,Gulf!$B$117:$O$121</definedName>
    <definedName name="snlquery__03252565_8D9B_422D_ABC3_C9D1D3441649_" localSheetId="12" hidden="1">AES!$S$39,AES!$S$40:$T$293</definedName>
    <definedName name="snlquery__04E4EE26_4B29_47E0_B65C_202FA1AF79EF_" localSheetId="34" hidden="1">FE!$S$39,FE!$S$40:$T$293</definedName>
    <definedName name="snlquery__05D4EF60_CF6F_42C7_AC19_DDCD3F694C19_" localSheetId="11" hidden="1">SWEPCO1!$S$39,SWEPCO1!$S$40:$T$293</definedName>
    <definedName name="snlquery__05FACFF9_0CCE_443A_AFD1_CA84ED26BA10_" localSheetId="58" hidden="1">SO!$S$39,SO!$S$40:$T$293</definedName>
    <definedName name="snlquery__0CBA7D53_BBB0_444E_A1B1_1566D6800B3A_" localSheetId="33" hidden="1">BGE!$S$39,BGE!$S$40:$T$293</definedName>
    <definedName name="snlquery__0F8B1D8F_D174_4733_8F67_0494F06ECC38_" localSheetId="55" hidden="1">PPL!$B$115,PPL!$B$117:$O$121</definedName>
    <definedName name="snlquery__12D56787_16FF_4CDE_9F47_53059A349F84_" localSheetId="40" hidden="1">MDU!$B$115,MDU!$B$117:$O$121</definedName>
    <definedName name="snlquery__140DF20E_573A_41FD_8FD5_C43FCBCA7913_" localSheetId="52" hidden="1">PCG!$B$115,PCG!$B$117:$O$121</definedName>
    <definedName name="snlquery__1BC84CD7_60EC_4757_B8B4_72D00C324789_" localSheetId="38" hidden="1">IDA!$B$115,IDA!$B$117:$O$121</definedName>
    <definedName name="snlquery__1D0C0379_BDA8_4860_B06A_C77FD04AA9AB_" localSheetId="31" hidden="1">'ES (2)'!$B$115,'ES (2)'!$B$117:$O$121</definedName>
    <definedName name="snlquery__21410A1D_235D_4CF4_A5C1_8B483536B13E_" localSheetId="48" hidden="1">OTTR!$B$115,OTTR!$B$117:$O$121</definedName>
    <definedName name="snlquery__23FF07F7_7B12_4454_BC08_1C60C9C54A86_" localSheetId="50" hidden="1">PNW!$B$115,PNW!$B$117:$O$121</definedName>
    <definedName name="snlquery__24902965_FFC3_457B_9729_0490EE6FC498_" localSheetId="47" hidden="1">OGE!$S$39,OGE!$S$40:$T$293</definedName>
    <definedName name="snlquery__2681383D_4517_4A4C_AAAE_080C4D53F81D_" localSheetId="13" hidden="1">DPL!$B$115,DPL!$B$117:$O$121</definedName>
    <definedName name="snlquery__27BE81C7_66C2_45D6_AE28_346036886BF9_" localSheetId="22" hidden="1">ED!$S$39,ED!$S$40:$T$293</definedName>
    <definedName name="snlquery__2DFE373C_5C85_45B3_AEA6_A3103457CD7B_" localSheetId="20" hidden="1">'CNP (2)'!$S$39,'CNP (2)'!$S$40:$T$293</definedName>
    <definedName name="snlquery__2FA3605F_65B6_48DB_9EA8_18CA61DCCD80_" localSheetId="36" hidden="1">FOR!$B$115,FOR!$B$117:$O$121</definedName>
    <definedName name="snlquery__3309F2C3_451E_4697_A1A8_CE80354D167E_" localSheetId="9" hidden="1">AEE!$S$39,AEE!$S$40:$T$293</definedName>
    <definedName name="snlquery__37F35CED_FA9F_49D8_8316_F19A7B9ADE8D_" localSheetId="51" hidden="1">PSE!$B$115,PSE!$B$117:$O$121</definedName>
    <definedName name="snlquery__391BAEA9_1404_4C61_86A2_1E990ABB892C_" localSheetId="57" hidden="1">SRE!$B$115,SRE!$B$117:$O$121</definedName>
    <definedName name="snlquery__3C844B8B_458C_4D3C_983F_852BBFF93689_" localSheetId="59" hidden="1">VVC!$B$115,VVC!$B$117:$O$121</definedName>
    <definedName name="snlquery__3DBB2CAD_3895_4AA9_B496_679149B8EE44_" localSheetId="44" hidden="1">FPL!$B$115,FPL!$B$117:$O$121</definedName>
    <definedName name="snlquery__403639E9_09AA_485D_9DF7_2FDF87A1DD92_" localSheetId="33" hidden="1">BGE!$B$115,BGE!$B$117:$O$121</definedName>
    <definedName name="snlquery__40DB4E7A_559A_4E7E_B3FF_5E0A82A8B748_" localSheetId="8" hidden="1">LNT!$S$39,LNT!$S$40:$T$293</definedName>
    <definedName name="snlquery__42C417EA_6426_4E53_9DB1_38DE9B18EAAC_" localSheetId="7" hidden="1">ALE!$S$39,ALE!$S$40:$T$293</definedName>
    <definedName name="snlquery__485D07B5_603C_405D_835D_46FE92E06DBD_" localSheetId="45" hidden="1">Gulf!$S$39,Gulf!$S$40:$T$293</definedName>
    <definedName name="snlquery__48D9A78A_2E28_4C1F_8B03_E995556E75BC_" localSheetId="13" hidden="1">DPL!$S$39,DPL!$S$40:$T$293</definedName>
    <definedName name="snlquery__494F2496_A799_4243_9A4E_142294D65F29_" localSheetId="61" hidden="1">XEL!$S$39,XEL!$S$40:$T$293</definedName>
    <definedName name="snlquery__4B24EE70_3BC8_4762_9E8A_ADE60B16BD45_" localSheetId="59" hidden="1">VVC!$S$39,VVC!$S$40:$T$293</definedName>
    <definedName name="snlquery__4E6A0394_A8CD_4951_BCF8_74B1F8F7AA9A_" localSheetId="62" hidden="1">'SPSCO (2)'!$B$115,'SPSCO (2)'!$B$117:$O$121</definedName>
    <definedName name="snlquery__4F4AD017_0751_4670_A788_2CE0CDC6A09A_" localSheetId="63" hidden="1">SWEPCO!$B$115,SWEPCO!$B$117:$O$121</definedName>
    <definedName name="snlquery__501BD5DA_0CA7_47C3_8CF0_FE90C4E62462_" localSheetId="26" hidden="1">DUK!$B$115,DUK!$B$117:$O$121</definedName>
    <definedName name="snlquery__5090AA3B_9D05_442F_9989_A70FC9FF825E_" localSheetId="8" hidden="1">LNT!$B$115,LNT!$B$117:$O$121</definedName>
    <definedName name="snlquery__50BBB7FF_D2FD_4E74_AC5F_E234C9B336EE_" localSheetId="30" hidden="1">ES!$S$39,ES!$S$40:$T$293</definedName>
    <definedName name="snlquery__58B0F9B6_880B_4E2D_AAAC_CE044BBCC0A9_" localSheetId="46" hidden="1">NWE!$S$39,NWE!$S$40:$T$293</definedName>
    <definedName name="snlquery__598AD3B9_0156_4A49_AEA2_831A3132E8A9_" localSheetId="61" hidden="1">XEL!$B$115,XEL!$B$117:$O$121</definedName>
    <definedName name="snlquery__5B742F24_B0A8_406E_935D_A4052455E6C2_" localSheetId="28" hidden="1">ETR!$B$115,ETR!$B$117:$O$121</definedName>
    <definedName name="snlquery__5E464E63_0524_452E_A8D6_ADF1178BDCE0_" localSheetId="17" hidden="1">'AVA (2)'!$S$39,'AVA (2)'!$S$40:$T$293</definedName>
    <definedName name="snlquery__5EE7C267_60C3_4320_904F_76D3D7A692C3_" localSheetId="43" hidden="1">NEE!$S$39,NEE!$S$40:$T$293</definedName>
    <definedName name="snlquery__60FACFF5_DB1E_4C3F_965A_B40698A97E50_" localSheetId="64" hidden="1">'SWEPCO (2)'!$B$115,'SWEPCO (2)'!$B$117:$O$121</definedName>
    <definedName name="snlquery__6345EA33_432A_48CE_9182_696C13DEAB49_" localSheetId="25" hidden="1">DTE!$B$115,DTE!$B$117:$O$121</definedName>
    <definedName name="snlquery__6594101D_119A_4AA2_A786_04C51ECB7928_" localSheetId="32" hidden="1">EXC!$S$39,EXC!$S$40:$T$293</definedName>
    <definedName name="snlquery__66421453_DD2B_4E94_8ACD_F0EDC2C95EF0_" localSheetId="29" hidden="1">EVRG!$B$115,EVRG!$B$117:$O$121</definedName>
    <definedName name="snlquery__66A7725D_BE1A_47BD_8907_BB1509D751BF_" localSheetId="58" hidden="1">SO!$B$115,SO!$B$117:$O$121</definedName>
    <definedName name="snlquery__69EAFA18_ABEB_472B_A65C_3A034E0D7A72_" localSheetId="28" hidden="1">ETR!$S$39,ETR!$S$40:$T$293</definedName>
    <definedName name="snlquery__6B3D590F_1CC9_4E44_B458_40F4245BCE50_" localSheetId="63" hidden="1">SWEPCO!$S$39,SWEPCO!$S$40:$T$293</definedName>
    <definedName name="snlquery__6B6F6C71_0EAE_43F8_A170_5DA568D18592_" localSheetId="46" hidden="1">NWE!$B$115,NWE!$B$117:$O$121</definedName>
    <definedName name="snlquery__6FB9D4B5_2678_4F53_8CDE_720EE769BC53_" localSheetId="51" hidden="1">PSE!$S$39,PSE!$S$40:$T$293</definedName>
    <definedName name="snlquery__72803F85_1E32_4C08_AFF0_87911C64B975_" localSheetId="14" hidden="1">APC!$B$115,APC!$B$117:$O$121</definedName>
    <definedName name="snlquery__7758400A_6221_4D8C_8705_3924234AE90E_" localSheetId="56" hidden="1">PEG!$S$39,PEG!$S$40:$T$293</definedName>
    <definedName name="snlquery__7C95283B_91F7_42D9_A97F_48221FE68645_" localSheetId="41" hidden="1">MGEE!$S$39,MGEE!$S$40:$T$293</definedName>
    <definedName name="snlquery__7E847C40_5715_4CB5_85F1_FEDE1264E29E_" localSheetId="47" hidden="1">OGE!$B$115,OGE!$B$117:$O$121</definedName>
    <definedName name="snlquery__866181FC_79AD_4375_A392_00098A932662_" localSheetId="38" hidden="1">IDA!$S$39,IDA!$S$40:$T$293</definedName>
    <definedName name="snlquery__896BD16C_CFD0_46EF_A85C_6F110D531C7C_" localSheetId="60" hidden="1">WEC!$B$115,WEC!$B$117:$O$121</definedName>
    <definedName name="snlquery__8BA9D468_8C52_4BB7_99FC_A92FB68AF6D2_" localSheetId="27" hidden="1">EIX!$B$115,EIX!$B$117:$O$121</definedName>
    <definedName name="snlquery__8BB186FB_1F82_463A_A20B_A53054CD023B_" localSheetId="44" hidden="1">FPL!$S$39,FPL!$S$40:$T$293</definedName>
    <definedName name="snlquery__8D91C095_C152_4154_A60F_04A6F1A5E37C_" localSheetId="10" hidden="1">AEP!$B$115,AEP!$B$117:$O$121</definedName>
    <definedName name="snlquery__924F3980_52AB_4C04_8125_C7DD79ADC9D9_" localSheetId="12" hidden="1">AES!$B$115,AES!$B$117:$O$121</definedName>
    <definedName name="snlquery__94E5D182_0227_4016_A9F2_BE890D6E47C4_" localSheetId="11" hidden="1">SWEPCO1!$B$115,SWEPCO1!$B$117:$O$121</definedName>
    <definedName name="snlquery__9518C4E5_E808_4847_B43F_DF459987162D_" localSheetId="27" hidden="1">EIX!$S$39,EIX!$S$40:$T$293</definedName>
    <definedName name="snlquery__956194CF_4DF5_4771_98DE_F6A887C49A3E_" localSheetId="26" hidden="1">DUK!$S$39,DUK!$S$40:$T$293</definedName>
    <definedName name="snlquery__9756A575_5D56_4C46_9984_9D52E3C70E87_" localSheetId="22" hidden="1">ED!$B$115,ED!$B$117:$O$121</definedName>
    <definedName name="snlquery__9F42EE0A_C7E0_4DCD_B42A_60F2B53CAC06_" localSheetId="35" hidden="1">'Pepco (2)'!$S$39,'Pepco (2)'!$S$40:$T$293</definedName>
    <definedName name="snlquery__A0CC5D00_371B_4336_B5E0_37833F4F1688_" localSheetId="18" hidden="1">BKH!$B$115,BKH!$B$117:$O$121</definedName>
    <definedName name="snlquery__A16323A3_B0BB_449A_9293_0030F8DC15E9_" localSheetId="62" hidden="1">'SPSCO (2)'!$S$39,'SPSCO (2)'!$S$40:$T$293</definedName>
    <definedName name="snlquery__A27A85BA_3C27_4B55_9B4D_CD491027A979_" localSheetId="21" hidden="1">CMS!$B$115,CMS!$B$117:$O$121</definedName>
    <definedName name="snlquery__A39AA8E8_4646_4BDF_A73F_8EA06501C5AF_" localSheetId="32" hidden="1">EXC!$B$115,EXC!$B$117:$O$121</definedName>
    <definedName name="snlquery__A4B164CD_572E_4379_AD2B_D76A00BF6ACF_" localSheetId="64" hidden="1">'SWEPCO (2)'!$S$39,'SWEPCO (2)'!$S$40:$T$293</definedName>
    <definedName name="snlquery__A5698442_03ED_436B_B924_7F1584EFCEE1_" localSheetId="18" hidden="1">BKH!$S$39,BKH!$S$40:$T$293</definedName>
    <definedName name="snlquery__A8394B97_7AC5_4A92_B653_88DE45384980_" localSheetId="23" hidden="1">D!$S$39,D!$S$40:$T$293</definedName>
    <definedName name="snlquery__A918313E_47D2_4FED_AA37_83529AFB7F1B_" localSheetId="60" hidden="1">WEC!$S$39,WEC!$S$40:$T$293</definedName>
    <definedName name="snlquery__AC7E91F2_C89A_4742_BBCD_B90D8C3236F9_" localSheetId="54" hidden="1">PNM!$B$115,PNM!$B$117:$O$121</definedName>
    <definedName name="snlquery__AD63D50D_8710_4138_A723_2BE487FC4072_" localSheetId="56" hidden="1">PEG!$B$115,PEG!$B$117:$O$121</definedName>
    <definedName name="snlquery__AF206B1D_FFB7_4BF9_8BBF_C317B374030C_" localSheetId="29" hidden="1">EVRG!$S$39,EVRG!$S$40:$T$293</definedName>
    <definedName name="snlquery__B2B2618B_D5E4_4010_8D71_F800DB11866E_" localSheetId="7" hidden="1">ALE!$B$115,ALE!$B$117:$O$121</definedName>
    <definedName name="snlquery__B6741ACE_9C6F_4B81_8FC6_78D29D215A62_" localSheetId="20" hidden="1">'CNP (2)'!$B$115,'CNP (2)'!$B$117:$O$121</definedName>
    <definedName name="snlquery__B6F7FEEC_6BCE_4279_9345_4D72F00C4257_" localSheetId="49" hidden="1">PacificCorp!$S$39,PacificCorp!$S$40:$T$293</definedName>
    <definedName name="snlquery__B80ADB44_24E7_4812_9C1D_D8C5B1D84D4B_" localSheetId="24" hidden="1">DESC!$S$39,DESC!$S$40:$T$293</definedName>
    <definedName name="snlquery__B9405469_0FF7_40AD_95BA_AB4783E5B91B_" localSheetId="31" hidden="1">'ES (2)'!$S$39,'ES (2)'!$S$40:$T$293</definedName>
    <definedName name="snlquery__BB94D963_DD48_474C_B97D_DA93536D6D96_" localSheetId="54" hidden="1">PNM!$S$39,PNM!$S$40:$T$293</definedName>
    <definedName name="snlquery__BD37E3DA_3DC1_4623_9A5B_6C89475E4F41_" localSheetId="37" hidden="1">HE!$S$39,HE!$S$40:$T$293</definedName>
    <definedName name="snlquery__BDCEE9CC_F1E6_43FB_A74C_9ACD9847EE05_" localSheetId="39" hidden="1">'IDA (2)'!$S$39,'IDA (2)'!$S$40:$T$293</definedName>
    <definedName name="snlquery__C3709F63_AA7B_4F63_9ABB_087DCB57D47E_" localSheetId="9" hidden="1">AEE!$B$115,AEE!$B$117:$O$121</definedName>
    <definedName name="snlquery__C63A12AD_E5FC_4EDC_9061_156878798B81_" localSheetId="40" hidden="1">MDU!$S$39,MDU!$S$40:$T$293</definedName>
    <definedName name="snlquery__C757FF9C_1BFB_4274_9F6F_674EBF69BF37_" localSheetId="19" hidden="1">CNP!$B$115,CNP!$B$117:$O$121</definedName>
    <definedName name="snlquery__CA4279E7_FE2F_4EBC_8F6E_E6CC2F6BF4ED_" localSheetId="16" hidden="1">AVA!$B$115,AVA!$B$117:$O$121</definedName>
    <definedName name="snlquery__CAE70344_5326_4B06_8EE7_C1DD531350BD_" localSheetId="15" hidden="1">AGR!$B$115,AGR!$B$117:$O$121</definedName>
    <definedName name="snlquery__CBF238FA_42BF_424D_A43E_1B8982898638_" localSheetId="36" hidden="1">FOR!$S$39,FOR!$S$40:$T$293</definedName>
    <definedName name="snlquery__D065F1B4_2827_4505_BCC4_F1F9E8BE4B3E_" localSheetId="34" hidden="1">FE!$B$115,FE!$B$117:$O$121</definedName>
    <definedName name="snlquery__D18D8221_9F6A_4D5D_95E1_27E2ECE2A028_" localSheetId="42" hidden="1">'MGEE (2)'!$S$39,'MGEE (2)'!$S$40:$T$293</definedName>
    <definedName name="snlquery__D19D0204_38F1_4FF5_81DA_BFCC31DB1D96_" localSheetId="53" hidden="1">POR!$B$115,POR!$B$117:$O$121</definedName>
    <definedName name="snlquery__D22AEAB2_2E42_4663_94C0_39B4BAEBEF3C_" localSheetId="39" hidden="1">'IDA (2)'!$B$115,'IDA (2)'!$B$117:$O$121</definedName>
    <definedName name="snlquery__DAB84660_085A_4B38_8443_B652CC6C8100_" localSheetId="10" hidden="1">AEP!$S$39,AEP!$S$40:$T$293</definedName>
    <definedName name="snlquery__DABDDBA1_12E6_4790_BB22_2A1F9CCADE53_" localSheetId="17" hidden="1">'AVA (2)'!$B$115,'AVA (2)'!$B$117:$O$121</definedName>
    <definedName name="snlquery__E0CBA7C5_DFF5_461D_A8B7_D002E1602844_" localSheetId="16" hidden="1">AVA!$S$39,AVA!$S$40:$T$293</definedName>
    <definedName name="snlquery__E3401AD8_1D3C_4DFB_ACC2_262DB9DFCE67_" localSheetId="37" hidden="1">HE!$B$115,HE!$B$117:$O$121</definedName>
    <definedName name="snlquery__E3D752E4_B225_4F15_B6F9_BDBD85F254A2_" localSheetId="52" hidden="1">PCG!$S$39,PCG!$S$40:$T$293</definedName>
    <definedName name="snlquery__E4982EDA_7BD4_468C_9C19_C19FF4B98B1C_" localSheetId="43" hidden="1">NEE!$B$115,NEE!$B$117:$O$121</definedName>
    <definedName name="snlquery__E58E9FE7_8DA6_4AEE_BD02_71813326C67C_" localSheetId="48" hidden="1">OTTR!$S$39,OTTR!$S$40:$T$293</definedName>
    <definedName name="snlquery__E59912B2_4F3E_4411_B821_45B8FE287D30_" localSheetId="55" hidden="1">PPL!$S$39,PPL!$S$40:$T$293</definedName>
    <definedName name="snlquery__E84539CB_6C9A_467C_B6FA_33F96D80FFF6_" localSheetId="53" hidden="1">POR!$S$39,POR!$S$40:$T$293</definedName>
    <definedName name="snlquery__EB3E926C_6DB6_4291_8DB2_D836B136E0E6_" localSheetId="57" hidden="1">SRE!$S$39,SRE!$S$40:$T$293</definedName>
    <definedName name="snlquery__EC0A9BC9_6C9E_4399_80FC_7BCD8FC9CB0D_" localSheetId="24" hidden="1">DESC!$B$115,DESC!$B$117:$O$121</definedName>
    <definedName name="snlquery__ED8DE297_F2D8_49C0_B3AB_E0029D461BBB_" localSheetId="21" hidden="1">CMS!$S$39,CMS!$S$40:$T$293</definedName>
    <definedName name="snlquery__EE8E03B1_17E5_482A_B78F_C8067F563657_" localSheetId="15" hidden="1">AGR!$S$39,AGR!$S$40:$T$293</definedName>
    <definedName name="snlquery__EEECB8F4_72EC_40FA_B59E_3C0D908835A0_" localSheetId="42" hidden="1">'MGEE (2)'!$B$115,'MGEE (2)'!$B$117:$O$121</definedName>
    <definedName name="snlquery__F46D2D3E_D00C_4BFE_93C6_135142CA67A4_" localSheetId="19" hidden="1">CNP!$S$39,CNP!$S$40:$T$293</definedName>
    <definedName name="snlquery__F535B23B_84BC_4302_98A1_16FDEBE12A9D_" localSheetId="35" hidden="1">'Pepco (2)'!$B$115,'Pepco (2)'!$B$117:$O$121</definedName>
    <definedName name="snlquery__F5B0F855_14E1_4BA7_B70A_C952447A71A0_" localSheetId="41" hidden="1">MGEE!$B$115,MGEE!$B$117:$O$121</definedName>
    <definedName name="snlquery__F5E13B10_6522_4516_AE21_D21AF01F61F4_" localSheetId="30" hidden="1">ES!$B$115,ES!$B$117:$O$121</definedName>
    <definedName name="snlquery__F775F46C_1607_495B_A3C7_4DC4882EA640_" localSheetId="14" hidden="1">APC!$S$39,APC!$S$40:$T$293</definedName>
    <definedName name="snlquery__F8554951_6AB8_4D53_A892_5B2AAE0A973F_" localSheetId="23" hidden="1">D!$B$115,D!$B$117:$O$121</definedName>
    <definedName name="snlquery__FB9C3530_C92F_4AF5_8192_CDAF0288E940_" localSheetId="49" hidden="1">PacificCorp!$B$115,PacificCorp!$B$117:$O$121</definedName>
    <definedName name="snlquery__FCA572F3_AF99_471F_A7C2_42F7A2402914_" localSheetId="50" hidden="1">PNW!$S$39,PNW!$S$40:$T$293</definedName>
    <definedName name="snlquery__FEA7C2CE_382C_4F75_995A_90113AF2E97C_" localSheetId="25" hidden="1">DTE!$S$39,DTE!$S$40:$T$293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1" i="13" l="1"/>
  <c r="G121" i="11"/>
  <c r="B115" i="66"/>
  <c r="S39" i="36"/>
  <c r="B115" i="31"/>
  <c r="S39" i="59"/>
  <c r="B115" i="24"/>
  <c r="S39" i="19"/>
  <c r="B115" i="12"/>
  <c r="S39" i="39"/>
  <c r="B115" i="52"/>
  <c r="S39" i="43"/>
  <c r="B115" i="58"/>
  <c r="S39" i="22"/>
  <c r="B115" i="14"/>
  <c r="S39" i="54"/>
  <c r="B115" i="18"/>
  <c r="B115" i="55"/>
  <c r="B115" i="17"/>
  <c r="S39" i="32"/>
  <c r="S39" i="66"/>
  <c r="B115" i="67"/>
  <c r="S39" i="31"/>
  <c r="B115" i="27"/>
  <c r="S39" i="24"/>
  <c r="B115" i="16"/>
  <c r="S39" i="12"/>
  <c r="A5" i="64"/>
  <c r="S39" i="58"/>
  <c r="B115" i="8"/>
  <c r="S39" i="40"/>
  <c r="B115" i="35"/>
  <c r="S39" i="52"/>
  <c r="B115" i="28"/>
  <c r="S39" i="14"/>
  <c r="S39" i="16"/>
  <c r="B115" i="33"/>
  <c r="S39" i="53"/>
  <c r="B115" i="9"/>
  <c r="B115" i="38"/>
  <c r="S39" i="67"/>
  <c r="B115" i="42"/>
  <c r="S39" i="27"/>
  <c r="B115" i="21"/>
  <c r="B115" i="40"/>
  <c r="B115" i="49"/>
  <c r="S39" i="35"/>
  <c r="B115" i="30"/>
  <c r="S39" i="28"/>
  <c r="B115" i="47"/>
  <c r="S39" i="18"/>
  <c r="B115" i="11"/>
  <c r="S39" i="8"/>
  <c r="B115" i="61"/>
  <c r="B115" i="51"/>
  <c r="S39" i="21"/>
  <c r="B115" i="13"/>
  <c r="S39" i="55"/>
  <c r="B115" i="25"/>
  <c r="S39" i="45"/>
  <c r="S39" i="38"/>
  <c r="S39" i="42"/>
  <c r="S39" i="44"/>
  <c r="B115" i="59"/>
  <c r="S39" i="49"/>
  <c r="B115" i="62"/>
  <c r="S39" i="30"/>
  <c r="B115" i="26"/>
  <c r="S39" i="47"/>
  <c r="B115" i="15"/>
  <c r="S39" i="11"/>
  <c r="S39" i="20"/>
  <c r="S39" i="23"/>
  <c r="S39" i="25"/>
  <c r="B115" i="34"/>
  <c r="S39" i="61"/>
  <c r="B115" i="46"/>
  <c r="S39" i="51"/>
  <c r="B115" i="48"/>
  <c r="S39" i="13"/>
  <c r="B115" i="7"/>
  <c r="B115" i="44"/>
  <c r="S39" i="57"/>
  <c r="B115" i="37"/>
  <c r="S39" i="62"/>
  <c r="B115" i="29"/>
  <c r="S39" i="26"/>
  <c r="B115" i="20"/>
  <c r="S39" i="15"/>
  <c r="B115" i="57"/>
  <c r="S39" i="37"/>
  <c r="S39" i="29"/>
  <c r="B115" i="45"/>
  <c r="B115" i="56"/>
  <c r="B115" i="50"/>
  <c r="S39" i="34"/>
  <c r="B115" i="60"/>
  <c r="S39" i="46"/>
  <c r="B115" i="23"/>
  <c r="S39" i="48"/>
  <c r="B115" i="41"/>
  <c r="S39" i="7"/>
  <c r="B115" i="53"/>
  <c r="S39" i="60"/>
  <c r="B115" i="36"/>
  <c r="B115" i="19"/>
  <c r="S39" i="50"/>
  <c r="B115" i="32"/>
  <c r="S39" i="41"/>
  <c r="B115" i="1"/>
  <c r="B115" i="39"/>
  <c r="S39" i="33"/>
  <c r="B115" i="43"/>
  <c r="S39" i="56"/>
  <c r="B115" i="22"/>
  <c r="S39" i="17"/>
  <c r="B115" i="54"/>
  <c r="S39" i="1"/>
  <c r="S39" i="9"/>
  <c r="A5" i="68" l="1"/>
  <c r="A6" i="68" s="1"/>
  <c r="A7" i="68" s="1"/>
  <c r="A8" i="68" s="1"/>
  <c r="A9" i="68" s="1"/>
  <c r="A10" i="68" s="1"/>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4" i="68"/>
  <c r="B2" i="68" a="1"/>
  <c r="B2" i="68" s="1"/>
  <c r="D17" i="66"/>
  <c r="D18" i="66"/>
  <c r="V40" i="66"/>
  <c r="V24" i="66"/>
  <c r="F37" i="66"/>
  <c r="G37" i="66" s="1"/>
  <c r="F40" i="66"/>
  <c r="X43" i="66"/>
  <c r="V41" i="66" s="1"/>
  <c r="X61" i="66"/>
  <c r="Y61" i="66"/>
  <c r="Z61" i="66"/>
  <c r="AA61" i="66"/>
  <c r="AB61" i="66"/>
  <c r="X65" i="66"/>
  <c r="Y65" i="66"/>
  <c r="Z65" i="66"/>
  <c r="AA65" i="66"/>
  <c r="AB65" i="66"/>
  <c r="V66" i="66"/>
  <c r="V67" i="66"/>
  <c r="X67" i="66"/>
  <c r="V68" i="66"/>
  <c r="X68" i="66"/>
  <c r="V69" i="66"/>
  <c r="X69" i="66"/>
  <c r="X71" i="66"/>
  <c r="Y71" i="66"/>
  <c r="Z71" i="66"/>
  <c r="AA71" i="66"/>
  <c r="AB71" i="66"/>
  <c r="G118" i="66"/>
  <c r="D17" i="49"/>
  <c r="D18" i="49"/>
  <c r="V40" i="49"/>
  <c r="V24" i="49"/>
  <c r="F37" i="49"/>
  <c r="G37" i="49" s="1"/>
  <c r="F40" i="49"/>
  <c r="X43" i="49"/>
  <c r="V41" i="49" s="1"/>
  <c r="X61" i="49"/>
  <c r="Y61" i="49"/>
  <c r="Z61" i="49"/>
  <c r="AA61" i="49"/>
  <c r="AB61" i="49"/>
  <c r="X65" i="49"/>
  <c r="Y65" i="49"/>
  <c r="Z65" i="49"/>
  <c r="AA65" i="49"/>
  <c r="AB65" i="49"/>
  <c r="V66" i="49"/>
  <c r="V67" i="49"/>
  <c r="X67" i="49"/>
  <c r="V68" i="49"/>
  <c r="X68" i="49"/>
  <c r="V69" i="49"/>
  <c r="X69" i="49"/>
  <c r="X71" i="49"/>
  <c r="Y71" i="49"/>
  <c r="Z71" i="49"/>
  <c r="AA71" i="49"/>
  <c r="AB71" i="49"/>
  <c r="G118" i="49"/>
  <c r="D17" i="50"/>
  <c r="D18" i="50"/>
  <c r="V40" i="50"/>
  <c r="V24" i="50"/>
  <c r="F37" i="50"/>
  <c r="G37" i="50" s="1"/>
  <c r="F40" i="50"/>
  <c r="X43" i="50"/>
  <c r="V41" i="50"/>
  <c r="X61" i="50"/>
  <c r="Y61" i="50"/>
  <c r="Z61" i="50"/>
  <c r="AA61" i="50"/>
  <c r="AB61" i="50"/>
  <c r="X65" i="50"/>
  <c r="Y65" i="50"/>
  <c r="Z65" i="50"/>
  <c r="AA65" i="50"/>
  <c r="AB65" i="50"/>
  <c r="V66" i="50"/>
  <c r="V67" i="50"/>
  <c r="X67" i="50"/>
  <c r="V68" i="50"/>
  <c r="X68" i="50"/>
  <c r="V69" i="50"/>
  <c r="X69" i="50"/>
  <c r="X71" i="50"/>
  <c r="Y71" i="50"/>
  <c r="Z71" i="50"/>
  <c r="AA71" i="50"/>
  <c r="AB71" i="50"/>
  <c r="G118" i="50"/>
  <c r="D17" i="39"/>
  <c r="D18" i="39"/>
  <c r="V40" i="39"/>
  <c r="F20" i="39"/>
  <c r="V24" i="39"/>
  <c r="F37" i="39"/>
  <c r="G37" i="39" s="1"/>
  <c r="H37" i="39" s="1"/>
  <c r="F40" i="39"/>
  <c r="G40" i="39"/>
  <c r="X43" i="39"/>
  <c r="V41" i="39" s="1"/>
  <c r="X61" i="39"/>
  <c r="Y61" i="39"/>
  <c r="Z61" i="39"/>
  <c r="AA61" i="39"/>
  <c r="AB61" i="39"/>
  <c r="X65" i="39"/>
  <c r="Y65" i="39"/>
  <c r="Z65" i="39"/>
  <c r="AA65" i="39"/>
  <c r="AB65" i="39"/>
  <c r="V66" i="39"/>
  <c r="V67" i="39"/>
  <c r="X67" i="39"/>
  <c r="V68" i="39"/>
  <c r="X68" i="39"/>
  <c r="V69" i="39"/>
  <c r="X69" i="39"/>
  <c r="X71" i="39"/>
  <c r="Y71" i="39"/>
  <c r="Z71" i="39"/>
  <c r="AA71" i="39"/>
  <c r="AB71" i="39"/>
  <c r="G118" i="39"/>
  <c r="D17" i="38"/>
  <c r="D18" i="38"/>
  <c r="V40" i="38"/>
  <c r="V24" i="38"/>
  <c r="F37" i="38"/>
  <c r="G37" i="38"/>
  <c r="F40" i="38"/>
  <c r="V66" i="38" s="1"/>
  <c r="X43" i="38"/>
  <c r="V41" i="38" s="1"/>
  <c r="X61" i="38"/>
  <c r="Y61" i="38"/>
  <c r="Z61" i="38"/>
  <c r="AA61" i="38"/>
  <c r="AB61" i="38"/>
  <c r="X65" i="38"/>
  <c r="Y65" i="38"/>
  <c r="Z65" i="38"/>
  <c r="AA65" i="38"/>
  <c r="AB65" i="38"/>
  <c r="V67" i="38"/>
  <c r="X67" i="38"/>
  <c r="V68" i="38"/>
  <c r="X68" i="38"/>
  <c r="V69" i="38"/>
  <c r="X69" i="38"/>
  <c r="X71" i="38"/>
  <c r="Y71" i="38"/>
  <c r="Z71" i="38"/>
  <c r="AA71" i="38"/>
  <c r="AB71" i="38"/>
  <c r="G118" i="38"/>
  <c r="D17" i="37"/>
  <c r="D18" i="37"/>
  <c r="V40" i="37"/>
  <c r="F20" i="37"/>
  <c r="V24" i="37"/>
  <c r="F37" i="37"/>
  <c r="G37" i="37" s="1"/>
  <c r="F40" i="37"/>
  <c r="V66" i="37" s="1"/>
  <c r="X43" i="37"/>
  <c r="V41" i="37" s="1"/>
  <c r="X61" i="37"/>
  <c r="Y61" i="37"/>
  <c r="Z61" i="37"/>
  <c r="AA61" i="37"/>
  <c r="AB61" i="37"/>
  <c r="X65" i="37"/>
  <c r="Y65" i="37"/>
  <c r="Z65" i="37"/>
  <c r="AA65" i="37"/>
  <c r="AB65" i="37"/>
  <c r="V67" i="37"/>
  <c r="X67" i="37"/>
  <c r="V68" i="37"/>
  <c r="X68" i="37"/>
  <c r="V69" i="37"/>
  <c r="X69" i="37"/>
  <c r="X71" i="37"/>
  <c r="Y71" i="37"/>
  <c r="Z71" i="37"/>
  <c r="AA71" i="37"/>
  <c r="AB71" i="37"/>
  <c r="G118" i="37"/>
  <c r="D17" i="36"/>
  <c r="D18" i="36"/>
  <c r="V40" i="36"/>
  <c r="F20" i="36"/>
  <c r="V24" i="36"/>
  <c r="F37" i="36"/>
  <c r="G37" i="36" s="1"/>
  <c r="F40" i="36"/>
  <c r="V66" i="36" s="1"/>
  <c r="X43" i="36"/>
  <c r="V41" i="36"/>
  <c r="X61" i="36"/>
  <c r="Y61" i="36"/>
  <c r="Z61" i="36"/>
  <c r="AA61" i="36"/>
  <c r="AB61" i="36"/>
  <c r="X65" i="36"/>
  <c r="Y65" i="36"/>
  <c r="Z65" i="36"/>
  <c r="AA65" i="36"/>
  <c r="AB65" i="36"/>
  <c r="V67" i="36"/>
  <c r="X67" i="36"/>
  <c r="V68" i="36"/>
  <c r="X68" i="36"/>
  <c r="V69" i="36"/>
  <c r="X69" i="36"/>
  <c r="X71" i="36"/>
  <c r="Y71" i="36"/>
  <c r="Z71" i="36"/>
  <c r="AA71" i="36"/>
  <c r="AB71" i="36"/>
  <c r="G118" i="36"/>
  <c r="D17" i="35"/>
  <c r="D18" i="35"/>
  <c r="V40" i="35"/>
  <c r="V24" i="35"/>
  <c r="F37" i="35"/>
  <c r="G37" i="35"/>
  <c r="G40" i="35" s="1"/>
  <c r="F40" i="35"/>
  <c r="X43" i="35"/>
  <c r="V41" i="35" s="1"/>
  <c r="X61" i="35"/>
  <c r="Y61" i="35"/>
  <c r="Z61" i="35"/>
  <c r="AA61" i="35"/>
  <c r="AB61" i="35"/>
  <c r="X65" i="35"/>
  <c r="Y65" i="35"/>
  <c r="Z65" i="35"/>
  <c r="AA65" i="35"/>
  <c r="AB65" i="35"/>
  <c r="V66" i="35"/>
  <c r="V67" i="35"/>
  <c r="X67" i="35"/>
  <c r="V68" i="35"/>
  <c r="X68" i="35"/>
  <c r="V69" i="35"/>
  <c r="X69" i="35"/>
  <c r="X71" i="35"/>
  <c r="Y71" i="35"/>
  <c r="Z71" i="35"/>
  <c r="AA71" i="35"/>
  <c r="AB71" i="35"/>
  <c r="G118" i="35"/>
  <c r="D17" i="34"/>
  <c r="D18" i="34"/>
  <c r="V40" i="34"/>
  <c r="V24" i="34"/>
  <c r="F37" i="34"/>
  <c r="G37" i="34"/>
  <c r="G40" i="34" s="1"/>
  <c r="H37" i="34"/>
  <c r="I37" i="34" s="1"/>
  <c r="F40" i="34"/>
  <c r="V66" i="34" s="1"/>
  <c r="H40" i="34"/>
  <c r="X43" i="34"/>
  <c r="V41" i="34" s="1"/>
  <c r="X61" i="34"/>
  <c r="Y61" i="34"/>
  <c r="Z61" i="34"/>
  <c r="AA61" i="34"/>
  <c r="AB61" i="34"/>
  <c r="X65" i="34"/>
  <c r="Y65" i="34"/>
  <c r="Z65" i="34"/>
  <c r="AA65" i="34"/>
  <c r="AB65" i="34"/>
  <c r="V67" i="34"/>
  <c r="X67" i="34"/>
  <c r="V68" i="34"/>
  <c r="X68" i="34"/>
  <c r="V69" i="34"/>
  <c r="X69" i="34"/>
  <c r="X71" i="34"/>
  <c r="Y71" i="34"/>
  <c r="Z71" i="34"/>
  <c r="AA71" i="34"/>
  <c r="AB71" i="34"/>
  <c r="G118" i="34"/>
  <c r="D17" i="33"/>
  <c r="D18" i="33"/>
  <c r="V40" i="33"/>
  <c r="F20" i="33"/>
  <c r="V24" i="33"/>
  <c r="F37" i="33"/>
  <c r="G37" i="33" s="1"/>
  <c r="F40" i="33"/>
  <c r="X43" i="33"/>
  <c r="V41" i="33" s="1"/>
  <c r="X61" i="33"/>
  <c r="Y61" i="33"/>
  <c r="Z61" i="33"/>
  <c r="AA61" i="33"/>
  <c r="AB61" i="33"/>
  <c r="X65" i="33"/>
  <c r="Y65" i="33"/>
  <c r="Z65" i="33"/>
  <c r="AA65" i="33"/>
  <c r="AB65" i="33"/>
  <c r="V66" i="33"/>
  <c r="V67" i="33"/>
  <c r="X67" i="33"/>
  <c r="V68" i="33"/>
  <c r="X68" i="33"/>
  <c r="V69" i="33"/>
  <c r="X69" i="33"/>
  <c r="X71" i="33"/>
  <c r="Y71" i="33"/>
  <c r="Z71" i="33"/>
  <c r="AA71" i="33"/>
  <c r="AB71" i="33"/>
  <c r="G118" i="33"/>
  <c r="D17" i="67"/>
  <c r="D18" i="67"/>
  <c r="V40" i="67"/>
  <c r="V24" i="67"/>
  <c r="F37" i="67"/>
  <c r="G37" i="67"/>
  <c r="F40" i="67"/>
  <c r="X43" i="67"/>
  <c r="V41" i="67" s="1"/>
  <c r="X61" i="67"/>
  <c r="Y61" i="67"/>
  <c r="Z61" i="67"/>
  <c r="AA61" i="67"/>
  <c r="AB61" i="67"/>
  <c r="X65" i="67"/>
  <c r="Y65" i="67"/>
  <c r="Z65" i="67"/>
  <c r="AA65" i="67"/>
  <c r="AB65" i="67"/>
  <c r="V66" i="67"/>
  <c r="V67" i="67"/>
  <c r="X67" i="67"/>
  <c r="V68" i="67"/>
  <c r="X68" i="67"/>
  <c r="V69" i="67"/>
  <c r="X69" i="67"/>
  <c r="X71" i="67"/>
  <c r="Y71" i="67"/>
  <c r="Z71" i="67"/>
  <c r="AA71" i="67"/>
  <c r="AB71" i="67"/>
  <c r="G118" i="67"/>
  <c r="D17" i="62"/>
  <c r="D18" i="62"/>
  <c r="V40" i="62"/>
  <c r="F20" i="62"/>
  <c r="V24" i="62"/>
  <c r="F37" i="62"/>
  <c r="G37" i="62" s="1"/>
  <c r="G40" i="62" s="1"/>
  <c r="F40" i="62"/>
  <c r="V66" i="62" s="1"/>
  <c r="X43" i="62"/>
  <c r="V41" i="62"/>
  <c r="X61" i="62"/>
  <c r="Y61" i="62"/>
  <c r="Z61" i="62"/>
  <c r="AA61" i="62"/>
  <c r="AB61" i="62"/>
  <c r="X65" i="62"/>
  <c r="Y65" i="62"/>
  <c r="Z65" i="62"/>
  <c r="AA65" i="62"/>
  <c r="AB65" i="62"/>
  <c r="V67" i="62"/>
  <c r="X67" i="62"/>
  <c r="V68" i="62"/>
  <c r="X68" i="62"/>
  <c r="V69" i="62"/>
  <c r="X69" i="62"/>
  <c r="X71" i="62"/>
  <c r="Y71" i="62"/>
  <c r="Z71" i="62"/>
  <c r="AA71" i="62"/>
  <c r="AB71" i="62"/>
  <c r="G118" i="62"/>
  <c r="D17" i="32"/>
  <c r="D18" i="32"/>
  <c r="V40" i="32"/>
  <c r="V24" i="32"/>
  <c r="F37" i="32"/>
  <c r="G37" i="32" s="1"/>
  <c r="F40" i="32"/>
  <c r="X43" i="32"/>
  <c r="V41" i="32"/>
  <c r="X61" i="32"/>
  <c r="Y61" i="32"/>
  <c r="Z61" i="32"/>
  <c r="AA61" i="32"/>
  <c r="AB61" i="32"/>
  <c r="X65" i="32"/>
  <c r="Y65" i="32"/>
  <c r="Z65" i="32"/>
  <c r="AA65" i="32"/>
  <c r="AB65" i="32"/>
  <c r="V66" i="32"/>
  <c r="V67" i="32"/>
  <c r="X67" i="32"/>
  <c r="V68" i="32"/>
  <c r="X68" i="32"/>
  <c r="V69" i="32"/>
  <c r="X69" i="32"/>
  <c r="X71" i="32"/>
  <c r="Y71" i="32"/>
  <c r="Z71" i="32"/>
  <c r="AA71" i="32"/>
  <c r="AB71" i="32"/>
  <c r="G118" i="32"/>
  <c r="D17" i="52"/>
  <c r="D18" i="52"/>
  <c r="V40" i="52"/>
  <c r="V24" i="52"/>
  <c r="F37" i="52"/>
  <c r="G37" i="52"/>
  <c r="H37" i="52" s="1"/>
  <c r="F40" i="52"/>
  <c r="V66" i="52" s="1"/>
  <c r="G40" i="52"/>
  <c r="X43" i="52"/>
  <c r="V41" i="52" s="1"/>
  <c r="X61" i="52"/>
  <c r="Y61" i="52"/>
  <c r="Z61" i="52"/>
  <c r="AA61" i="52"/>
  <c r="AB61" i="52"/>
  <c r="X65" i="52"/>
  <c r="Y65" i="52"/>
  <c r="Z65" i="52"/>
  <c r="AA65" i="52"/>
  <c r="AB65" i="52"/>
  <c r="V67" i="52"/>
  <c r="X67" i="52"/>
  <c r="V68" i="52"/>
  <c r="X68" i="52"/>
  <c r="V69" i="52"/>
  <c r="X69" i="52"/>
  <c r="X71" i="52"/>
  <c r="Y71" i="52"/>
  <c r="Z71" i="52"/>
  <c r="AA71" i="52"/>
  <c r="AB71" i="52"/>
  <c r="G118" i="52"/>
  <c r="D17" i="61"/>
  <c r="D18" i="61"/>
  <c r="V40" i="61"/>
  <c r="V24" i="61"/>
  <c r="F37" i="61"/>
  <c r="G37" i="61"/>
  <c r="H37" i="61" s="1"/>
  <c r="F40" i="61"/>
  <c r="X43" i="61"/>
  <c r="V41" i="61"/>
  <c r="X61" i="61"/>
  <c r="Y61" i="61"/>
  <c r="Z61" i="61"/>
  <c r="AA61" i="61"/>
  <c r="AB61" i="61"/>
  <c r="X65" i="61"/>
  <c r="Y65" i="61"/>
  <c r="Z65" i="61"/>
  <c r="AA65" i="61"/>
  <c r="AB65" i="61"/>
  <c r="V66" i="61"/>
  <c r="V67" i="61"/>
  <c r="X67" i="61"/>
  <c r="V68" i="61"/>
  <c r="X68" i="61"/>
  <c r="V69" i="61"/>
  <c r="X69" i="61"/>
  <c r="X71" i="61"/>
  <c r="Y71" i="61"/>
  <c r="Z71" i="61"/>
  <c r="AA71" i="61"/>
  <c r="AB71" i="61"/>
  <c r="G118" i="61"/>
  <c r="D17" i="44"/>
  <c r="D18" i="44"/>
  <c r="V40" i="44"/>
  <c r="F20" i="44"/>
  <c r="F36" i="44" s="1"/>
  <c r="X42" i="44" s="1"/>
  <c r="V24" i="44"/>
  <c r="F37" i="44"/>
  <c r="G37" i="44" s="1"/>
  <c r="H37" i="44" s="1"/>
  <c r="F40" i="44"/>
  <c r="G40" i="44"/>
  <c r="X43" i="44"/>
  <c r="V41" i="44"/>
  <c r="X61" i="44"/>
  <c r="Y61" i="44"/>
  <c r="Z61" i="44"/>
  <c r="AA61" i="44"/>
  <c r="AB61" i="44"/>
  <c r="X65" i="44"/>
  <c r="Y65" i="44"/>
  <c r="Z65" i="44"/>
  <c r="AA65" i="44"/>
  <c r="AB65" i="44"/>
  <c r="V66" i="44"/>
  <c r="V67" i="44"/>
  <c r="X67" i="44"/>
  <c r="V68" i="44"/>
  <c r="X68" i="44"/>
  <c r="V69" i="44"/>
  <c r="X69" i="44"/>
  <c r="X71" i="44"/>
  <c r="Y71" i="44"/>
  <c r="Z71" i="44"/>
  <c r="AA71" i="44"/>
  <c r="AB71" i="44"/>
  <c r="G118" i="44"/>
  <c r="D17" i="31"/>
  <c r="D18" i="31"/>
  <c r="V40" i="31"/>
  <c r="V24" i="31"/>
  <c r="F37" i="31"/>
  <c r="G37" i="31"/>
  <c r="F40" i="31"/>
  <c r="V66" i="31" s="1"/>
  <c r="X43" i="31"/>
  <c r="V41" i="31" s="1"/>
  <c r="X61" i="31"/>
  <c r="Y61" i="31"/>
  <c r="Z61" i="31"/>
  <c r="AA61" i="31"/>
  <c r="AB61" i="31"/>
  <c r="X65" i="31"/>
  <c r="Y65" i="31"/>
  <c r="Z65" i="31"/>
  <c r="AA65" i="31"/>
  <c r="AB65" i="31"/>
  <c r="V67" i="31"/>
  <c r="X67" i="31"/>
  <c r="V68" i="31"/>
  <c r="X68" i="31"/>
  <c r="V69" i="31"/>
  <c r="X69" i="31"/>
  <c r="X71" i="31"/>
  <c r="Y71" i="31"/>
  <c r="Z71" i="31"/>
  <c r="AA71" i="31"/>
  <c r="AB71" i="31"/>
  <c r="G118" i="31"/>
  <c r="D17" i="30"/>
  <c r="D18" i="30"/>
  <c r="V40" i="30"/>
  <c r="V24" i="30"/>
  <c r="F37" i="30"/>
  <c r="G37" i="30"/>
  <c r="H37" i="30" s="1"/>
  <c r="F40" i="30"/>
  <c r="V66" i="30" s="1"/>
  <c r="X43" i="30"/>
  <c r="V41" i="30" s="1"/>
  <c r="X61" i="30"/>
  <c r="Y61" i="30"/>
  <c r="Z61" i="30"/>
  <c r="AA61" i="30"/>
  <c r="AB61" i="30"/>
  <c r="X65" i="30"/>
  <c r="Y65" i="30"/>
  <c r="Z65" i="30"/>
  <c r="AA65" i="30"/>
  <c r="AB65" i="30"/>
  <c r="V67" i="30"/>
  <c r="X67" i="30"/>
  <c r="V68" i="30"/>
  <c r="X68" i="30"/>
  <c r="V69" i="30"/>
  <c r="X69" i="30"/>
  <c r="X71" i="30"/>
  <c r="Y71" i="30"/>
  <c r="Z71" i="30"/>
  <c r="AA71" i="30"/>
  <c r="AB71" i="30"/>
  <c r="G118" i="30"/>
  <c r="D17" i="60"/>
  <c r="D18" i="60"/>
  <c r="V40" i="60"/>
  <c r="F20" i="60"/>
  <c r="V24" i="60"/>
  <c r="F37" i="60"/>
  <c r="G37" i="60" s="1"/>
  <c r="F40" i="60"/>
  <c r="X43" i="60"/>
  <c r="V41" i="60"/>
  <c r="X61" i="60"/>
  <c r="Y61" i="60"/>
  <c r="Z61" i="60"/>
  <c r="AA61" i="60"/>
  <c r="AB61" i="60"/>
  <c r="X65" i="60"/>
  <c r="Y65" i="60"/>
  <c r="Z65" i="60"/>
  <c r="AA65" i="60"/>
  <c r="AB65" i="60"/>
  <c r="V66" i="60"/>
  <c r="V67" i="60"/>
  <c r="X67" i="60"/>
  <c r="V68" i="60"/>
  <c r="X68" i="60"/>
  <c r="V69" i="60"/>
  <c r="X69" i="60"/>
  <c r="X71" i="60"/>
  <c r="Y71" i="60"/>
  <c r="Z71" i="60"/>
  <c r="AA71" i="60"/>
  <c r="AB71" i="60"/>
  <c r="G118" i="60"/>
  <c r="D17" i="43"/>
  <c r="D18" i="43"/>
  <c r="V40" i="43"/>
  <c r="V24" i="43"/>
  <c r="F37" i="43"/>
  <c r="G37" i="43" s="1"/>
  <c r="F40" i="43"/>
  <c r="X43" i="43"/>
  <c r="V41" i="43" s="1"/>
  <c r="X61" i="43"/>
  <c r="Y61" i="43"/>
  <c r="Z61" i="43"/>
  <c r="AA61" i="43"/>
  <c r="AB61" i="43"/>
  <c r="X65" i="43"/>
  <c r="Y65" i="43"/>
  <c r="Z65" i="43"/>
  <c r="AA65" i="43"/>
  <c r="AB65" i="43"/>
  <c r="V66" i="43"/>
  <c r="V67" i="43"/>
  <c r="X67" i="43"/>
  <c r="V68" i="43"/>
  <c r="X68" i="43"/>
  <c r="V69" i="43"/>
  <c r="X69" i="43"/>
  <c r="X71" i="43"/>
  <c r="Y71" i="43"/>
  <c r="Z71" i="43"/>
  <c r="AA71" i="43"/>
  <c r="AB71" i="43"/>
  <c r="G118" i="43"/>
  <c r="D17" i="42"/>
  <c r="D18" i="42"/>
  <c r="V40" i="42"/>
  <c r="V24" i="42"/>
  <c r="F37" i="42"/>
  <c r="G37" i="42"/>
  <c r="H37" i="42"/>
  <c r="H40" i="42" s="1"/>
  <c r="F40" i="42"/>
  <c r="V66" i="42" s="1"/>
  <c r="G40" i="42"/>
  <c r="X43" i="42"/>
  <c r="V41" i="42" s="1"/>
  <c r="X61" i="42"/>
  <c r="Y61" i="42"/>
  <c r="Z61" i="42"/>
  <c r="AA61" i="42"/>
  <c r="AB61" i="42"/>
  <c r="X65" i="42"/>
  <c r="Y65" i="42"/>
  <c r="Z65" i="42"/>
  <c r="AA65" i="42"/>
  <c r="AB65" i="42"/>
  <c r="V67" i="42"/>
  <c r="X67" i="42"/>
  <c r="V68" i="42"/>
  <c r="X68" i="42"/>
  <c r="V69" i="42"/>
  <c r="X69" i="42"/>
  <c r="X71" i="42"/>
  <c r="Y71" i="42"/>
  <c r="Z71" i="42"/>
  <c r="AA71" i="42"/>
  <c r="AB71" i="42"/>
  <c r="G118" i="42"/>
  <c r="D17" i="29"/>
  <c r="D18" i="29"/>
  <c r="V40" i="29"/>
  <c r="V24" i="29"/>
  <c r="F37" i="29"/>
  <c r="G37" i="29" s="1"/>
  <c r="F40" i="29"/>
  <c r="X43" i="29"/>
  <c r="V41" i="29" s="1"/>
  <c r="X61" i="29"/>
  <c r="Y61" i="29"/>
  <c r="Z61" i="29"/>
  <c r="AA61" i="29"/>
  <c r="AB61" i="29"/>
  <c r="X65" i="29"/>
  <c r="Y65" i="29"/>
  <c r="Z65" i="29"/>
  <c r="AA65" i="29"/>
  <c r="AB65" i="29"/>
  <c r="V66" i="29"/>
  <c r="V67" i="29"/>
  <c r="X67" i="29"/>
  <c r="V68" i="29"/>
  <c r="X68" i="29"/>
  <c r="V69" i="29"/>
  <c r="X69" i="29"/>
  <c r="X71" i="29"/>
  <c r="Y71" i="29"/>
  <c r="Z71" i="29"/>
  <c r="AA71" i="29"/>
  <c r="AB71" i="29"/>
  <c r="G118" i="29"/>
  <c r="D17" i="59"/>
  <c r="D18" i="59"/>
  <c r="V40" i="59"/>
  <c r="F20" i="59"/>
  <c r="V24" i="59"/>
  <c r="F37" i="59"/>
  <c r="G37" i="59" s="1"/>
  <c r="F40" i="59"/>
  <c r="X43" i="59"/>
  <c r="V41" i="59" s="1"/>
  <c r="X61" i="59"/>
  <c r="Y61" i="59"/>
  <c r="Z61" i="59"/>
  <c r="AA61" i="59"/>
  <c r="AB61" i="59"/>
  <c r="X65" i="59"/>
  <c r="Y65" i="59"/>
  <c r="Z65" i="59"/>
  <c r="AA65" i="59"/>
  <c r="AB65" i="59"/>
  <c r="V66" i="59"/>
  <c r="V67" i="59"/>
  <c r="X67" i="59"/>
  <c r="V68" i="59"/>
  <c r="X68" i="59"/>
  <c r="V69" i="59"/>
  <c r="X69" i="59"/>
  <c r="X71" i="59"/>
  <c r="Y71" i="59"/>
  <c r="Z71" i="59"/>
  <c r="AA71" i="59"/>
  <c r="AB71" i="59"/>
  <c r="G118" i="59"/>
  <c r="D17" i="28"/>
  <c r="D18" i="28"/>
  <c r="V40" i="28"/>
  <c r="F20" i="28"/>
  <c r="V24" i="28"/>
  <c r="F37" i="28"/>
  <c r="G37" i="28" s="1"/>
  <c r="G40" i="28" s="1"/>
  <c r="H37" i="28"/>
  <c r="F40" i="28"/>
  <c r="V66" i="28" s="1"/>
  <c r="X43" i="28"/>
  <c r="V41" i="28"/>
  <c r="X61" i="28"/>
  <c r="Y61" i="28"/>
  <c r="Z61" i="28"/>
  <c r="AA61" i="28"/>
  <c r="AB61" i="28"/>
  <c r="X65" i="28"/>
  <c r="Y65" i="28"/>
  <c r="Z65" i="28"/>
  <c r="AA65" i="28"/>
  <c r="AB65" i="28"/>
  <c r="V67" i="28"/>
  <c r="X67" i="28"/>
  <c r="V68" i="28"/>
  <c r="X68" i="28"/>
  <c r="V69" i="28"/>
  <c r="X69" i="28"/>
  <c r="X71" i="28"/>
  <c r="Y71" i="28"/>
  <c r="Z71" i="28"/>
  <c r="AA71" i="28"/>
  <c r="AB71" i="28"/>
  <c r="G118" i="28"/>
  <c r="D17" i="46"/>
  <c r="D18" i="46"/>
  <c r="V40" i="46"/>
  <c r="F20" i="46"/>
  <c r="H36" i="46" s="1"/>
  <c r="V24" i="46"/>
  <c r="F37" i="46"/>
  <c r="G37" i="46" s="1"/>
  <c r="F40" i="46"/>
  <c r="V66" i="46" s="1"/>
  <c r="X43" i="46"/>
  <c r="V41" i="46"/>
  <c r="X61" i="46"/>
  <c r="Y61" i="46"/>
  <c r="Z61" i="46"/>
  <c r="AA61" i="46"/>
  <c r="AB61" i="46"/>
  <c r="X65" i="46"/>
  <c r="Y65" i="46"/>
  <c r="Z65" i="46"/>
  <c r="AA65" i="46"/>
  <c r="AB65" i="46"/>
  <c r="V67" i="46"/>
  <c r="X67" i="46"/>
  <c r="V68" i="46"/>
  <c r="X68" i="46"/>
  <c r="V69" i="46"/>
  <c r="X69" i="46"/>
  <c r="X71" i="46"/>
  <c r="Y71" i="46"/>
  <c r="Z71" i="46"/>
  <c r="AA71" i="46"/>
  <c r="AB71" i="46"/>
  <c r="G118" i="46"/>
  <c r="D17" i="56"/>
  <c r="D18" i="56"/>
  <c r="V40" i="56"/>
  <c r="V24" i="56"/>
  <c r="F37" i="56"/>
  <c r="G37" i="56"/>
  <c r="G40" i="56" s="1"/>
  <c r="F40" i="56"/>
  <c r="X43" i="56"/>
  <c r="V41" i="56" s="1"/>
  <c r="X61" i="56"/>
  <c r="Y61" i="56"/>
  <c r="Z61" i="56"/>
  <c r="AA61" i="56"/>
  <c r="AB61" i="56"/>
  <c r="X65" i="56"/>
  <c r="Y65" i="56"/>
  <c r="Z65" i="56"/>
  <c r="AA65" i="56"/>
  <c r="AB65" i="56"/>
  <c r="V66" i="56"/>
  <c r="V67" i="56"/>
  <c r="X67" i="56"/>
  <c r="V68" i="56"/>
  <c r="X68" i="56"/>
  <c r="V69" i="56"/>
  <c r="X69" i="56"/>
  <c r="X71" i="56"/>
  <c r="Y71" i="56"/>
  <c r="Z71" i="56"/>
  <c r="AA71" i="56"/>
  <c r="AB71" i="56"/>
  <c r="G118" i="56"/>
  <c r="D17" i="27"/>
  <c r="D18" i="27"/>
  <c r="V40" i="27"/>
  <c r="V24" i="27"/>
  <c r="F37" i="27"/>
  <c r="G37" i="27"/>
  <c r="H37" i="27" s="1"/>
  <c r="F40" i="27"/>
  <c r="X43" i="27"/>
  <c r="V41" i="27"/>
  <c r="X61" i="27"/>
  <c r="Y61" i="27"/>
  <c r="Z61" i="27"/>
  <c r="AA61" i="27"/>
  <c r="AB61" i="27"/>
  <c r="X65" i="27"/>
  <c r="Y65" i="27"/>
  <c r="Z65" i="27"/>
  <c r="AA65" i="27"/>
  <c r="AB65" i="27"/>
  <c r="V66" i="27"/>
  <c r="V67" i="27"/>
  <c r="X67" i="27"/>
  <c r="V68" i="27"/>
  <c r="X68" i="27"/>
  <c r="V69" i="27"/>
  <c r="X69" i="27"/>
  <c r="X71" i="27"/>
  <c r="Y71" i="27"/>
  <c r="Z71" i="27"/>
  <c r="AA71" i="27"/>
  <c r="AB71" i="27"/>
  <c r="G118" i="27"/>
  <c r="D17" i="26"/>
  <c r="D18" i="26"/>
  <c r="V40" i="26"/>
  <c r="F20" i="26"/>
  <c r="F36" i="26" s="1"/>
  <c r="X42" i="26" s="1"/>
  <c r="V24" i="26"/>
  <c r="F37" i="26"/>
  <c r="G37" i="26" s="1"/>
  <c r="H37" i="26" s="1"/>
  <c r="F40" i="26"/>
  <c r="X43" i="26"/>
  <c r="V41" i="26"/>
  <c r="X61" i="26"/>
  <c r="Y61" i="26"/>
  <c r="Z61" i="26"/>
  <c r="AA61" i="26"/>
  <c r="AB61" i="26"/>
  <c r="X65" i="26"/>
  <c r="Y65" i="26"/>
  <c r="Z65" i="26"/>
  <c r="AA65" i="26"/>
  <c r="AB65" i="26"/>
  <c r="V66" i="26"/>
  <c r="V67" i="26"/>
  <c r="X67" i="26"/>
  <c r="V68" i="26"/>
  <c r="X68" i="26"/>
  <c r="V69" i="26"/>
  <c r="X69" i="26"/>
  <c r="X71" i="26"/>
  <c r="Y71" i="26"/>
  <c r="Z71" i="26"/>
  <c r="AA71" i="26"/>
  <c r="AB71" i="26"/>
  <c r="G118" i="26"/>
  <c r="D17" i="25"/>
  <c r="D18" i="25"/>
  <c r="V40" i="25"/>
  <c r="V24" i="25"/>
  <c r="F37" i="25"/>
  <c r="G37" i="25"/>
  <c r="F40" i="25"/>
  <c r="X43" i="25"/>
  <c r="V41" i="25" s="1"/>
  <c r="X61" i="25"/>
  <c r="Y61" i="25"/>
  <c r="Z61" i="25"/>
  <c r="AA61" i="25"/>
  <c r="AB61" i="25"/>
  <c r="X65" i="25"/>
  <c r="Y65" i="25"/>
  <c r="Z65" i="25"/>
  <c r="AA65" i="25"/>
  <c r="AB65" i="25"/>
  <c r="V66" i="25"/>
  <c r="V67" i="25"/>
  <c r="X67" i="25"/>
  <c r="V68" i="25"/>
  <c r="X68" i="25"/>
  <c r="V69" i="25"/>
  <c r="X69" i="25"/>
  <c r="X71" i="25"/>
  <c r="Y71" i="25"/>
  <c r="Z71" i="25"/>
  <c r="AA71" i="25"/>
  <c r="AB71" i="25"/>
  <c r="G118" i="25"/>
  <c r="D17" i="58"/>
  <c r="D18" i="58"/>
  <c r="V40" i="58"/>
  <c r="V24" i="58"/>
  <c r="F37" i="58"/>
  <c r="G37" i="58"/>
  <c r="G40" i="58" s="1"/>
  <c r="H37" i="58"/>
  <c r="I37" i="58" s="1"/>
  <c r="J37" i="58" s="1"/>
  <c r="J40" i="58" s="1"/>
  <c r="F40" i="58"/>
  <c r="V66" i="58" s="1"/>
  <c r="X43" i="58"/>
  <c r="V41" i="58" s="1"/>
  <c r="X61" i="58"/>
  <c r="Y61" i="58"/>
  <c r="Z61" i="58"/>
  <c r="AA61" i="58"/>
  <c r="AB61" i="58"/>
  <c r="X65" i="58"/>
  <c r="Y65" i="58"/>
  <c r="Z65" i="58"/>
  <c r="AA65" i="58"/>
  <c r="AB65" i="58"/>
  <c r="V67" i="58"/>
  <c r="X67" i="58"/>
  <c r="V68" i="58"/>
  <c r="X68" i="58"/>
  <c r="V69" i="58"/>
  <c r="X69" i="58"/>
  <c r="X71" i="58"/>
  <c r="Y71" i="58"/>
  <c r="Z71" i="58"/>
  <c r="AA71" i="58"/>
  <c r="AB71" i="58"/>
  <c r="G118" i="58"/>
  <c r="G125" i="58"/>
  <c r="D17" i="51"/>
  <c r="D18" i="51"/>
  <c r="V40" i="51"/>
  <c r="F20" i="51"/>
  <c r="V24" i="51"/>
  <c r="F37" i="51"/>
  <c r="G37" i="51"/>
  <c r="H37" i="51"/>
  <c r="F40" i="51"/>
  <c r="V66" i="51" s="1"/>
  <c r="G40" i="51"/>
  <c r="X43" i="51"/>
  <c r="V41" i="51"/>
  <c r="X61" i="51"/>
  <c r="Y61" i="51"/>
  <c r="Z61" i="51"/>
  <c r="AA61" i="51"/>
  <c r="AB61" i="51"/>
  <c r="X65" i="51"/>
  <c r="Y65" i="51"/>
  <c r="Z65" i="51"/>
  <c r="AA65" i="51"/>
  <c r="AB65" i="51"/>
  <c r="V67" i="51"/>
  <c r="X67" i="51"/>
  <c r="V68" i="51"/>
  <c r="X68" i="51"/>
  <c r="V69" i="51"/>
  <c r="X69" i="51"/>
  <c r="X71" i="51"/>
  <c r="Y71" i="51"/>
  <c r="Z71" i="51"/>
  <c r="AA71" i="51"/>
  <c r="AB71" i="51"/>
  <c r="G118" i="51"/>
  <c r="G125" i="51"/>
  <c r="D17" i="45"/>
  <c r="D18" i="45"/>
  <c r="V40" i="45"/>
  <c r="V24" i="45"/>
  <c r="F37" i="45"/>
  <c r="G37" i="45"/>
  <c r="G40" i="45" s="1"/>
  <c r="H37" i="45"/>
  <c r="I37" i="45" s="1"/>
  <c r="J37" i="45" s="1"/>
  <c r="J40" i="45" s="1"/>
  <c r="F40" i="45"/>
  <c r="V66" i="45" s="1"/>
  <c r="X43" i="45"/>
  <c r="V41" i="45" s="1"/>
  <c r="X61" i="45"/>
  <c r="Y61" i="45"/>
  <c r="Z61" i="45"/>
  <c r="AA61" i="45"/>
  <c r="AB61" i="45"/>
  <c r="X65" i="45"/>
  <c r="Y65" i="45"/>
  <c r="Z65" i="45"/>
  <c r="AA65" i="45"/>
  <c r="AB65" i="45"/>
  <c r="V67" i="45"/>
  <c r="X67" i="45"/>
  <c r="V68" i="45"/>
  <c r="X68" i="45"/>
  <c r="V69" i="45"/>
  <c r="X69" i="45"/>
  <c r="X71" i="45"/>
  <c r="Y71" i="45"/>
  <c r="Z71" i="45"/>
  <c r="AA71" i="45"/>
  <c r="AB71" i="45"/>
  <c r="G118" i="45"/>
  <c r="D17" i="24"/>
  <c r="D18" i="24"/>
  <c r="V40" i="24"/>
  <c r="F20" i="24"/>
  <c r="V24" i="24"/>
  <c r="F37" i="24"/>
  <c r="G37" i="24" s="1"/>
  <c r="F40" i="24"/>
  <c r="X43" i="24"/>
  <c r="V41" i="24"/>
  <c r="X61" i="24"/>
  <c r="Y61" i="24"/>
  <c r="Z61" i="24"/>
  <c r="AA61" i="24"/>
  <c r="AB61" i="24"/>
  <c r="X65" i="24"/>
  <c r="Y65" i="24"/>
  <c r="Z65" i="24"/>
  <c r="AA65" i="24"/>
  <c r="AB65" i="24"/>
  <c r="V66" i="24"/>
  <c r="V67" i="24"/>
  <c r="X67" i="24"/>
  <c r="V68" i="24"/>
  <c r="X68" i="24"/>
  <c r="V69" i="24"/>
  <c r="X69" i="24"/>
  <c r="X71" i="24"/>
  <c r="Y71" i="24"/>
  <c r="Z71" i="24"/>
  <c r="AA71" i="24"/>
  <c r="AB71" i="24"/>
  <c r="G118" i="24"/>
  <c r="D17" i="47"/>
  <c r="D18" i="47"/>
  <c r="V40" i="47"/>
  <c r="F20" i="47"/>
  <c r="V24" i="47"/>
  <c r="F37" i="47"/>
  <c r="G37" i="47" s="1"/>
  <c r="F40" i="47"/>
  <c r="X43" i="47"/>
  <c r="V41" i="47" s="1"/>
  <c r="X61" i="47"/>
  <c r="Y61" i="47"/>
  <c r="Z61" i="47"/>
  <c r="AA61" i="47"/>
  <c r="AB61" i="47"/>
  <c r="X65" i="47"/>
  <c r="Y65" i="47"/>
  <c r="Z65" i="47"/>
  <c r="AA65" i="47"/>
  <c r="AB65" i="47"/>
  <c r="V66" i="47"/>
  <c r="V67" i="47"/>
  <c r="X67" i="47"/>
  <c r="V68" i="47"/>
  <c r="X68" i="47"/>
  <c r="V69" i="47"/>
  <c r="X69" i="47"/>
  <c r="X71" i="47"/>
  <c r="Y71" i="47"/>
  <c r="Z71" i="47"/>
  <c r="AA71" i="47"/>
  <c r="AB71" i="47"/>
  <c r="G118" i="47"/>
  <c r="D17" i="23"/>
  <c r="D18" i="23"/>
  <c r="V40" i="23"/>
  <c r="V24" i="23"/>
  <c r="F37" i="23"/>
  <c r="G37" i="23"/>
  <c r="G40" i="23" s="1"/>
  <c r="H37" i="23"/>
  <c r="H40" i="23" s="1"/>
  <c r="F40" i="23"/>
  <c r="V66" i="23" s="1"/>
  <c r="X43" i="23"/>
  <c r="V41" i="23" s="1"/>
  <c r="X61" i="23"/>
  <c r="Y61" i="23"/>
  <c r="Z61" i="23"/>
  <c r="AA61" i="23"/>
  <c r="AB61" i="23"/>
  <c r="X65" i="23"/>
  <c r="Y65" i="23"/>
  <c r="Z65" i="23"/>
  <c r="AA65" i="23"/>
  <c r="AB65" i="23"/>
  <c r="V67" i="23"/>
  <c r="X67" i="23"/>
  <c r="V68" i="23"/>
  <c r="X68" i="23"/>
  <c r="V69" i="23"/>
  <c r="X69" i="23"/>
  <c r="X71" i="23"/>
  <c r="Y71" i="23"/>
  <c r="Z71" i="23"/>
  <c r="AA71" i="23"/>
  <c r="AB71" i="23"/>
  <c r="G118" i="23"/>
  <c r="D17" i="22"/>
  <c r="D18" i="22"/>
  <c r="V40" i="22"/>
  <c r="V24" i="22"/>
  <c r="F37" i="22"/>
  <c r="G37" i="22" s="1"/>
  <c r="F40" i="22"/>
  <c r="X43" i="22"/>
  <c r="V41" i="22" s="1"/>
  <c r="X61" i="22"/>
  <c r="Y61" i="22"/>
  <c r="Z61" i="22"/>
  <c r="AA61" i="22"/>
  <c r="AB61" i="22"/>
  <c r="X65" i="22"/>
  <c r="Y65" i="22"/>
  <c r="Z65" i="22"/>
  <c r="AA65" i="22"/>
  <c r="AB65" i="22"/>
  <c r="V66" i="22"/>
  <c r="V67" i="22"/>
  <c r="X67" i="22"/>
  <c r="V68" i="22"/>
  <c r="X68" i="22"/>
  <c r="V69" i="22"/>
  <c r="X69" i="22"/>
  <c r="X71" i="22"/>
  <c r="Y71" i="22"/>
  <c r="Z71" i="22"/>
  <c r="AA71" i="22"/>
  <c r="AB71" i="22"/>
  <c r="G118" i="22"/>
  <c r="D17" i="21"/>
  <c r="D18" i="21"/>
  <c r="V40" i="21"/>
  <c r="F20" i="21"/>
  <c r="V24" i="21"/>
  <c r="F37" i="21"/>
  <c r="G37" i="21" s="1"/>
  <c r="F40" i="21"/>
  <c r="X43" i="21"/>
  <c r="V41" i="21" s="1"/>
  <c r="X61" i="21"/>
  <c r="Y61" i="21"/>
  <c r="Z61" i="21"/>
  <c r="AA61" i="21"/>
  <c r="AB61" i="21"/>
  <c r="X65" i="21"/>
  <c r="Y65" i="21"/>
  <c r="Z65" i="21"/>
  <c r="AA65" i="21"/>
  <c r="AB65" i="21"/>
  <c r="V66" i="21"/>
  <c r="V67" i="21"/>
  <c r="X67" i="21"/>
  <c r="V68" i="21"/>
  <c r="X68" i="21"/>
  <c r="V69" i="21"/>
  <c r="X69" i="21"/>
  <c r="X71" i="21"/>
  <c r="Y71" i="21"/>
  <c r="Z71" i="21"/>
  <c r="AA71" i="21"/>
  <c r="AB71" i="21"/>
  <c r="G118" i="21"/>
  <c r="D17" i="20"/>
  <c r="D18" i="20"/>
  <c r="V40" i="20"/>
  <c r="F20" i="20"/>
  <c r="V24" i="20"/>
  <c r="F37" i="20"/>
  <c r="G37" i="20" s="1"/>
  <c r="G40" i="20" s="1"/>
  <c r="H37" i="20"/>
  <c r="F40" i="20"/>
  <c r="X43" i="20"/>
  <c r="V41" i="20"/>
  <c r="X61" i="20"/>
  <c r="Y61" i="20"/>
  <c r="Z61" i="20"/>
  <c r="AA61" i="20"/>
  <c r="AB61" i="20"/>
  <c r="X65" i="20"/>
  <c r="Y65" i="20"/>
  <c r="Z65" i="20"/>
  <c r="AA65" i="20"/>
  <c r="AB65" i="20"/>
  <c r="V66" i="20"/>
  <c r="V67" i="20"/>
  <c r="X67" i="20"/>
  <c r="V68" i="20"/>
  <c r="X68" i="20"/>
  <c r="V69" i="20"/>
  <c r="X69" i="20"/>
  <c r="X71" i="20"/>
  <c r="Y71" i="20"/>
  <c r="Z71" i="20"/>
  <c r="AA71" i="20"/>
  <c r="AB71" i="20"/>
  <c r="G118" i="20"/>
  <c r="D17" i="19"/>
  <c r="D18" i="19"/>
  <c r="V40" i="19"/>
  <c r="F20" i="19"/>
  <c r="H36" i="19" s="1"/>
  <c r="V24" i="19"/>
  <c r="F37" i="19"/>
  <c r="G37" i="19" s="1"/>
  <c r="F40" i="19"/>
  <c r="V66" i="19" s="1"/>
  <c r="X43" i="19"/>
  <c r="V41" i="19"/>
  <c r="X61" i="19"/>
  <c r="Y61" i="19"/>
  <c r="Z61" i="19"/>
  <c r="AA61" i="19"/>
  <c r="AB61" i="19"/>
  <c r="X65" i="19"/>
  <c r="Y65" i="19"/>
  <c r="Z65" i="19"/>
  <c r="AA65" i="19"/>
  <c r="AB65" i="19"/>
  <c r="V67" i="19"/>
  <c r="X67" i="19"/>
  <c r="V68" i="19"/>
  <c r="X68" i="19"/>
  <c r="V69" i="19"/>
  <c r="X69" i="19"/>
  <c r="X71" i="19"/>
  <c r="Y71" i="19"/>
  <c r="Z71" i="19"/>
  <c r="AA71" i="19"/>
  <c r="AB71" i="19"/>
  <c r="G118" i="19"/>
  <c r="D17" i="18"/>
  <c r="D18" i="18"/>
  <c r="V40" i="18"/>
  <c r="V24" i="18"/>
  <c r="F37" i="18"/>
  <c r="G37" i="18"/>
  <c r="G40" i="18" s="1"/>
  <c r="F40" i="18"/>
  <c r="X43" i="18"/>
  <c r="V41" i="18" s="1"/>
  <c r="X61" i="18"/>
  <c r="Y61" i="18"/>
  <c r="Z61" i="18"/>
  <c r="AA61" i="18"/>
  <c r="AB61" i="18"/>
  <c r="X65" i="18"/>
  <c r="Y65" i="18"/>
  <c r="Z65" i="18"/>
  <c r="AA65" i="18"/>
  <c r="AB65" i="18"/>
  <c r="V66" i="18"/>
  <c r="V67" i="18"/>
  <c r="X67" i="18"/>
  <c r="V68" i="18"/>
  <c r="X68" i="18"/>
  <c r="V69" i="18"/>
  <c r="X69" i="18"/>
  <c r="X71" i="18"/>
  <c r="Y71" i="18"/>
  <c r="Z71" i="18"/>
  <c r="AA71" i="18"/>
  <c r="AB71" i="18"/>
  <c r="G118" i="18"/>
  <c r="D17" i="48"/>
  <c r="D18" i="48"/>
  <c r="V40" i="48"/>
  <c r="V24" i="48"/>
  <c r="F37" i="48"/>
  <c r="G37" i="48"/>
  <c r="H37" i="48" s="1"/>
  <c r="F40" i="48"/>
  <c r="V66" i="48" s="1"/>
  <c r="X43" i="48"/>
  <c r="V41" i="48"/>
  <c r="X61" i="48"/>
  <c r="Y61" i="48"/>
  <c r="Z61" i="48"/>
  <c r="AA61" i="48"/>
  <c r="AB61" i="48"/>
  <c r="X65" i="48"/>
  <c r="Y65" i="48"/>
  <c r="Z65" i="48"/>
  <c r="AA65" i="48"/>
  <c r="AB65" i="48"/>
  <c r="V67" i="48"/>
  <c r="X67" i="48"/>
  <c r="V68" i="48"/>
  <c r="X68" i="48"/>
  <c r="V69" i="48"/>
  <c r="X69" i="48"/>
  <c r="X71" i="48"/>
  <c r="Y71" i="48"/>
  <c r="Z71" i="48"/>
  <c r="AA71" i="48"/>
  <c r="AB71" i="48"/>
  <c r="G118" i="48"/>
  <c r="D17" i="17"/>
  <c r="D18" i="17"/>
  <c r="V40" i="17"/>
  <c r="F20" i="17"/>
  <c r="F36" i="17" s="1"/>
  <c r="X42" i="17" s="1"/>
  <c r="V24" i="17"/>
  <c r="F37" i="17"/>
  <c r="G37" i="17" s="1"/>
  <c r="H37" i="17" s="1"/>
  <c r="F40" i="17"/>
  <c r="X43" i="17"/>
  <c r="V41" i="17"/>
  <c r="X61" i="17"/>
  <c r="Y61" i="17"/>
  <c r="Z61" i="17"/>
  <c r="AA61" i="17"/>
  <c r="AB61" i="17"/>
  <c r="X65" i="17"/>
  <c r="Y65" i="17"/>
  <c r="Z65" i="17"/>
  <c r="AA65" i="17"/>
  <c r="AB65" i="17"/>
  <c r="V66" i="17"/>
  <c r="V67" i="17"/>
  <c r="X67" i="17"/>
  <c r="V68" i="17"/>
  <c r="X68" i="17"/>
  <c r="V69" i="17"/>
  <c r="X69" i="17"/>
  <c r="X71" i="17"/>
  <c r="Y71" i="17"/>
  <c r="Z71" i="17"/>
  <c r="AA71" i="17"/>
  <c r="AB71" i="17"/>
  <c r="G118" i="17"/>
  <c r="D17" i="16"/>
  <c r="D18" i="16"/>
  <c r="V40" i="16"/>
  <c r="V24" i="16"/>
  <c r="F37" i="16"/>
  <c r="G37" i="16"/>
  <c r="F40" i="16"/>
  <c r="X43" i="16"/>
  <c r="V41" i="16" s="1"/>
  <c r="X61" i="16"/>
  <c r="Y61" i="16"/>
  <c r="Z61" i="16"/>
  <c r="AA61" i="16"/>
  <c r="AB61" i="16"/>
  <c r="X65" i="16"/>
  <c r="Y65" i="16"/>
  <c r="Z65" i="16"/>
  <c r="AA65" i="16"/>
  <c r="AB65" i="16"/>
  <c r="V66" i="16"/>
  <c r="V67" i="16"/>
  <c r="X67" i="16"/>
  <c r="V68" i="16"/>
  <c r="X68" i="16"/>
  <c r="V69" i="16"/>
  <c r="X69" i="16"/>
  <c r="X71" i="16"/>
  <c r="Y71" i="16"/>
  <c r="Z71" i="16"/>
  <c r="AA71" i="16"/>
  <c r="AB71" i="16"/>
  <c r="G118" i="16"/>
  <c r="D17" i="15"/>
  <c r="D18" i="15"/>
  <c r="V40" i="15"/>
  <c r="V24" i="15"/>
  <c r="F37" i="15"/>
  <c r="G37" i="15"/>
  <c r="H37" i="15" s="1"/>
  <c r="F40" i="15"/>
  <c r="V66" i="15" s="1"/>
  <c r="X43" i="15"/>
  <c r="V41" i="15" s="1"/>
  <c r="X61" i="15"/>
  <c r="Y61" i="15"/>
  <c r="Z61" i="15"/>
  <c r="AA61" i="15"/>
  <c r="AB61" i="15"/>
  <c r="X65" i="15"/>
  <c r="Y65" i="15"/>
  <c r="Z65" i="15"/>
  <c r="AA65" i="15"/>
  <c r="AB65" i="15"/>
  <c r="V67" i="15"/>
  <c r="X67" i="15"/>
  <c r="V68" i="15"/>
  <c r="X68" i="15"/>
  <c r="V69" i="15"/>
  <c r="X69" i="15"/>
  <c r="X71" i="15"/>
  <c r="Y71" i="15"/>
  <c r="Z71" i="15"/>
  <c r="AA71" i="15"/>
  <c r="AB71" i="15"/>
  <c r="G118" i="15"/>
  <c r="D17" i="40"/>
  <c r="D18" i="40"/>
  <c r="V40" i="40"/>
  <c r="F20" i="40"/>
  <c r="V24" i="40"/>
  <c r="F37" i="40"/>
  <c r="G37" i="40" s="1"/>
  <c r="F40" i="40"/>
  <c r="X43" i="40"/>
  <c r="V41" i="40"/>
  <c r="X61" i="40"/>
  <c r="Y61" i="40"/>
  <c r="Z61" i="40"/>
  <c r="AA61" i="40"/>
  <c r="AB61" i="40"/>
  <c r="X65" i="40"/>
  <c r="Y65" i="40"/>
  <c r="Z65" i="40"/>
  <c r="AA65" i="40"/>
  <c r="AB65" i="40"/>
  <c r="V66" i="40"/>
  <c r="V67" i="40"/>
  <c r="X67" i="40"/>
  <c r="V68" i="40"/>
  <c r="X68" i="40"/>
  <c r="V69" i="40"/>
  <c r="X69" i="40"/>
  <c r="X71" i="40"/>
  <c r="Y71" i="40"/>
  <c r="Z71" i="40"/>
  <c r="AA71" i="40"/>
  <c r="AB71" i="40"/>
  <c r="G118" i="40"/>
  <c r="D17" i="14"/>
  <c r="D18" i="14"/>
  <c r="V40" i="14"/>
  <c r="F20" i="14"/>
  <c r="V24" i="14"/>
  <c r="F37" i="14"/>
  <c r="G37" i="14" s="1"/>
  <c r="F40" i="14"/>
  <c r="X43" i="14"/>
  <c r="V41" i="14" s="1"/>
  <c r="X61" i="14"/>
  <c r="Y61" i="14"/>
  <c r="Z61" i="14"/>
  <c r="AA61" i="14"/>
  <c r="AB61" i="14"/>
  <c r="X65" i="14"/>
  <c r="Y65" i="14"/>
  <c r="Z65" i="14"/>
  <c r="AA65" i="14"/>
  <c r="AB65" i="14"/>
  <c r="V66" i="14"/>
  <c r="V67" i="14"/>
  <c r="X67" i="14"/>
  <c r="V68" i="14"/>
  <c r="X68" i="14"/>
  <c r="V69" i="14"/>
  <c r="X69" i="14"/>
  <c r="X71" i="14"/>
  <c r="Y71" i="14"/>
  <c r="Z71" i="14"/>
  <c r="AA71" i="14"/>
  <c r="AB71" i="14"/>
  <c r="G118" i="14"/>
  <c r="D17" i="13"/>
  <c r="D18" i="13"/>
  <c r="V40" i="13"/>
  <c r="V24" i="13"/>
  <c r="F37" i="13"/>
  <c r="G37" i="13"/>
  <c r="G40" i="13" s="1"/>
  <c r="F40" i="13"/>
  <c r="V66" i="13" s="1"/>
  <c r="X43" i="13"/>
  <c r="V41" i="13" s="1"/>
  <c r="X61" i="13"/>
  <c r="Y61" i="13"/>
  <c r="Z61" i="13"/>
  <c r="AA61" i="13"/>
  <c r="AB61" i="13"/>
  <c r="X65" i="13"/>
  <c r="Y65" i="13"/>
  <c r="Z65" i="13"/>
  <c r="AA65" i="13"/>
  <c r="AB65" i="13"/>
  <c r="V67" i="13"/>
  <c r="X67" i="13"/>
  <c r="V68" i="13"/>
  <c r="X68" i="13"/>
  <c r="V69" i="13"/>
  <c r="X69" i="13"/>
  <c r="X71" i="13"/>
  <c r="Y71" i="13"/>
  <c r="Z71" i="13"/>
  <c r="AA71" i="13"/>
  <c r="AB71" i="13"/>
  <c r="G118" i="13"/>
  <c r="D17" i="53"/>
  <c r="D18" i="53"/>
  <c r="V40" i="53"/>
  <c r="V24" i="53"/>
  <c r="F37" i="53"/>
  <c r="G37" i="53"/>
  <c r="H37" i="53" s="1"/>
  <c r="I37" i="53" s="1"/>
  <c r="J37" i="53" s="1"/>
  <c r="J40" i="53" s="1"/>
  <c r="F40" i="53"/>
  <c r="V66" i="53" s="1"/>
  <c r="X43" i="53"/>
  <c r="V41" i="53"/>
  <c r="X61" i="53"/>
  <c r="Y61" i="53"/>
  <c r="Z61" i="53"/>
  <c r="AA61" i="53"/>
  <c r="AB61" i="53"/>
  <c r="X65" i="53"/>
  <c r="Y65" i="53"/>
  <c r="Z65" i="53"/>
  <c r="AA65" i="53"/>
  <c r="AB65" i="53"/>
  <c r="V67" i="53"/>
  <c r="X67" i="53"/>
  <c r="V68" i="53"/>
  <c r="X68" i="53"/>
  <c r="V69" i="53"/>
  <c r="X69" i="53"/>
  <c r="X71" i="53"/>
  <c r="Y71" i="53"/>
  <c r="Z71" i="53"/>
  <c r="AA71" i="53"/>
  <c r="AB71" i="53"/>
  <c r="G118" i="53"/>
  <c r="D17" i="12"/>
  <c r="D18" i="12"/>
  <c r="V40" i="12"/>
  <c r="F20" i="12"/>
  <c r="J36" i="12" s="1"/>
  <c r="V24" i="12"/>
  <c r="F37" i="12"/>
  <c r="G37" i="12" s="1"/>
  <c r="G40" i="12" s="1"/>
  <c r="H37" i="12"/>
  <c r="H40" i="12" s="1"/>
  <c r="I37" i="12"/>
  <c r="F40" i="12"/>
  <c r="X43" i="12"/>
  <c r="V41" i="12"/>
  <c r="X61" i="12"/>
  <c r="Y61" i="12"/>
  <c r="Z61" i="12"/>
  <c r="AA61" i="12"/>
  <c r="AB61" i="12"/>
  <c r="X65" i="12"/>
  <c r="Y65" i="12"/>
  <c r="Z65" i="12"/>
  <c r="AA65" i="12"/>
  <c r="AB65" i="12"/>
  <c r="V66" i="12"/>
  <c r="V67" i="12"/>
  <c r="X67" i="12"/>
  <c r="V68" i="12"/>
  <c r="X68" i="12"/>
  <c r="V69" i="12"/>
  <c r="X69" i="12"/>
  <c r="X71" i="12"/>
  <c r="Y71" i="12"/>
  <c r="Z71" i="12"/>
  <c r="AA71" i="12"/>
  <c r="AB71" i="12"/>
  <c r="G118" i="12"/>
  <c r="D17" i="11"/>
  <c r="D18" i="11"/>
  <c r="V40" i="11"/>
  <c r="V24" i="11"/>
  <c r="F37" i="11"/>
  <c r="G37" i="11"/>
  <c r="H37" i="11" s="1"/>
  <c r="F40" i="11"/>
  <c r="G40" i="11"/>
  <c r="X43" i="11"/>
  <c r="V41" i="11" s="1"/>
  <c r="X61" i="11"/>
  <c r="Y61" i="11"/>
  <c r="Z61" i="11"/>
  <c r="AA61" i="11"/>
  <c r="AB61" i="11"/>
  <c r="X65" i="11"/>
  <c r="Y65" i="11"/>
  <c r="Z65" i="11"/>
  <c r="AA65" i="11"/>
  <c r="AB65" i="11"/>
  <c r="V66" i="11"/>
  <c r="V67" i="11"/>
  <c r="X67" i="11"/>
  <c r="V68" i="11"/>
  <c r="X68" i="11"/>
  <c r="V69" i="11"/>
  <c r="X69" i="11"/>
  <c r="X71" i="11"/>
  <c r="Y71" i="11"/>
  <c r="Z71" i="11"/>
  <c r="AA71" i="11"/>
  <c r="AB71" i="11"/>
  <c r="G118" i="11"/>
  <c r="D17" i="41"/>
  <c r="D18" i="41"/>
  <c r="V40" i="41"/>
  <c r="F20" i="41"/>
  <c r="V24" i="41"/>
  <c r="F37" i="41"/>
  <c r="G37" i="41" s="1"/>
  <c r="F40" i="41"/>
  <c r="X43" i="41"/>
  <c r="V41" i="41"/>
  <c r="X61" i="41"/>
  <c r="Y61" i="41"/>
  <c r="Z61" i="41"/>
  <c r="AA61" i="41"/>
  <c r="AB61" i="41"/>
  <c r="X65" i="41"/>
  <c r="Y65" i="41"/>
  <c r="Z65" i="41"/>
  <c r="AA65" i="41"/>
  <c r="AB65" i="41"/>
  <c r="V66" i="41"/>
  <c r="V67" i="41"/>
  <c r="X67" i="41"/>
  <c r="V68" i="41"/>
  <c r="X68" i="41"/>
  <c r="V69" i="41"/>
  <c r="X69" i="41"/>
  <c r="X71" i="41"/>
  <c r="Y71" i="41"/>
  <c r="Z71" i="41"/>
  <c r="AA71" i="41"/>
  <c r="AB71" i="41"/>
  <c r="G118" i="41"/>
  <c r="G126" i="41"/>
  <c r="D17" i="54"/>
  <c r="D18" i="54"/>
  <c r="V40" i="54"/>
  <c r="V24" i="54"/>
  <c r="F37" i="54"/>
  <c r="G37" i="54"/>
  <c r="H37" i="54" s="1"/>
  <c r="I37" i="54" s="1"/>
  <c r="F40" i="54"/>
  <c r="X43" i="54"/>
  <c r="V41" i="54" s="1"/>
  <c r="X61" i="54"/>
  <c r="Y61" i="54"/>
  <c r="Z61" i="54"/>
  <c r="AA61" i="54"/>
  <c r="AB61" i="54"/>
  <c r="X65" i="54"/>
  <c r="Y65" i="54"/>
  <c r="Z65" i="54"/>
  <c r="AA65" i="54"/>
  <c r="AB65" i="54"/>
  <c r="V66" i="54"/>
  <c r="V67" i="54"/>
  <c r="X67" i="54"/>
  <c r="V68" i="54"/>
  <c r="X68" i="54"/>
  <c r="V69" i="54"/>
  <c r="X69" i="54"/>
  <c r="X71" i="54"/>
  <c r="Y71" i="54"/>
  <c r="Z71" i="54"/>
  <c r="AA71" i="54"/>
  <c r="AB71" i="54"/>
  <c r="G118" i="54"/>
  <c r="D17" i="55"/>
  <c r="D18" i="55"/>
  <c r="V40" i="55"/>
  <c r="V24" i="55"/>
  <c r="F37" i="55"/>
  <c r="G37" i="55"/>
  <c r="G40" i="55" s="1"/>
  <c r="H37" i="55"/>
  <c r="I37" i="55" s="1"/>
  <c r="J37" i="55" s="1"/>
  <c r="J40" i="55" s="1"/>
  <c r="F40" i="55"/>
  <c r="V66" i="55" s="1"/>
  <c r="I40" i="55"/>
  <c r="X43" i="55"/>
  <c r="V41" i="55" s="1"/>
  <c r="X61" i="55"/>
  <c r="Y61" i="55"/>
  <c r="Z61" i="55"/>
  <c r="AA61" i="55"/>
  <c r="AB61" i="55"/>
  <c r="X65" i="55"/>
  <c r="Y65" i="55"/>
  <c r="Z65" i="55"/>
  <c r="AA65" i="55"/>
  <c r="AB65" i="55"/>
  <c r="V67" i="55"/>
  <c r="X67" i="55"/>
  <c r="V68" i="55"/>
  <c r="X68" i="55"/>
  <c r="V69" i="55"/>
  <c r="X69" i="55"/>
  <c r="X71" i="55"/>
  <c r="Y71" i="55"/>
  <c r="Z71" i="55"/>
  <c r="AA71" i="55"/>
  <c r="AB71" i="55"/>
  <c r="G118" i="55"/>
  <c r="D17" i="57"/>
  <c r="D18" i="57"/>
  <c r="V40" i="57"/>
  <c r="F20" i="57"/>
  <c r="V24" i="57"/>
  <c r="F37" i="57"/>
  <c r="G37" i="57" s="1"/>
  <c r="G40" i="57" s="1"/>
  <c r="H37" i="57"/>
  <c r="H40" i="57" s="1"/>
  <c r="I37" i="57"/>
  <c r="J37" i="57" s="1"/>
  <c r="J40" i="57" s="1"/>
  <c r="F40" i="57"/>
  <c r="X43" i="57"/>
  <c r="V41" i="57"/>
  <c r="X61" i="57"/>
  <c r="Y61" i="57"/>
  <c r="Z61" i="57"/>
  <c r="AA61" i="57"/>
  <c r="AB61" i="57"/>
  <c r="X65" i="57"/>
  <c r="Y65" i="57"/>
  <c r="Z65" i="57"/>
  <c r="AA65" i="57"/>
  <c r="AB65" i="57"/>
  <c r="V66" i="57"/>
  <c r="V67" i="57"/>
  <c r="X67" i="57"/>
  <c r="V68" i="57"/>
  <c r="X68" i="57"/>
  <c r="V69" i="57"/>
  <c r="X69" i="57"/>
  <c r="X71" i="57"/>
  <c r="Y71" i="57"/>
  <c r="Z71" i="57"/>
  <c r="AA71" i="57"/>
  <c r="AB71" i="57"/>
  <c r="G118" i="57"/>
  <c r="D17" i="9"/>
  <c r="D18" i="9"/>
  <c r="V40" i="9"/>
  <c r="V24" i="9"/>
  <c r="F37" i="9"/>
  <c r="G37" i="9"/>
  <c r="H37" i="9" s="1"/>
  <c r="F40" i="9"/>
  <c r="X43" i="9"/>
  <c r="V41" i="9"/>
  <c r="X61" i="9"/>
  <c r="Y61" i="9"/>
  <c r="Z61" i="9"/>
  <c r="AA61" i="9"/>
  <c r="AB61" i="9"/>
  <c r="X65" i="9"/>
  <c r="Y65" i="9"/>
  <c r="Z65" i="9"/>
  <c r="AA65" i="9"/>
  <c r="AB65" i="9"/>
  <c r="V66" i="9"/>
  <c r="V67" i="9"/>
  <c r="X67" i="9"/>
  <c r="V68" i="9"/>
  <c r="X68" i="9"/>
  <c r="V69" i="9"/>
  <c r="X69" i="9"/>
  <c r="X71" i="9"/>
  <c r="Y71" i="9"/>
  <c r="Z71" i="9"/>
  <c r="AA71" i="9"/>
  <c r="AB71" i="9"/>
  <c r="G118" i="9"/>
  <c r="D17" i="8"/>
  <c r="D18" i="8"/>
  <c r="V40" i="8"/>
  <c r="F20" i="8"/>
  <c r="V24" i="8"/>
  <c r="F37" i="8"/>
  <c r="G37" i="8" s="1"/>
  <c r="F40" i="8"/>
  <c r="X43" i="8"/>
  <c r="V41" i="8" s="1"/>
  <c r="X61" i="8"/>
  <c r="Y61" i="8"/>
  <c r="Z61" i="8"/>
  <c r="AA61" i="8"/>
  <c r="AB61" i="8"/>
  <c r="X65" i="8"/>
  <c r="Y65" i="8"/>
  <c r="Z65" i="8"/>
  <c r="AA65" i="8"/>
  <c r="AB65" i="8"/>
  <c r="V66" i="8"/>
  <c r="V67" i="8"/>
  <c r="X67" i="8"/>
  <c r="V68" i="8"/>
  <c r="X68" i="8"/>
  <c r="V69" i="8"/>
  <c r="X69" i="8"/>
  <c r="X71" i="8"/>
  <c r="Y71" i="8"/>
  <c r="Z71" i="8"/>
  <c r="AA71" i="8"/>
  <c r="AB71" i="8"/>
  <c r="G118" i="8"/>
  <c r="D17" i="7"/>
  <c r="D18" i="7"/>
  <c r="V40" i="7"/>
  <c r="F20" i="7"/>
  <c r="G20" i="7" s="1"/>
  <c r="V24" i="7"/>
  <c r="F37" i="7"/>
  <c r="G37" i="7"/>
  <c r="G40" i="7" s="1"/>
  <c r="H37" i="7"/>
  <c r="H40" i="7" s="1"/>
  <c r="I37" i="7"/>
  <c r="J37" i="7" s="1"/>
  <c r="J40" i="7" s="1"/>
  <c r="F40" i="7"/>
  <c r="V66" i="7" s="1"/>
  <c r="X43" i="7"/>
  <c r="V41" i="7" s="1"/>
  <c r="X61" i="7"/>
  <c r="Y61" i="7"/>
  <c r="Z61" i="7"/>
  <c r="AA61" i="7"/>
  <c r="AB61" i="7"/>
  <c r="X65" i="7"/>
  <c r="Y65" i="7"/>
  <c r="Z65" i="7"/>
  <c r="AA65" i="7"/>
  <c r="AB65" i="7"/>
  <c r="V67" i="7"/>
  <c r="X67" i="7"/>
  <c r="V68" i="7"/>
  <c r="X68" i="7"/>
  <c r="V69" i="7"/>
  <c r="X69" i="7"/>
  <c r="X71" i="7"/>
  <c r="Y71" i="7"/>
  <c r="Z71" i="7"/>
  <c r="AA71" i="7"/>
  <c r="AB71" i="7"/>
  <c r="G118" i="7"/>
  <c r="D17" i="1"/>
  <c r="D18" i="1"/>
  <c r="V40" i="1"/>
  <c r="V24" i="1"/>
  <c r="F37" i="1"/>
  <c r="G37" i="1" s="1"/>
  <c r="F40" i="1"/>
  <c r="V66" i="1" s="1"/>
  <c r="X43" i="1"/>
  <c r="V41" i="1" s="1"/>
  <c r="X61" i="1"/>
  <c r="Y61" i="1"/>
  <c r="Z61" i="1"/>
  <c r="AA61" i="1"/>
  <c r="AB61" i="1"/>
  <c r="X65" i="1"/>
  <c r="Y65" i="1"/>
  <c r="Z65" i="1"/>
  <c r="AA65" i="1"/>
  <c r="AB65" i="1"/>
  <c r="V67" i="1"/>
  <c r="X67" i="1"/>
  <c r="V68" i="1"/>
  <c r="X68" i="1"/>
  <c r="V69" i="1"/>
  <c r="X69" i="1"/>
  <c r="X71" i="1"/>
  <c r="Y71" i="1"/>
  <c r="Z71" i="1"/>
  <c r="AA71" i="1"/>
  <c r="AB71" i="1"/>
  <c r="G118" i="1"/>
  <c r="B2" i="63" a="1"/>
  <c r="B2" i="63" s="1"/>
  <c r="C20" i="7"/>
  <c r="V42" i="17"/>
  <c r="V42" i="44"/>
  <c r="V42" i="26"/>
  <c r="M20" i="68"/>
  <c r="P13" i="68"/>
  <c r="F19" i="68"/>
  <c r="M35" i="68"/>
  <c r="I13" i="68"/>
  <c r="P8" i="68"/>
  <c r="O36" i="68"/>
  <c r="Q20" i="68"/>
  <c r="O5" i="68"/>
  <c r="I25" i="68"/>
  <c r="Q16" i="68"/>
  <c r="Q25" i="68"/>
  <c r="M14" i="68"/>
  <c r="O22" i="68"/>
  <c r="P19" i="68"/>
  <c r="F5" i="68"/>
  <c r="O21" i="68"/>
  <c r="I21" i="68"/>
  <c r="F11" i="68"/>
  <c r="I28" i="68"/>
  <c r="L17" i="68"/>
  <c r="Q11" i="68"/>
  <c r="P26" i="68"/>
  <c r="I22" i="68"/>
  <c r="L18" i="68"/>
  <c r="M8" i="68"/>
  <c r="Q13" i="68"/>
  <c r="O33" i="68"/>
  <c r="O37" i="68"/>
  <c r="M27" i="68"/>
  <c r="K5" i="68"/>
  <c r="P35" i="68"/>
  <c r="O11" i="68"/>
  <c r="K23" i="68"/>
  <c r="O6" i="68"/>
  <c r="O13" i="68"/>
  <c r="O32" i="68"/>
  <c r="I34" i="68"/>
  <c r="I8" i="68"/>
  <c r="I36" i="68"/>
  <c r="F28" i="68"/>
  <c r="I10" i="68"/>
  <c r="M24" i="68"/>
  <c r="P3" i="68"/>
  <c r="K34" i="68"/>
  <c r="L3" i="63"/>
  <c r="K18" i="68"/>
  <c r="Q14" i="68"/>
  <c r="K31" i="68"/>
  <c r="M22" i="68"/>
  <c r="O18" i="68"/>
  <c r="F16" i="68"/>
  <c r="P17" i="68"/>
  <c r="P6" i="68"/>
  <c r="I26" i="68"/>
  <c r="P16" i="68"/>
  <c r="O12" i="68"/>
  <c r="L9" i="68"/>
  <c r="M31" i="68"/>
  <c r="F3" i="68"/>
  <c r="O34" i="68"/>
  <c r="O20" i="68"/>
  <c r="Q19" i="68"/>
  <c r="K4" i="68"/>
  <c r="K13" i="68"/>
  <c r="K10" i="68"/>
  <c r="P4" i="68"/>
  <c r="Q18" i="68"/>
  <c r="Q23" i="68"/>
  <c r="L11" i="68"/>
  <c r="L20" i="68"/>
  <c r="Q22" i="68"/>
  <c r="F36" i="68"/>
  <c r="P15" i="68"/>
  <c r="Q5" i="68"/>
  <c r="F9" i="68"/>
  <c r="M3" i="68"/>
  <c r="L27" i="68"/>
  <c r="K6" i="68"/>
  <c r="K33" i="68"/>
  <c r="F24" i="68"/>
  <c r="F22" i="68"/>
  <c r="K25" i="68"/>
  <c r="K3" i="68"/>
  <c r="M26" i="68"/>
  <c r="P9" i="68"/>
  <c r="M7" i="68"/>
  <c r="O31" i="68"/>
  <c r="P5" i="68"/>
  <c r="F30" i="68"/>
  <c r="P3" i="63"/>
  <c r="I24" i="68"/>
  <c r="K29" i="68"/>
  <c r="O4" i="68"/>
  <c r="Q15" i="68"/>
  <c r="K22" i="68"/>
  <c r="M10" i="68"/>
  <c r="K24" i="68"/>
  <c r="I29" i="68"/>
  <c r="I18" i="68"/>
  <c r="P27" i="68"/>
  <c r="O14" i="68"/>
  <c r="L14" i="68"/>
  <c r="L28" i="68"/>
  <c r="P11" i="68"/>
  <c r="K15" i="68"/>
  <c r="K8" i="68"/>
  <c r="M4" i="68"/>
  <c r="F14" i="68"/>
  <c r="I32" i="68"/>
  <c r="I3" i="63"/>
  <c r="L5" i="68"/>
  <c r="L29" i="68"/>
  <c r="M13" i="68"/>
  <c r="I4" i="68"/>
  <c r="M6" i="68"/>
  <c r="I16" i="68"/>
  <c r="K7" i="68"/>
  <c r="I23" i="68"/>
  <c r="L36" i="68"/>
  <c r="P21" i="68"/>
  <c r="M33" i="68"/>
  <c r="I9" i="68"/>
  <c r="F35" i="68"/>
  <c r="Q29" i="68"/>
  <c r="O29" i="68"/>
  <c r="O35" i="68"/>
  <c r="M34" i="68"/>
  <c r="I37" i="68"/>
  <c r="Q30" i="68"/>
  <c r="P23" i="68"/>
  <c r="K28" i="68"/>
  <c r="M11" i="68"/>
  <c r="P32" i="68"/>
  <c r="I31" i="68"/>
  <c r="I17" i="68"/>
  <c r="M16" i="68"/>
  <c r="M36" i="68"/>
  <c r="F29" i="68"/>
  <c r="Q8" i="68"/>
  <c r="M17" i="68"/>
  <c r="F23" i="68"/>
  <c r="O26" i="68"/>
  <c r="L33" i="68"/>
  <c r="Q35" i="68"/>
  <c r="O17" i="68"/>
  <c r="O23" i="68"/>
  <c r="P29" i="68"/>
  <c r="P10" i="68"/>
  <c r="Q6" i="68"/>
  <c r="K9" i="68"/>
  <c r="K20" i="68"/>
  <c r="L25" i="68"/>
  <c r="F17" i="68"/>
  <c r="O7" i="68"/>
  <c r="M18" i="68"/>
  <c r="M15" i="68"/>
  <c r="P28" i="68"/>
  <c r="K21" i="68"/>
  <c r="O19" i="68"/>
  <c r="I30" i="68"/>
  <c r="K11" i="68"/>
  <c r="P33" i="68"/>
  <c r="L34" i="68"/>
  <c r="K19" i="68"/>
  <c r="Q36" i="68"/>
  <c r="L37" i="68"/>
  <c r="K30" i="68"/>
  <c r="K35" i="68"/>
  <c r="Q26" i="68"/>
  <c r="P12" i="68"/>
  <c r="M32" i="68"/>
  <c r="O3" i="63"/>
  <c r="L32" i="68"/>
  <c r="L7" i="68"/>
  <c r="L4" i="68"/>
  <c r="Q34" i="68"/>
  <c r="K32" i="68"/>
  <c r="I14" i="68"/>
  <c r="Q17" i="68"/>
  <c r="K27" i="68"/>
  <c r="Q10" i="68"/>
  <c r="L24" i="68"/>
  <c r="O27" i="68"/>
  <c r="F15" i="68"/>
  <c r="P20" i="68"/>
  <c r="I5" i="68"/>
  <c r="M28" i="68"/>
  <c r="I6" i="68"/>
  <c r="O8" i="68"/>
  <c r="L23" i="68"/>
  <c r="M21" i="68"/>
  <c r="I20" i="68"/>
  <c r="Q24" i="68"/>
  <c r="K12" i="68"/>
  <c r="I27" i="68"/>
  <c r="Q12" i="68"/>
  <c r="K3" i="63"/>
  <c r="F25" i="68"/>
  <c r="Q3" i="63"/>
  <c r="K26" i="68"/>
  <c r="L15" i="68"/>
  <c r="Q4" i="68"/>
  <c r="L31" i="68"/>
  <c r="I19" i="68"/>
  <c r="M23" i="68"/>
  <c r="Q9" i="68"/>
  <c r="Q7" i="68"/>
  <c r="M29" i="68"/>
  <c r="L26" i="68"/>
  <c r="O28" i="68"/>
  <c r="F13" i="68"/>
  <c r="M5" i="68"/>
  <c r="L8" i="68"/>
  <c r="F21" i="68"/>
  <c r="K17" i="68"/>
  <c r="K36" i="68"/>
  <c r="P36" i="68"/>
  <c r="P18" i="68"/>
  <c r="M19" i="68"/>
  <c r="Q31" i="68"/>
  <c r="O30" i="68"/>
  <c r="I35" i="68"/>
  <c r="F37" i="68"/>
  <c r="O3" i="68"/>
  <c r="P31" i="68"/>
  <c r="F18" i="68"/>
  <c r="M9" i="68"/>
  <c r="I3" i="68"/>
  <c r="F33" i="68"/>
  <c r="F6" i="68"/>
  <c r="L10" i="68"/>
  <c r="Q33" i="68"/>
  <c r="L22" i="68"/>
  <c r="M37" i="68"/>
  <c r="L13" i="68"/>
  <c r="Q27" i="68"/>
  <c r="O15" i="68"/>
  <c r="Q3" i="68"/>
  <c r="M3" i="63"/>
  <c r="L6" i="68"/>
  <c r="I11" i="68"/>
  <c r="F20" i="68"/>
  <c r="O16" i="68"/>
  <c r="L35" i="68"/>
  <c r="Q28" i="68"/>
  <c r="P22" i="68"/>
  <c r="I12" i="68"/>
  <c r="P7" i="68"/>
  <c r="P34" i="68"/>
  <c r="M25" i="68"/>
  <c r="L30" i="68"/>
  <c r="M30" i="68"/>
  <c r="Q32" i="68"/>
  <c r="F12" i="68"/>
  <c r="F3" i="63"/>
  <c r="K16" i="68"/>
  <c r="Q21" i="68"/>
  <c r="K14" i="68"/>
  <c r="F4" i="68"/>
  <c r="P14" i="68"/>
  <c r="F34" i="68"/>
  <c r="O9" i="68"/>
  <c r="F10" i="68"/>
  <c r="P24" i="68"/>
  <c r="L3" i="68"/>
  <c r="P30" i="68"/>
  <c r="O24" i="68"/>
  <c r="L16" i="68"/>
  <c r="F7" i="68"/>
  <c r="I33" i="68"/>
  <c r="O25" i="68"/>
  <c r="M12" i="68"/>
  <c r="F27" i="68"/>
  <c r="L12" i="68"/>
  <c r="L21" i="68"/>
  <c r="F8" i="68"/>
  <c r="I15" i="68"/>
  <c r="P37" i="68"/>
  <c r="Q37" i="68"/>
  <c r="L19" i="68"/>
  <c r="F26" i="68"/>
  <c r="F31" i="68"/>
  <c r="O10" i="68"/>
  <c r="I7" i="68"/>
  <c r="F32" i="68"/>
  <c r="P25" i="68"/>
  <c r="F20" i="45" l="1"/>
  <c r="I36" i="45" s="1"/>
  <c r="F20" i="34"/>
  <c r="G36" i="34" s="1"/>
  <c r="F20" i="54"/>
  <c r="G20" i="54" s="1"/>
  <c r="F20" i="42"/>
  <c r="G36" i="42" s="1"/>
  <c r="F20" i="43"/>
  <c r="I36" i="43" s="1"/>
  <c r="F20" i="30"/>
  <c r="G36" i="30" s="1"/>
  <c r="F20" i="1"/>
  <c r="F36" i="1" s="1"/>
  <c r="X42" i="1" s="1"/>
  <c r="J36" i="47"/>
  <c r="I36" i="47"/>
  <c r="G36" i="21"/>
  <c r="G20" i="21"/>
  <c r="F20" i="58"/>
  <c r="G36" i="58" s="1"/>
  <c r="F20" i="25"/>
  <c r="G20" i="25" s="1"/>
  <c r="F20" i="56"/>
  <c r="G20" i="56" s="1"/>
  <c r="F20" i="29"/>
  <c r="G20" i="29" s="1"/>
  <c r="F20" i="50"/>
  <c r="J36" i="50" s="1"/>
  <c r="F20" i="49"/>
  <c r="G20" i="49" s="1"/>
  <c r="F20" i="66"/>
  <c r="H36" i="66" s="1"/>
  <c r="F36" i="41"/>
  <c r="X42" i="41" s="1"/>
  <c r="G20" i="41"/>
  <c r="J36" i="14"/>
  <c r="I36" i="14"/>
  <c r="F36" i="14"/>
  <c r="X42" i="14" s="1"/>
  <c r="G36" i="59"/>
  <c r="G20" i="59"/>
  <c r="F36" i="59"/>
  <c r="X42" i="59" s="1"/>
  <c r="F20" i="53"/>
  <c r="G36" i="53" s="1"/>
  <c r="F20" i="22"/>
  <c r="F36" i="22" s="1"/>
  <c r="X42" i="22" s="1"/>
  <c r="F20" i="23"/>
  <c r="G20" i="23" s="1"/>
  <c r="F20" i="52"/>
  <c r="G36" i="52" s="1"/>
  <c r="F20" i="13"/>
  <c r="F36" i="13" s="1"/>
  <c r="X42" i="13" s="1"/>
  <c r="F20" i="27"/>
  <c r="G36" i="27" s="1"/>
  <c r="F20" i="32"/>
  <c r="H36" i="32" s="1"/>
  <c r="F20" i="38"/>
  <c r="I36" i="38" s="1"/>
  <c r="F20" i="15"/>
  <c r="G20" i="15" s="1"/>
  <c r="F20" i="16"/>
  <c r="F36" i="16" s="1"/>
  <c r="X42" i="16" s="1"/>
  <c r="F20" i="61"/>
  <c r="J36" i="61" s="1"/>
  <c r="F20" i="9"/>
  <c r="G36" i="9" s="1"/>
  <c r="F20" i="11"/>
  <c r="I36" i="11" s="1"/>
  <c r="F20" i="48"/>
  <c r="J36" i="48" s="1"/>
  <c r="F36" i="21"/>
  <c r="X42" i="21" s="1"/>
  <c r="F20" i="31"/>
  <c r="G20" i="31" s="1"/>
  <c r="F20" i="18"/>
  <c r="G20" i="18" s="1"/>
  <c r="F36" i="47"/>
  <c r="X42" i="47" s="1"/>
  <c r="H37" i="1"/>
  <c r="G40" i="1"/>
  <c r="H37" i="8"/>
  <c r="G40" i="8"/>
  <c r="I37" i="9"/>
  <c r="H40" i="9"/>
  <c r="H36" i="8"/>
  <c r="I36" i="8"/>
  <c r="J36" i="8"/>
  <c r="G20" i="8"/>
  <c r="F36" i="8"/>
  <c r="X42" i="8" s="1"/>
  <c r="G36" i="8"/>
  <c r="G20" i="57"/>
  <c r="I36" i="57"/>
  <c r="F36" i="57"/>
  <c r="X42" i="57" s="1"/>
  <c r="G36" i="57"/>
  <c r="H36" i="57"/>
  <c r="J36" i="57"/>
  <c r="I37" i="30"/>
  <c r="H40" i="30"/>
  <c r="H36" i="37"/>
  <c r="I36" i="37"/>
  <c r="J36" i="37"/>
  <c r="G20" i="37"/>
  <c r="F36" i="37"/>
  <c r="X42" i="37" s="1"/>
  <c r="H37" i="14"/>
  <c r="G40" i="14"/>
  <c r="I37" i="48"/>
  <c r="H40" i="48"/>
  <c r="H37" i="22"/>
  <c r="G40" i="22"/>
  <c r="H37" i="46"/>
  <c r="G40" i="46"/>
  <c r="H37" i="31"/>
  <c r="G40" i="31"/>
  <c r="F20" i="67"/>
  <c r="F36" i="39"/>
  <c r="X42" i="39" s="1"/>
  <c r="G36" i="39"/>
  <c r="H36" i="39"/>
  <c r="I36" i="39"/>
  <c r="J36" i="39"/>
  <c r="G20" i="39"/>
  <c r="G40" i="49"/>
  <c r="H37" i="49"/>
  <c r="H40" i="17"/>
  <c r="I37" i="17"/>
  <c r="H37" i="41"/>
  <c r="G40" i="41"/>
  <c r="I37" i="28"/>
  <c r="H40" i="28"/>
  <c r="G20" i="60"/>
  <c r="F36" i="60"/>
  <c r="X42" i="60" s="1"/>
  <c r="G36" i="60"/>
  <c r="H36" i="60"/>
  <c r="I36" i="60"/>
  <c r="J36" i="60"/>
  <c r="G20" i="20"/>
  <c r="F36" i="20"/>
  <c r="X42" i="20" s="1"/>
  <c r="G36" i="20"/>
  <c r="H36" i="20"/>
  <c r="I36" i="20"/>
  <c r="J36" i="20"/>
  <c r="H40" i="54"/>
  <c r="I40" i="53"/>
  <c r="G20" i="51"/>
  <c r="F36" i="51"/>
  <c r="X42" i="51" s="1"/>
  <c r="G36" i="51"/>
  <c r="H36" i="51"/>
  <c r="I36" i="51"/>
  <c r="J36" i="51"/>
  <c r="H40" i="44"/>
  <c r="I37" i="44"/>
  <c r="G20" i="62"/>
  <c r="F36" i="62"/>
  <c r="X42" i="62" s="1"/>
  <c r="G36" i="62"/>
  <c r="H36" i="62"/>
  <c r="I36" i="62"/>
  <c r="J36" i="62"/>
  <c r="H37" i="66"/>
  <c r="G40" i="66"/>
  <c r="J36" i="7"/>
  <c r="G40" i="54"/>
  <c r="H40" i="53"/>
  <c r="I40" i="45"/>
  <c r="H37" i="25"/>
  <c r="G40" i="25"/>
  <c r="G40" i="26"/>
  <c r="H37" i="59"/>
  <c r="G40" i="59"/>
  <c r="I36" i="7"/>
  <c r="G40" i="24"/>
  <c r="H37" i="24"/>
  <c r="I36" i="46"/>
  <c r="J36" i="46"/>
  <c r="G20" i="46"/>
  <c r="F36" i="46"/>
  <c r="X42" i="46" s="1"/>
  <c r="G36" i="46"/>
  <c r="I37" i="61"/>
  <c r="H40" i="61"/>
  <c r="H36" i="7"/>
  <c r="F36" i="12"/>
  <c r="X42" i="12" s="1"/>
  <c r="G36" i="12"/>
  <c r="H36" i="12"/>
  <c r="I36" i="12"/>
  <c r="G20" i="12"/>
  <c r="G40" i="40"/>
  <c r="H37" i="40"/>
  <c r="H37" i="19"/>
  <c r="G40" i="19"/>
  <c r="H40" i="26"/>
  <c r="I37" i="26"/>
  <c r="G20" i="28"/>
  <c r="F36" i="28"/>
  <c r="X42" i="28" s="1"/>
  <c r="G36" i="28"/>
  <c r="H36" i="28"/>
  <c r="I36" i="28"/>
  <c r="J36" i="28"/>
  <c r="I40" i="12"/>
  <c r="J37" i="12"/>
  <c r="J40" i="12" s="1"/>
  <c r="J37" i="54"/>
  <c r="J40" i="54" s="1"/>
  <c r="I40" i="54"/>
  <c r="I40" i="7"/>
  <c r="G36" i="7"/>
  <c r="G40" i="9"/>
  <c r="H40" i="55"/>
  <c r="F20" i="55"/>
  <c r="G36" i="41"/>
  <c r="H36" i="41"/>
  <c r="I36" i="41"/>
  <c r="J36" i="41"/>
  <c r="I37" i="15"/>
  <c r="H40" i="15"/>
  <c r="H37" i="29"/>
  <c r="G40" i="29"/>
  <c r="H40" i="52"/>
  <c r="I37" i="52"/>
  <c r="G40" i="36"/>
  <c r="H37" i="36"/>
  <c r="F36" i="7"/>
  <c r="X42" i="7" s="1"/>
  <c r="I37" i="20"/>
  <c r="H40" i="20"/>
  <c r="G20" i="24"/>
  <c r="F36" i="24"/>
  <c r="X42" i="24" s="1"/>
  <c r="G36" i="24"/>
  <c r="H36" i="24"/>
  <c r="I36" i="24"/>
  <c r="J36" i="24"/>
  <c r="I37" i="27"/>
  <c r="H40" i="27"/>
  <c r="H37" i="43"/>
  <c r="G40" i="43"/>
  <c r="H37" i="33"/>
  <c r="G40" i="33"/>
  <c r="I40" i="34"/>
  <c r="J37" i="34"/>
  <c r="J40" i="34" s="1"/>
  <c r="H37" i="37"/>
  <c r="G40" i="37"/>
  <c r="I37" i="11"/>
  <c r="H40" i="11"/>
  <c r="I40" i="57"/>
  <c r="G20" i="40"/>
  <c r="F36" i="40"/>
  <c r="X42" i="40" s="1"/>
  <c r="G36" i="40"/>
  <c r="H36" i="40"/>
  <c r="I36" i="40"/>
  <c r="J36" i="40"/>
  <c r="H37" i="16"/>
  <c r="G40" i="16"/>
  <c r="G36" i="37"/>
  <c r="H37" i="38"/>
  <c r="G40" i="38"/>
  <c r="G40" i="17"/>
  <c r="I36" i="19"/>
  <c r="J36" i="19"/>
  <c r="G20" i="19"/>
  <c r="F36" i="19"/>
  <c r="X42" i="19" s="1"/>
  <c r="G36" i="19"/>
  <c r="H37" i="21"/>
  <c r="G40" i="21"/>
  <c r="I37" i="51"/>
  <c r="H40" i="51"/>
  <c r="H37" i="67"/>
  <c r="G40" i="67"/>
  <c r="G20" i="36"/>
  <c r="F36" i="36"/>
  <c r="X42" i="36" s="1"/>
  <c r="G36" i="36"/>
  <c r="H36" i="36"/>
  <c r="I36" i="36"/>
  <c r="J36" i="36"/>
  <c r="H40" i="39"/>
  <c r="I37" i="39"/>
  <c r="H37" i="47"/>
  <c r="G40" i="47"/>
  <c r="H37" i="13"/>
  <c r="I40" i="58"/>
  <c r="G40" i="60"/>
  <c r="H37" i="60"/>
  <c r="H37" i="32"/>
  <c r="G40" i="32"/>
  <c r="H37" i="62"/>
  <c r="G20" i="33"/>
  <c r="F36" i="33"/>
  <c r="X42" i="33" s="1"/>
  <c r="G36" i="33"/>
  <c r="H36" i="33"/>
  <c r="I36" i="33"/>
  <c r="J36" i="33"/>
  <c r="F20" i="35"/>
  <c r="H37" i="50"/>
  <c r="G40" i="50"/>
  <c r="H36" i="14"/>
  <c r="H36" i="47"/>
  <c r="H40" i="45"/>
  <c r="H40" i="58"/>
  <c r="G36" i="14"/>
  <c r="G40" i="15"/>
  <c r="G20" i="17"/>
  <c r="H37" i="18"/>
  <c r="I37" i="23"/>
  <c r="G36" i="47"/>
  <c r="G20" i="26"/>
  <c r="H37" i="56"/>
  <c r="I37" i="42"/>
  <c r="G40" i="30"/>
  <c r="G20" i="44"/>
  <c r="H37" i="35"/>
  <c r="G40" i="53"/>
  <c r="G40" i="48"/>
  <c r="G40" i="27"/>
  <c r="G40" i="61"/>
  <c r="G20" i="14"/>
  <c r="G20" i="47"/>
  <c r="J36" i="17"/>
  <c r="J36" i="26"/>
  <c r="J36" i="44"/>
  <c r="I36" i="17"/>
  <c r="J36" i="21"/>
  <c r="I36" i="26"/>
  <c r="J36" i="59"/>
  <c r="I36" i="44"/>
  <c r="H36" i="17"/>
  <c r="I36" i="21"/>
  <c r="H36" i="26"/>
  <c r="I36" i="59"/>
  <c r="H36" i="44"/>
  <c r="G36" i="17"/>
  <c r="H36" i="21"/>
  <c r="G36" i="26"/>
  <c r="H36" i="59"/>
  <c r="G36" i="44"/>
  <c r="A4" i="63"/>
  <c r="C20" i="41"/>
  <c r="V42" i="16"/>
  <c r="C20" i="37"/>
  <c r="C36" i="60"/>
  <c r="C36" i="12"/>
  <c r="C20" i="36"/>
  <c r="C20" i="17"/>
  <c r="C36" i="17"/>
  <c r="C36" i="14"/>
  <c r="C36" i="8"/>
  <c r="V42" i="37"/>
  <c r="C36" i="39"/>
  <c r="C20" i="20"/>
  <c r="C20" i="62"/>
  <c r="C20" i="12"/>
  <c r="C20" i="33"/>
  <c r="C36" i="62"/>
  <c r="V42" i="1"/>
  <c r="C36" i="47"/>
  <c r="V42" i="47"/>
  <c r="V42" i="46"/>
  <c r="C20" i="21"/>
  <c r="C20" i="25"/>
  <c r="C20" i="23"/>
  <c r="C20" i="51"/>
  <c r="C36" i="7"/>
  <c r="V42" i="28"/>
  <c r="C20" i="40"/>
  <c r="C36" i="28"/>
  <c r="C36" i="51"/>
  <c r="C36" i="40"/>
  <c r="C20" i="14"/>
  <c r="C20" i="54"/>
  <c r="V42" i="33"/>
  <c r="V42" i="14"/>
  <c r="V42" i="8"/>
  <c r="V42" i="7"/>
  <c r="C36" i="21"/>
  <c r="C20" i="57"/>
  <c r="C36" i="20"/>
  <c r="C36" i="46"/>
  <c r="C20" i="24"/>
  <c r="C36" i="19"/>
  <c r="C36" i="59"/>
  <c r="C20" i="46"/>
  <c r="V42" i="24"/>
  <c r="C20" i="19"/>
  <c r="V42" i="22"/>
  <c r="C20" i="56"/>
  <c r="C36" i="57"/>
  <c r="V42" i="51"/>
  <c r="C36" i="41"/>
  <c r="V42" i="40"/>
  <c r="C20" i="29"/>
  <c r="V42" i="13"/>
  <c r="C20" i="60"/>
  <c r="C36" i="24"/>
  <c r="V42" i="39"/>
  <c r="V42" i="12"/>
  <c r="C20" i="15"/>
  <c r="C36" i="26"/>
  <c r="V42" i="21"/>
  <c r="C36" i="36"/>
  <c r="V42" i="59"/>
  <c r="C36" i="33"/>
  <c r="C20" i="18"/>
  <c r="C20" i="28"/>
  <c r="V42" i="19"/>
  <c r="C20" i="44"/>
  <c r="V42" i="57"/>
  <c r="V42" i="60"/>
  <c r="C20" i="49"/>
  <c r="V42" i="41"/>
  <c r="C36" i="37"/>
  <c r="C20" i="47"/>
  <c r="V42" i="36"/>
  <c r="C20" i="8"/>
  <c r="C20" i="39"/>
  <c r="V42" i="20"/>
  <c r="V42" i="62"/>
  <c r="C36" i="44"/>
  <c r="C20" i="26"/>
  <c r="C20" i="59"/>
  <c r="C20" i="31"/>
  <c r="L4" i="63"/>
  <c r="M4" i="63"/>
  <c r="F4" i="63"/>
  <c r="P4" i="63"/>
  <c r="K4" i="63"/>
  <c r="I4" i="63"/>
  <c r="Q4" i="63"/>
  <c r="O4" i="63"/>
  <c r="B114" i="62" l="1"/>
  <c r="B114" i="46"/>
  <c r="B114" i="33"/>
  <c r="B114" i="12"/>
  <c r="B114" i="7"/>
  <c r="B114" i="20"/>
  <c r="B114" i="37"/>
  <c r="B114" i="44"/>
  <c r="B114" i="39"/>
  <c r="B114" i="40"/>
  <c r="B114" i="51"/>
  <c r="B114" i="19"/>
  <c r="B114" i="26"/>
  <c r="B114" i="36"/>
  <c r="B114" i="28"/>
  <c r="B114" i="59"/>
  <c r="B114" i="47"/>
  <c r="B114" i="60"/>
  <c r="B114" i="41"/>
  <c r="B114" i="14"/>
  <c r="B114" i="57"/>
  <c r="B114" i="17"/>
  <c r="B114" i="24"/>
  <c r="B114" i="21"/>
  <c r="B114" i="8"/>
  <c r="F36" i="34"/>
  <c r="X42" i="34" s="1"/>
  <c r="H36" i="45"/>
  <c r="F36" i="45"/>
  <c r="X42" i="45" s="1"/>
  <c r="G36" i="45"/>
  <c r="G20" i="45"/>
  <c r="J36" i="45"/>
  <c r="H36" i="43"/>
  <c r="F36" i="43"/>
  <c r="X42" i="43" s="1"/>
  <c r="G20" i="43"/>
  <c r="F36" i="49"/>
  <c r="X42" i="49" s="1"/>
  <c r="H36" i="30"/>
  <c r="G20" i="30"/>
  <c r="H36" i="1"/>
  <c r="J36" i="1"/>
  <c r="G20" i="34"/>
  <c r="G20" i="42"/>
  <c r="G36" i="43"/>
  <c r="J36" i="42"/>
  <c r="I36" i="54"/>
  <c r="H36" i="42"/>
  <c r="I36" i="66"/>
  <c r="I36" i="42"/>
  <c r="I36" i="30"/>
  <c r="F36" i="42"/>
  <c r="X42" i="42" s="1"/>
  <c r="J36" i="54"/>
  <c r="G36" i="1"/>
  <c r="G20" i="13"/>
  <c r="I36" i="13"/>
  <c r="H36" i="13"/>
  <c r="G36" i="13"/>
  <c r="J36" i="34"/>
  <c r="I36" i="1"/>
  <c r="F36" i="9"/>
  <c r="X42" i="9" s="1"/>
  <c r="G20" i="9"/>
  <c r="J36" i="43"/>
  <c r="J36" i="13"/>
  <c r="F36" i="30"/>
  <c r="X42" i="30" s="1"/>
  <c r="I36" i="34"/>
  <c r="J36" i="30"/>
  <c r="H36" i="34"/>
  <c r="G36" i="11"/>
  <c r="J36" i="49"/>
  <c r="F36" i="58"/>
  <c r="X42" i="58" s="1"/>
  <c r="H36" i="49"/>
  <c r="G20" i="58"/>
  <c r="G36" i="49"/>
  <c r="I36" i="58"/>
  <c r="J36" i="58"/>
  <c r="H36" i="58"/>
  <c r="J36" i="29"/>
  <c r="H36" i="54"/>
  <c r="G20" i="1"/>
  <c r="G36" i="54"/>
  <c r="I36" i="29"/>
  <c r="H36" i="29"/>
  <c r="F36" i="29"/>
  <c r="X42" i="29" s="1"/>
  <c r="F36" i="54"/>
  <c r="X42" i="54" s="1"/>
  <c r="G36" i="29"/>
  <c r="F36" i="11"/>
  <c r="X42" i="11" s="1"/>
  <c r="G36" i="66"/>
  <c r="F36" i="66"/>
  <c r="X42" i="66" s="1"/>
  <c r="G20" i="66"/>
  <c r="I36" i="25"/>
  <c r="H36" i="25"/>
  <c r="J36" i="25"/>
  <c r="G36" i="25"/>
  <c r="F36" i="25"/>
  <c r="X42" i="25" s="1"/>
  <c r="F36" i="18"/>
  <c r="X42" i="18" s="1"/>
  <c r="H36" i="11"/>
  <c r="F36" i="32"/>
  <c r="X42" i="32" s="1"/>
  <c r="J36" i="16"/>
  <c r="G36" i="56"/>
  <c r="F36" i="56"/>
  <c r="X42" i="56" s="1"/>
  <c r="J36" i="66"/>
  <c r="I36" i="49"/>
  <c r="J36" i="22"/>
  <c r="I36" i="50"/>
  <c r="H36" i="50"/>
  <c r="H36" i="16"/>
  <c r="H36" i="22"/>
  <c r="G36" i="50"/>
  <c r="G20" i="16"/>
  <c r="G36" i="22"/>
  <c r="I36" i="22"/>
  <c r="I36" i="16"/>
  <c r="I36" i="18"/>
  <c r="F36" i="50"/>
  <c r="X42" i="50" s="1"/>
  <c r="H36" i="18"/>
  <c r="G20" i="22"/>
  <c r="G20" i="50"/>
  <c r="I36" i="9"/>
  <c r="J36" i="18"/>
  <c r="G36" i="16"/>
  <c r="J36" i="23"/>
  <c r="J36" i="27"/>
  <c r="G36" i="18"/>
  <c r="J36" i="11"/>
  <c r="I36" i="27"/>
  <c r="F36" i="27"/>
  <c r="X42" i="27" s="1"/>
  <c r="G20" i="27"/>
  <c r="H36" i="27"/>
  <c r="J36" i="56"/>
  <c r="I36" i="56"/>
  <c r="H36" i="56"/>
  <c r="G36" i="15"/>
  <c r="I36" i="48"/>
  <c r="F36" i="15"/>
  <c r="X42" i="15" s="1"/>
  <c r="G36" i="48"/>
  <c r="F36" i="48"/>
  <c r="X42" i="48" s="1"/>
  <c r="J36" i="38"/>
  <c r="H36" i="53"/>
  <c r="I36" i="15"/>
  <c r="J36" i="15"/>
  <c r="G20" i="48"/>
  <c r="H36" i="38"/>
  <c r="G20" i="53"/>
  <c r="H36" i="15"/>
  <c r="H36" i="48"/>
  <c r="I36" i="53"/>
  <c r="G36" i="38"/>
  <c r="F36" i="38"/>
  <c r="X42" i="38" s="1"/>
  <c r="G20" i="11"/>
  <c r="G20" i="38"/>
  <c r="H36" i="9"/>
  <c r="H36" i="23"/>
  <c r="J36" i="32"/>
  <c r="G36" i="23"/>
  <c r="I36" i="32"/>
  <c r="J36" i="52"/>
  <c r="F36" i="53"/>
  <c r="X42" i="53" s="1"/>
  <c r="J36" i="53"/>
  <c r="G20" i="52"/>
  <c r="J36" i="31"/>
  <c r="F36" i="23"/>
  <c r="X42" i="23" s="1"/>
  <c r="I36" i="52"/>
  <c r="I36" i="61"/>
  <c r="I36" i="31"/>
  <c r="H36" i="52"/>
  <c r="H36" i="61"/>
  <c r="I36" i="23"/>
  <c r="H36" i="31"/>
  <c r="G36" i="31"/>
  <c r="F36" i="52"/>
  <c r="X42" i="52" s="1"/>
  <c r="F36" i="61"/>
  <c r="X42" i="61" s="1"/>
  <c r="F36" i="31"/>
  <c r="X42" i="31" s="1"/>
  <c r="J36" i="9"/>
  <c r="G20" i="61"/>
  <c r="G20" i="32"/>
  <c r="G36" i="61"/>
  <c r="G36" i="32"/>
  <c r="J36" i="35"/>
  <c r="I36" i="35"/>
  <c r="H36" i="35"/>
  <c r="F36" i="35"/>
  <c r="X42" i="35" s="1"/>
  <c r="G20" i="35"/>
  <c r="G36" i="35"/>
  <c r="J37" i="27"/>
  <c r="J40" i="27" s="1"/>
  <c r="I40" i="27"/>
  <c r="I40" i="23"/>
  <c r="J37" i="23"/>
  <c r="J40" i="23" s="1"/>
  <c r="J37" i="20"/>
  <c r="J40" i="20" s="1"/>
  <c r="I40" i="20"/>
  <c r="J37" i="30"/>
  <c r="J40" i="30" s="1"/>
  <c r="I40" i="30"/>
  <c r="I37" i="1"/>
  <c r="H40" i="1"/>
  <c r="H40" i="18"/>
  <c r="I37" i="18"/>
  <c r="H40" i="13"/>
  <c r="I37" i="13"/>
  <c r="I37" i="25"/>
  <c r="H40" i="25"/>
  <c r="I37" i="14"/>
  <c r="H40" i="14"/>
  <c r="I37" i="67"/>
  <c r="H40" i="67"/>
  <c r="J37" i="15"/>
  <c r="J40" i="15" s="1"/>
  <c r="I40" i="15"/>
  <c r="I40" i="26"/>
  <c r="J37" i="26"/>
  <c r="J40" i="26" s="1"/>
  <c r="H40" i="24"/>
  <c r="I37" i="24"/>
  <c r="I40" i="44"/>
  <c r="J37" i="44"/>
  <c r="J40" i="44" s="1"/>
  <c r="I37" i="31"/>
  <c r="H40" i="31"/>
  <c r="H40" i="60"/>
  <c r="I37" i="60"/>
  <c r="I37" i="37"/>
  <c r="H40" i="37"/>
  <c r="J37" i="61"/>
  <c r="J40" i="61" s="1"/>
  <c r="I40" i="61"/>
  <c r="I40" i="52"/>
  <c r="J37" i="52"/>
  <c r="J40" i="52" s="1"/>
  <c r="I37" i="22"/>
  <c r="H40" i="22"/>
  <c r="H40" i="35"/>
  <c r="I37" i="35"/>
  <c r="I40" i="39"/>
  <c r="J37" i="39"/>
  <c r="J40" i="39" s="1"/>
  <c r="J37" i="51"/>
  <c r="J40" i="51" s="1"/>
  <c r="I40" i="51"/>
  <c r="I37" i="19"/>
  <c r="H40" i="19"/>
  <c r="H40" i="36"/>
  <c r="I37" i="36"/>
  <c r="I37" i="47"/>
  <c r="H40" i="47"/>
  <c r="I37" i="62"/>
  <c r="H40" i="62"/>
  <c r="H40" i="40"/>
  <c r="I37" i="40"/>
  <c r="J37" i="48"/>
  <c r="J40" i="48" s="1"/>
  <c r="I40" i="48"/>
  <c r="I37" i="21"/>
  <c r="H40" i="21"/>
  <c r="I37" i="16"/>
  <c r="H40" i="16"/>
  <c r="J37" i="11"/>
  <c r="J40" i="11" s="1"/>
  <c r="I40" i="11"/>
  <c r="I37" i="33"/>
  <c r="H40" i="33"/>
  <c r="I37" i="29"/>
  <c r="H40" i="29"/>
  <c r="H36" i="55"/>
  <c r="J36" i="55"/>
  <c r="F36" i="55"/>
  <c r="X42" i="55" s="1"/>
  <c r="G20" i="55"/>
  <c r="G36" i="55"/>
  <c r="I36" i="55"/>
  <c r="I37" i="66"/>
  <c r="H40" i="66"/>
  <c r="J36" i="67"/>
  <c r="I36" i="67"/>
  <c r="H36" i="67"/>
  <c r="F36" i="67"/>
  <c r="X42" i="67" s="1"/>
  <c r="G20" i="67"/>
  <c r="G36" i="67"/>
  <c r="H40" i="41"/>
  <c r="I37" i="41"/>
  <c r="J37" i="9"/>
  <c r="J40" i="9" s="1"/>
  <c r="I40" i="9"/>
  <c r="I40" i="42"/>
  <c r="J37" i="42"/>
  <c r="J40" i="42" s="1"/>
  <c r="I40" i="17"/>
  <c r="J37" i="17"/>
  <c r="J40" i="17" s="1"/>
  <c r="I37" i="46"/>
  <c r="H40" i="46"/>
  <c r="I37" i="38"/>
  <c r="H40" i="38"/>
  <c r="I37" i="59"/>
  <c r="H40" i="59"/>
  <c r="J37" i="28"/>
  <c r="J40" i="28" s="1"/>
  <c r="I40" i="28"/>
  <c r="I37" i="8"/>
  <c r="H40" i="8"/>
  <c r="I37" i="32"/>
  <c r="H40" i="32"/>
  <c r="I37" i="43"/>
  <c r="H40" i="43"/>
  <c r="I37" i="50"/>
  <c r="H40" i="50"/>
  <c r="H40" i="49"/>
  <c r="I37" i="49"/>
  <c r="H40" i="56"/>
  <c r="I37" i="56"/>
  <c r="A5" i="63"/>
  <c r="V42" i="43"/>
  <c r="V42" i="42"/>
  <c r="V42" i="29"/>
  <c r="C36" i="61"/>
  <c r="V42" i="58"/>
  <c r="V42" i="66"/>
  <c r="C20" i="67"/>
  <c r="V42" i="9"/>
  <c r="C36" i="52"/>
  <c r="C20" i="9"/>
  <c r="C36" i="9"/>
  <c r="V42" i="25"/>
  <c r="C20" i="43"/>
  <c r="C36" i="54"/>
  <c r="V42" i="54"/>
  <c r="V42" i="56"/>
  <c r="C20" i="22"/>
  <c r="V42" i="38"/>
  <c r="C36" i="67"/>
  <c r="V42" i="49"/>
  <c r="C36" i="49"/>
  <c r="C36" i="66"/>
  <c r="C20" i="50"/>
  <c r="C36" i="48"/>
  <c r="C20" i="11"/>
  <c r="V42" i="35"/>
  <c r="C20" i="13"/>
  <c r="V42" i="11"/>
  <c r="V42" i="15"/>
  <c r="C20" i="58"/>
  <c r="C36" i="50"/>
  <c r="V42" i="48"/>
  <c r="V42" i="53"/>
  <c r="V42" i="27"/>
  <c r="C36" i="1"/>
  <c r="C20" i="66"/>
  <c r="C36" i="23"/>
  <c r="C36" i="38"/>
  <c r="C36" i="32"/>
  <c r="C20" i="34"/>
  <c r="C36" i="34"/>
  <c r="C36" i="27"/>
  <c r="V42" i="52"/>
  <c r="C20" i="42"/>
  <c r="C36" i="58"/>
  <c r="V42" i="61"/>
  <c r="V42" i="34"/>
  <c r="C36" i="11"/>
  <c r="C36" i="42"/>
  <c r="C20" i="16"/>
  <c r="V42" i="45"/>
  <c r="C36" i="43"/>
  <c r="V42" i="55"/>
  <c r="C36" i="13"/>
  <c r="C20" i="1"/>
  <c r="V42" i="18"/>
  <c r="C20" i="27"/>
  <c r="C20" i="53"/>
  <c r="C20" i="52"/>
  <c r="C20" i="32"/>
  <c r="C20" i="55"/>
  <c r="C36" i="56"/>
  <c r="V42" i="23"/>
  <c r="C20" i="38"/>
  <c r="C20" i="35"/>
  <c r="C20" i="30"/>
  <c r="C36" i="18"/>
  <c r="V42" i="67"/>
  <c r="C36" i="15"/>
  <c r="C36" i="29"/>
  <c r="C20" i="61"/>
  <c r="C20" i="45"/>
  <c r="V42" i="30"/>
  <c r="C36" i="31"/>
  <c r="C36" i="45"/>
  <c r="V42" i="32"/>
  <c r="C36" i="30"/>
  <c r="C36" i="16"/>
  <c r="V42" i="50"/>
  <c r="C36" i="35"/>
  <c r="C36" i="22"/>
  <c r="C36" i="25"/>
  <c r="V42" i="31"/>
  <c r="C20" i="48"/>
  <c r="C36" i="55"/>
  <c r="C36" i="53"/>
  <c r="I5" i="63"/>
  <c r="K5" i="63"/>
  <c r="O5" i="63"/>
  <c r="Q5" i="63"/>
  <c r="M5" i="63"/>
  <c r="L5" i="63"/>
  <c r="F5" i="63"/>
  <c r="P5" i="63"/>
  <c r="B114" i="50" l="1"/>
  <c r="B114" i="15"/>
  <c r="B114" i="32"/>
  <c r="B114" i="27"/>
  <c r="B114" i="1"/>
  <c r="B114" i="42"/>
  <c r="B114" i="61"/>
  <c r="B114" i="38"/>
  <c r="B114" i="13"/>
  <c r="B114" i="11"/>
  <c r="B114" i="66"/>
  <c r="B114" i="29"/>
  <c r="B114" i="31"/>
  <c r="B114" i="54"/>
  <c r="B114" i="55"/>
  <c r="B114" i="52"/>
  <c r="B114" i="30"/>
  <c r="B114" i="58"/>
  <c r="B114" i="23"/>
  <c r="B114" i="16"/>
  <c r="B114" i="9"/>
  <c r="B114" i="43"/>
  <c r="B114" i="53"/>
  <c r="B114" i="18"/>
  <c r="B114" i="48"/>
  <c r="B114" i="49"/>
  <c r="B114" i="22"/>
  <c r="B114" i="56"/>
  <c r="B114" i="25"/>
  <c r="B114" i="45"/>
  <c r="B114" i="34"/>
  <c r="J37" i="36"/>
  <c r="J40" i="36" s="1"/>
  <c r="I40" i="36"/>
  <c r="J37" i="16"/>
  <c r="J40" i="16" s="1"/>
  <c r="I40" i="16"/>
  <c r="J37" i="38"/>
  <c r="J40" i="38" s="1"/>
  <c r="I40" i="38"/>
  <c r="J37" i="40"/>
  <c r="J40" i="40" s="1"/>
  <c r="I40" i="40"/>
  <c r="J37" i="60"/>
  <c r="J40" i="60" s="1"/>
  <c r="I40" i="60"/>
  <c r="J37" i="46"/>
  <c r="J40" i="46" s="1"/>
  <c r="I40" i="46"/>
  <c r="I40" i="67"/>
  <c r="J37" i="67"/>
  <c r="I40" i="35"/>
  <c r="J37" i="35"/>
  <c r="J37" i="47"/>
  <c r="J40" i="47" s="1"/>
  <c r="I40" i="47"/>
  <c r="I40" i="49"/>
  <c r="J37" i="49"/>
  <c r="J40" i="49" s="1"/>
  <c r="I40" i="59"/>
  <c r="J37" i="59"/>
  <c r="J40" i="59" s="1"/>
  <c r="I40" i="21"/>
  <c r="J37" i="21"/>
  <c r="J40" i="21" s="1"/>
  <c r="J37" i="19"/>
  <c r="J40" i="19" s="1"/>
  <c r="I40" i="19"/>
  <c r="J37" i="50"/>
  <c r="J40" i="50" s="1"/>
  <c r="I40" i="50"/>
  <c r="J37" i="37"/>
  <c r="J40" i="37" s="1"/>
  <c r="I40" i="37"/>
  <c r="J37" i="1"/>
  <c r="J40" i="1" s="1"/>
  <c r="I40" i="1"/>
  <c r="J37" i="43"/>
  <c r="J40" i="43" s="1"/>
  <c r="I40" i="43"/>
  <c r="J37" i="29"/>
  <c r="J40" i="29" s="1"/>
  <c r="I40" i="29"/>
  <c r="J37" i="32"/>
  <c r="J40" i="32" s="1"/>
  <c r="I40" i="32"/>
  <c r="J37" i="33"/>
  <c r="J40" i="33" s="1"/>
  <c r="I40" i="33"/>
  <c r="J37" i="62"/>
  <c r="J40" i="62" s="1"/>
  <c r="I40" i="62"/>
  <c r="J37" i="31"/>
  <c r="J40" i="31" s="1"/>
  <c r="I40" i="31"/>
  <c r="J37" i="14"/>
  <c r="J40" i="14" s="1"/>
  <c r="I40" i="14"/>
  <c r="J37" i="25"/>
  <c r="J40" i="25" s="1"/>
  <c r="I40" i="25"/>
  <c r="J37" i="66"/>
  <c r="J40" i="66" s="1"/>
  <c r="I40" i="66"/>
  <c r="J37" i="22"/>
  <c r="J40" i="22" s="1"/>
  <c r="I40" i="22"/>
  <c r="I40" i="41"/>
  <c r="J37" i="41"/>
  <c r="J40" i="41" s="1"/>
  <c r="J37" i="24"/>
  <c r="J40" i="24" s="1"/>
  <c r="I40" i="24"/>
  <c r="I40" i="8"/>
  <c r="J37" i="8"/>
  <c r="J40" i="8" s="1"/>
  <c r="I40" i="56"/>
  <c r="J37" i="56"/>
  <c r="J40" i="56" s="1"/>
  <c r="I40" i="13"/>
  <c r="J37" i="13"/>
  <c r="J40" i="13" s="1"/>
  <c r="I40" i="18"/>
  <c r="J37" i="18"/>
  <c r="J40" i="18" s="1"/>
  <c r="A6" i="63"/>
  <c r="F6" i="63"/>
  <c r="K6" i="63"/>
  <c r="L6" i="63"/>
  <c r="I6" i="63"/>
  <c r="M6" i="63"/>
  <c r="P6" i="63"/>
  <c r="Q6" i="63"/>
  <c r="O6" i="63"/>
  <c r="B114" i="67" l="1"/>
  <c r="B114" i="35"/>
  <c r="J40" i="67"/>
  <c r="J40" i="35"/>
  <c r="A7"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I3" i="5"/>
  <c r="I4" i="5"/>
  <c r="P25" i="63"/>
  <c r="K12" i="63"/>
  <c r="F26" i="63"/>
  <c r="O25" i="63"/>
  <c r="Q26" i="63"/>
  <c r="F7" i="63"/>
  <c r="L26" i="63"/>
  <c r="F10" i="63"/>
  <c r="P8" i="63"/>
  <c r="K25" i="63"/>
  <c r="K11" i="63"/>
  <c r="I20" i="63"/>
  <c r="K15" i="63"/>
  <c r="O33" i="63"/>
  <c r="F17" i="63"/>
  <c r="I10" i="63"/>
  <c r="F11" i="63"/>
  <c r="K24" i="63"/>
  <c r="M20" i="63"/>
  <c r="P12" i="63"/>
  <c r="M32" i="63"/>
  <c r="O11" i="63"/>
  <c r="P19" i="63"/>
  <c r="O7" i="63"/>
  <c r="F18" i="63"/>
  <c r="O35" i="63"/>
  <c r="L19" i="63"/>
  <c r="M36" i="63"/>
  <c r="P30" i="63"/>
  <c r="Q21" i="63"/>
  <c r="F20" i="63"/>
  <c r="I34" i="63"/>
  <c r="O18" i="63"/>
  <c r="F23" i="63"/>
  <c r="L35" i="63"/>
  <c r="M33" i="63"/>
  <c r="I31" i="63"/>
  <c r="I11" i="63"/>
  <c r="P20" i="63"/>
  <c r="L11" i="63"/>
  <c r="K27" i="63"/>
  <c r="P33" i="63"/>
  <c r="I33" i="63"/>
  <c r="K29" i="63"/>
  <c r="Q12" i="63"/>
  <c r="K30" i="63"/>
  <c r="Q8" i="63"/>
  <c r="Q36" i="63"/>
  <c r="Q11" i="63"/>
  <c r="Q17" i="63"/>
  <c r="I13" i="63"/>
  <c r="I17" i="63"/>
  <c r="Q31" i="63"/>
  <c r="K14" i="63"/>
  <c r="Q24" i="63"/>
  <c r="K13" i="63"/>
  <c r="L32" i="63"/>
  <c r="Q18" i="63"/>
  <c r="M30" i="63"/>
  <c r="F22" i="63"/>
  <c r="I23" i="63"/>
  <c r="P29" i="63"/>
  <c r="K36" i="63"/>
  <c r="I24" i="63"/>
  <c r="O28" i="63"/>
  <c r="P9" i="63"/>
  <c r="O31" i="63"/>
  <c r="M13" i="63"/>
  <c r="O13" i="63"/>
  <c r="O15" i="63"/>
  <c r="P13" i="63"/>
  <c r="K21" i="63"/>
  <c r="O12" i="63"/>
  <c r="F16" i="63"/>
  <c r="L29" i="63"/>
  <c r="Q35" i="63"/>
  <c r="Q20" i="63"/>
  <c r="F34" i="63"/>
  <c r="M15" i="63"/>
  <c r="L27" i="63"/>
  <c r="K23" i="63"/>
  <c r="M24" i="63"/>
  <c r="Q7" i="63"/>
  <c r="Q16" i="63"/>
  <c r="Q19" i="63"/>
  <c r="F32" i="63"/>
  <c r="I28" i="63"/>
  <c r="I22" i="63"/>
  <c r="L8" i="63"/>
  <c r="L28" i="63"/>
  <c r="M8" i="63"/>
  <c r="M12" i="63"/>
  <c r="L14" i="63"/>
  <c r="O23" i="63"/>
  <c r="L31" i="63"/>
  <c r="I7" i="63"/>
  <c r="O24" i="63"/>
  <c r="O29" i="63"/>
  <c r="O14" i="63"/>
  <c r="M14" i="63"/>
  <c r="F21" i="63"/>
  <c r="Q14" i="63"/>
  <c r="I29" i="63"/>
  <c r="L34" i="63"/>
  <c r="L30" i="63"/>
  <c r="I21" i="63"/>
  <c r="L33" i="63"/>
  <c r="L13" i="63"/>
  <c r="K20" i="63"/>
  <c r="Q25" i="63"/>
  <c r="Q10" i="63"/>
  <c r="P37" i="63"/>
  <c r="K31" i="63"/>
  <c r="P15" i="63"/>
  <c r="L21" i="63"/>
  <c r="L25" i="63"/>
  <c r="P22" i="63"/>
  <c r="L24" i="63"/>
  <c r="M34" i="63"/>
  <c r="K9" i="63"/>
  <c r="F14" i="63"/>
  <c r="O16" i="63"/>
  <c r="P7" i="63"/>
  <c r="P18" i="63"/>
  <c r="O21" i="63"/>
  <c r="O10" i="63"/>
  <c r="P31" i="63"/>
  <c r="I35" i="63"/>
  <c r="L15" i="63"/>
  <c r="F37" i="63"/>
  <c r="L36" i="63"/>
  <c r="O30" i="63"/>
  <c r="L17" i="63"/>
  <c r="K33" i="63"/>
  <c r="P21" i="63"/>
  <c r="I19" i="63"/>
  <c r="M27" i="63"/>
  <c r="O34" i="63"/>
  <c r="P34" i="63"/>
  <c r="I8" i="63"/>
  <c r="M29" i="63"/>
  <c r="Q32" i="63"/>
  <c r="L16" i="63"/>
  <c r="F24" i="63"/>
  <c r="P24" i="63"/>
  <c r="F30" i="63"/>
  <c r="O37" i="63"/>
  <c r="I26" i="63"/>
  <c r="O8" i="63"/>
  <c r="M17" i="63"/>
  <c r="K32" i="63"/>
  <c r="K34" i="63"/>
  <c r="M35" i="63"/>
  <c r="P36" i="63"/>
  <c r="L20" i="63"/>
  <c r="O9" i="63"/>
  <c r="L9" i="63"/>
  <c r="Q33" i="63"/>
  <c r="L12" i="63"/>
  <c r="M26" i="63"/>
  <c r="P11" i="63"/>
  <c r="M19" i="63"/>
  <c r="L7" i="63"/>
  <c r="L18" i="63"/>
  <c r="O26" i="63"/>
  <c r="F9" i="63"/>
  <c r="L23" i="63"/>
  <c r="F36" i="63"/>
  <c r="M10" i="63"/>
  <c r="P16" i="63"/>
  <c r="F29" i="63"/>
  <c r="P26" i="63"/>
  <c r="M31" i="63"/>
  <c r="I12" i="63"/>
  <c r="Q28" i="63"/>
  <c r="P27" i="63"/>
  <c r="I32" i="63"/>
  <c r="O20" i="63"/>
  <c r="I14" i="63"/>
  <c r="M11" i="63"/>
  <c r="P10" i="63"/>
  <c r="I27" i="63"/>
  <c r="I37" i="63"/>
  <c r="M18" i="63"/>
  <c r="Q27" i="63"/>
  <c r="F8" i="63"/>
  <c r="L37" i="63"/>
  <c r="F31" i="63"/>
  <c r="Q34" i="63"/>
  <c r="Q23" i="63"/>
  <c r="F25" i="63"/>
  <c r="K26" i="63"/>
  <c r="O19" i="63"/>
  <c r="I16" i="63"/>
  <c r="I36" i="63"/>
  <c r="I18" i="63"/>
  <c r="O27" i="63"/>
  <c r="O36" i="63"/>
  <c r="K35" i="63"/>
  <c r="K8" i="63"/>
  <c r="K17" i="63"/>
  <c r="F28" i="63"/>
  <c r="F19" i="63"/>
  <c r="P14" i="63"/>
  <c r="M23" i="63"/>
  <c r="I30" i="63"/>
  <c r="M37" i="63"/>
  <c r="O32" i="63"/>
  <c r="K16" i="63"/>
  <c r="Q22" i="63"/>
  <c r="F15" i="63"/>
  <c r="O22" i="63"/>
  <c r="P32" i="63"/>
  <c r="K18" i="63"/>
  <c r="P35" i="63"/>
  <c r="L22" i="63"/>
  <c r="K28" i="63"/>
  <c r="F27" i="63"/>
  <c r="M22" i="63"/>
  <c r="M25" i="63"/>
  <c r="Q37" i="63"/>
  <c r="Q15" i="63"/>
  <c r="Q9" i="63"/>
  <c r="F12" i="63"/>
  <c r="K22" i="63"/>
  <c r="Q13" i="63"/>
  <c r="M7" i="63"/>
  <c r="K19" i="63"/>
  <c r="F33" i="63"/>
  <c r="Q30" i="63"/>
  <c r="M28" i="63"/>
  <c r="O17" i="63"/>
  <c r="Q29" i="63"/>
  <c r="I9" i="63"/>
  <c r="P23" i="63"/>
  <c r="M9" i="63"/>
  <c r="M16" i="63"/>
  <c r="F13" i="63"/>
  <c r="K10" i="63"/>
  <c r="I15" i="63"/>
  <c r="L10" i="63"/>
  <c r="I25" i="63"/>
  <c r="P17" i="63"/>
  <c r="M21" i="63"/>
  <c r="P28" i="63"/>
  <c r="F35" i="63"/>
  <c r="K7" i="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Jim</author>
  </authors>
  <commentList>
    <comment ref="A1" authorId="0" shapeId="0" xr:uid="{616C33F6-0020-4C95-8F8F-635E3BFDACAE}">
      <text>
        <r>
          <rPr>
            <b/>
            <sz val="9"/>
            <color indexed="81"/>
            <rFont val="Tahoma"/>
            <family val="2"/>
          </rPr>
          <t>&lt;?xml version="1.0" encoding="utf-8"?&gt;&lt;Schema xmlns:xsi="http://www.w3.org/2001/XMLSchema-instance" xmlns:xsd="http://www.w3.org/2001/XMLSchema" Version="2" Timestamp="1647296749"&gt;&lt;FQL&gt;&lt;Q&gt;ALE^FREF_MARKET_VALUE_COMPANY(0,,,,,0,,"LEGACY")&lt;/Q&gt;&lt;R&gt;1&lt;/R&gt;&lt;C&gt;1&lt;/C&gt;&lt;D xsi:type="xsd:double"&gt;3496.51180447784&lt;/D&gt;&lt;/FQL&gt;&lt;FQL&gt;&lt;Q&gt;LNT^FREF_MARKET_VALUE_COMPANY(0,,,,,0,,"LEGACY")&lt;/Q&gt;&lt;R&gt;1&lt;/R&gt;&lt;C&gt;1&lt;/C&gt;&lt;D xsi:type="xsd:double"&gt;15086.3309908392&lt;/D&gt;&lt;/FQL&gt;&lt;FQL&gt;&lt;Q&gt;AEP^FREF_MARKET_VALUE_COMPANY(0,,,,,0,,"LEGACY")&lt;/Q&gt;&lt;R&gt;1&lt;/R&gt;&lt;C&gt;1&lt;/C&gt;&lt;D xsi:type="xsd:double"&gt;48174.9375148667&lt;/D&gt;&lt;/FQL&gt;&lt;FQL&gt;&lt;Q&gt;AEE^FREF_MARKET_VALUE_COMPANY(0,,,,,0,,"LEGACY")&lt;/Q&gt;&lt;R&gt;1&lt;/R&gt;&lt;C&gt;1&lt;/C&gt;&lt;D xsi:type="xsd:double"&gt;22548.3415435567&lt;/D&gt;&lt;/FQL&gt;&lt;FQL&gt;&lt;Q&gt;AGR^FREF_MARKET_VALUE_COMPANY(0,,,,,0,,"LEGACY")&lt;/Q&gt;&lt;R&gt;1&lt;/R&gt;&lt;C&gt;1&lt;/C&gt;&lt;D xsi:type="xsd:double"&gt;17287.7469269745&lt;/D&gt;&lt;/FQL&gt;&lt;FQL&gt;&lt;Q&gt;AVA^FREF_MARKET_VALUE_COMPANY(0,,,,,0,,"LEGACY")&lt;/Q&gt;&lt;R&gt;1&lt;/R&gt;&lt;C&gt;1&lt;/C&gt;&lt;D xsi:type="xsd:double"&gt;3255.12048725621&lt;/D&gt;&lt;/FQL&gt;&lt;FQL&gt;&lt;Q&gt;BKH^FREF_MARKET_VALUE_COMPANY(0,,,,,0,,"LEGACY")&lt;/Q&gt;&lt;R&gt;1&lt;/R&gt;&lt;C&gt;1&lt;/C&gt;&lt;D xsi:type="xsd:double"&gt;4599.03899481695&lt;/D&gt;&lt;/FQL&gt;&lt;FQL&gt;&lt;Q&gt;CNP^FREF_MARKET_VALUE_COMPANY(0,,,,,0,,"LEGACY")&lt;/Q&gt;&lt;R&gt;1&lt;/R&gt;&lt;C&gt;1&lt;/C&gt;&lt;D xsi:type="xsd:double"&gt;17893.2306800354&lt;/D&gt;&lt;/FQL&gt;&lt;FQL&gt;&lt;Q&gt;CMS^FREF_MARKET_VALUE_COMPANY(0,,,,,0,,"LEGACY")&lt;/Q&gt;&lt;R&gt;1&lt;/R&gt;&lt;C&gt;1&lt;/C&gt;&lt;D xsi:type="xsd:double"&gt;19112.5860823728&lt;/D&gt;&lt;/FQL&gt;&lt;FQL&gt;&lt;Q&gt;ED^FREF_MARKET_VALUE_COMPANY(0,,,,,0,,"LEGACY")&lt;/Q&gt;&lt;R&gt;1&lt;/R&gt;&lt;C&gt;1&lt;/C&gt;&lt;D xsi:type="xsd:double"&gt;31634.434419835&lt;/D&gt;&lt;/FQL&gt;&lt;FQL&gt;&lt;Q&gt;D^FREF_MARKET_VALUE_COMPANY(0,,,,,0,,"LEGACY")&lt;/Q&gt;&lt;R&gt;1&lt;/R&gt;&lt;C&gt;1&lt;/C&gt;&lt;D xsi:type="xsd:double"&gt;66686.0358541007&lt;/D&gt;&lt;/FQL&gt;&lt;FQL&gt;&lt;Q&gt;DTE^FREF_MARKET_VALUE_COMPANY(0,,,,,0,,"LEGACY")&lt;/Q&gt;&lt;R&gt;1&lt;/R&gt;&lt;C&gt;1&lt;/C&gt;&lt;D xsi:type="xsd:double"&gt;24599.9165736339&lt;/D&gt;&lt;/FQL&gt;&lt;FQL&gt;&lt;Q&gt;DUK^FREF_MARKET_VALUE_COMPANY(0,,,,,0,,"LEGACY")&lt;/Q&gt;&lt;R&gt;1&lt;/R&gt;&lt;C&gt;1&lt;/C&gt;&lt;D xsi:type="xsd:double"&gt;81659.6999405771&lt;/D&gt;&lt;/FQL&gt;&lt;FQL&gt;&lt;Q&gt;EIX^FREF_MARKET_VALUE_COMPANY(0,,,,,0,,"LEGACY")&lt;/Q&gt;&lt;R&gt;1&lt;/R&gt;&lt;C&gt;1&lt;/C&gt;&lt;D xsi:type="xsd:double"&gt;24665.3544388094&lt;/D&gt;&lt;/FQL&gt;&lt;FQL&gt;&lt;Q&gt;ETR^FREF_MARKET_VALUE_COMPANY(0,,,,,0,,"LEGACY")&lt;/Q&gt;&lt;R&gt;1&lt;/R&gt;&lt;C&gt;1&lt;/C&gt;&lt;D xsi:type="xsd:double"&gt;22079.2568206787&lt;/D&gt;&lt;/FQL&gt;&lt;FQL&gt;&lt;Q&gt;EVRG^FREF_MARKET_VALUE_COMPANY(0,,,,,0,,"LEGACY")&lt;/Q&gt;&lt;R&gt;1&lt;/R&gt;&lt;C&gt;1&lt;/C&gt;&lt;D xsi:type="xsd:double"&gt;14756.2069842351&lt;/D&gt;&lt;/FQL&gt;&lt;FQL&gt;&lt;Q&gt;ES^FREF_MARKET_VALUE_COMPANY(0,,,,,0,,"LEGACY")&lt;/Q&gt;&lt;R&gt;1&lt;/R&gt;&lt;C&gt;1&lt;/C&gt;&lt;D xsi:type="xsd:double"&gt;28867.5080906618&lt;/D&gt;&lt;/FQL&gt;&lt;FQL&gt;&lt;Q&gt;EXC^FREF_MARKET_VALUE_COMPANY(0,,,,,0,,"LEGACY")&lt;/Q&gt;&lt;R&gt;1&lt;/R&gt;&lt;C&gt;1&lt;/C&gt;&lt;D xsi:type="xsd:double"&gt;42763.3767378172&lt;/D&gt;&lt;/FQL&gt;&lt;FQL&gt;&lt;Q&gt;FE^FREF_MARKET_VALUE_COMPANY(0,,,,,0,,"LEGACY")&lt;/Q&gt;&lt;R&gt;1&lt;/R&gt;&lt;C&gt;1&lt;/C&gt;&lt;D xsi:type="xsd:double"&gt;25078.0422208793&lt;/D&gt;&lt;/FQL&gt;&lt;FQL&gt;&lt;Q&gt;HE^FREF_MARKET_VALUE_COMPANY(0,,,,,0,,"LEGACY")&lt;/Q&gt;&lt;R&gt;1&lt;/R&gt;&lt;C&gt;1&lt;/C&gt;&lt;D xsi:type="xsd:double"&gt;4549.55628491478&lt;/D&gt;&lt;/FQL&gt;&lt;FQL&gt;&lt;Q&gt;IDA^FREF_MARKET_VALUE_COMPANY(0,,,,,0,,"LEGACY")&lt;/Q&gt;&lt;R&gt;1&lt;/R&gt;&lt;C&gt;1&lt;/C&gt;&lt;D xsi:type="xsd:double"&gt;5559.13448037102&lt;/D&gt;&lt;/FQL&gt;&lt;FQL&gt;&lt;Q&gt;MGEE^FREF_MARKET_VALUE_COMPANY(0,,,,,0,,"LEGACY")&lt;/Q&gt;&lt;R&gt;1&lt;/R&gt;&lt;C&gt;1&lt;/C&gt;&lt;D xsi:type="xsd:double"&gt;2734.31258200126&lt;/D&gt;&lt;/FQL&gt;&lt;FQL&gt;&lt;Q&gt;NEE^FREF_MARKET_VALUE_COMPANY(0,,,,,0,,"LEGACY")&lt;/Q&gt;&lt;R&gt;1&lt;/R&gt;&lt;C&gt;1&lt;/C&gt;&lt;D xsi:type="xsd:double"&gt;155645.684102615&lt;/D&gt;&lt;/FQL&gt;&lt;FQL&gt;&lt;Q&gt;NWE^FREF_MARKET_VALUE_COMPANY(0,,,,,0,,"LEGACY")&lt;/Q&gt;&lt;R&gt;1&lt;/R&gt;&lt;C&gt;1&lt;/C&gt;&lt;D xsi:type="xsd:double"&gt;3259.88584534661&lt;/D&gt;&lt;/FQL&gt;&lt;FQL&gt;&lt;Q&gt;OGE^FREF_MARKET_VALUE_COMPANY(0,,,,,0,,"LEGACY")&lt;/Q&gt;&lt;R&gt;1&lt;/R&gt;&lt;C&gt;1&lt;/C&gt;&lt;D xsi:type="xsd:double"&gt;7745.80786013545&lt;/D&gt;&lt;/FQL&gt;&lt;FQL&gt;&lt;Q&gt;OTTR^FREF_MARKET_VALUE_COMPANY(0,,,,,0,,"LEGACY")&lt;/Q&gt;&lt;R&gt;1&lt;/R&gt;&lt;C&gt;1&lt;/C&gt;&lt;D xsi:type="xsd:double"&gt;2593.70205041592&lt;/D&gt;&lt;/FQL&gt;&lt;FQL&gt;&lt;Q&gt;PNW^FREF_MARKET_VALUE_COMPANY(0,,,,,0,,"LEGACY")&lt;/Q&gt;&lt;R&gt;1&lt;/R&gt;&lt;C&gt;1&lt;/C&gt;&lt;D xsi:type="xsd:double"&gt;8329.85943802597&lt;/D&gt;&lt;/FQL&gt;&lt;FQL&gt;&lt;Q&gt;PNM^FREF_MARKET_VALUE_COMPANY(0,,,,,0,,"LEGACY")&lt;/Q&gt;&lt;R&gt;1&lt;/R&gt;&lt;C&gt;1&lt;/C&gt;&lt;D xsi:type="xsd:double"&gt;3924.3706818663&lt;/D&gt;&lt;/FQL&gt;&lt;FQL&gt;&lt;Q&gt;POR^FREF_MARKET_VALUE_COMPANY(0,,,,,0,,"LEGACY")&lt;/Q&gt;&lt;R&gt;1&lt;/R&gt;&lt;C&gt;1&lt;/C&gt;&lt;D xsi:type="xsd:double"&gt;4837.99282695487&lt;/D&gt;&lt;/FQL&gt;&lt;FQL&gt;&lt;Q&gt;PPL^FREF_MARKET_VALUE_COMPANY(0,,,,,0,,"LEGACY")&lt;/Q&gt;&lt;R&gt;1&lt;/R&gt;&lt;C&gt;1&lt;/C&gt;&lt;D xsi:type="xsd:double"&gt;19721.3065466534&lt;/D&gt;&lt;/FQL&gt;&lt;FQL&gt;&lt;Q&gt;PEG^FREF_MARKET_VALUE_COMPANY(0,,,,,0,,"LEGACY")&lt;/Q&gt;&lt;R&gt;1&lt;/R&gt;&lt;C&gt;1&lt;/C&gt;&lt;D xsi:type="xsd:double"&gt;32996.5629541967&lt;/D&gt;&lt;/FQL&gt;&lt;FQL&gt;&lt;Q&gt;SRE^FREF_MARKET_VALUE_COMPANY(0,,,,,0,,"LEGACY")&lt;/Q&gt;&lt;R&gt;1&lt;/R&gt;&lt;C&gt;1&lt;/C&gt;&lt;D xsi:type="xsd:double"&gt;48676.9900608477&lt;/D&gt;&lt;/FQL&gt;&lt;FQL&gt;&lt;Q&gt;SO^FREF_MARKET_VALUE_COMPANY(0,,,,,0,,"LEGACY")&lt;/Q&gt;&lt;R&gt;1&lt;/R&gt;&lt;C&gt;1&lt;/C&gt;&lt;D xsi:type="xsd:double"&gt;72826.9735515788&lt;/D&gt;&lt;/FQL&gt;&lt;FQL&gt;&lt;Q&gt;WEC^FREF_MARKET_VALUE_COMPANY(0,,,,,0,,"LEGACY")&lt;/Q&gt;&lt;R&gt;1&lt;/R&gt;&lt;C&gt;1&lt;/C&gt;&lt;D xsi:type="xsd:double"&gt;29606.6860976773&lt;/D&gt;&lt;/FQL&gt;&lt;FQL&gt;&lt;Q&gt;XEL^FREF_MARKET_VALUE_COMPANY(0,,,,,0,,"LEGACY")&lt;/Q&gt;&lt;R&gt;1&lt;/R&gt;&lt;C&gt;1&lt;/C&gt;&lt;D xsi:type="xsd:double"&gt;38296.3227386242&lt;/D&gt;&lt;/FQL&gt;&lt;/Schema&gt;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pratapb</author>
    <author>Pratap Bandhopadhya (SNL)</author>
  </authors>
  <commentList>
    <comment ref="D3" authorId="0" shapeId="0" xr:uid="{00000000-0006-0000-0200-000001000000}">
      <text>
        <r>
          <rPr>
            <b/>
            <sz val="9"/>
            <color indexed="81"/>
            <rFont val="Tahoma"/>
            <family val="2"/>
          </rPr>
          <t>&lt;SavedQuery Version="1" DateCreated="2012-09-04T18:45:41.3686943+05:30" Perspective="238101" Name="PendingCases"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r="True" id="3056" mask="" masktype="" maskkey="" enabled="" /&gt;&lt;CriteriaItem k="238147" c="Completed" o="0" v="1" r="False"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r>
      </text>
    </comment>
    <comment ref="D4" authorId="0" shapeId="0" xr:uid="{00000000-0006-0000-0200-000002000000}">
      <text>
        <r>
          <rPr>
            <b/>
            <sz val="9"/>
            <color indexed="81"/>
            <rFont val="Tahoma"/>
            <family val="2"/>
          </rPr>
          <t>&lt;SavedQuery Version="1" DateCreated="2012-09-04T18:46:28.9160966+05:30" Perspective="238101" Name="CompletedCases"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r="False" id="3056" mask="" masktype="" maskkey="" enabled="" /&gt;&lt;CriteriaItem k="238147" c="Completed" o="0" v="1" r="True"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r>
      </text>
    </comment>
    <comment ref="D5" authorId="1" shapeId="0" xr:uid="{00000000-0006-0000-0200-000003000000}">
      <text>
        <r>
          <rPr>
            <b/>
            <sz val="9"/>
            <color indexed="81"/>
            <rFont val="Tahoma"/>
            <family val="2"/>
          </rPr>
          <t>&lt;SavedQuery Version="1" DateCreated="2013-02-22T20:29:23.6385912+05:30" Perspective="130500" Name="Company_Listed" Currency="USD" Magnitude="" ConversionMethod="Snl" UnitOfMeasure="USCustomary" Comment=""&gt;&lt;CriteriaGroups&gt;&lt;CriteriaGroup k="500" c="Industry" o="1"&gt;&lt;CriteriaItem k="" c="All Industries" o="" v="" r="" id="501" mask="" masktype="" maskkey="" enabled=""&gt;&lt;CriteriaItem k="" c="Banking" o="" v="" r="False" id="502" mask="" masktype="" maskkey="" enabled=""&gt;&lt;CriteriaItem k="221551" c="Bank" o="0" v="1" r="False" id="503" mask="2" masktype="Industry" maskkey="221551" enabled="True" /&gt;&lt;CriteriaItem k="221551" c="Savings Bank/Thrift/Mutual" o="0" v="2" r="False" id="504" mask="4" masktype="Industry" maskkey="221551" enabled="True"&gt;&lt;CriteriaItem k="221540" c="Mutual" o="7" v="1,13,14" r="False" id="506" mask="" masktype="" maskkey="" enabled="True" /&gt;&lt;CriteriaItem k="221540" c="Non-Mutual" o="7" v="5,9,10,12,8,7,11,0,4,6" r="False" id="507" mask="" masktype="" maskkey="" enabled="True" /&gt;&lt;/CriteriaItem&gt;&lt;CriteriaItem k="221551" c="FHLB" o="0" v="13" r="False" id="505" mask="8192" masktype="Industry" maskkey="221551" enabled="True" /&gt;&lt;/CriteriaItem&gt;&lt;CriteriaItem k="" c="Insurance" o="" v="" r="False" id="508" mask="" masktype="" maskkey="" enabled=""&gt;&lt;CriteriaItem k="" c="North American Coverage" o="" v="" r="False" id="3171" mask="" masktype="" maskkey="" enabled=""&gt;&lt;CriteriaItem k="221551" c="Insurance Underwriter" o="0" v="8" r="False" id="515" mask="256" masktype="Industry" maskkey="221551" enabled="True"&gt;&lt;CriteriaItem k="221541" c="Multiline" o="0" v="1" r="False" id="517" mask="" masktype="" maskkey="" enabled="True" /&gt;&lt;CriteriaItem k="221541" c="Property &amp;amp; Casualty" o="0" v="2" r="False" id="518" mask="" masktype="" maskkey="" enabled="True" /&gt;&lt;CriteriaItem k="221541" c="Life &amp;amp; Health" o="0" v="3" r="False" id="519" mask="" masktype="" maskkey="" enabled="True" /&gt;&lt;CriteriaItem k="221541" c="Title" o="0" v="4" r="False" id="520" mask="" masktype="" maskkey="" enabled="True" /&gt;&lt;CriteriaItem k="221541" c="Mortgage Guaranty" o="0" v="5" r="False" id="521" mask="" masktype="" maskkey="" enabled="True" /&gt;&lt;CriteriaItem k="221541" c="Financial Guaranty" o="0" v="6" r="False" id="522" mask="" masktype="" maskkey="" enabled="True" /&gt;&lt;CriteriaItem k="221541" c="Managed Care" o="0" v="7" r="False" id="523" mask="" masktype="" maskkey="" enabled="True" /&gt;&lt;/CriteriaItem&gt;&lt;CriteriaItem k="221551" c="Insurance Broker" o="0" v="9" r="False" id="516" mask="512" masktype="Industry" maskkey="221551" enabled="True" /&gt;&lt;/CriteriaItem&gt;&lt;CriteriaItem k="" c="European Coverage" o="" v="" r="False" id="3173" mask="" masktype="" maskkey="" enabled=""&gt;&lt;CriteriaItem k="221551" c="Insurance Underwriter" o="0" v="24" r="False" id="3174" mask="16777216" masktype="Industry" maskkey="221551" enabled="True"&gt;&lt;CriteriaItem k="221541" c="Multiline" o="0" v="1" r="False" id="3175" mask="" masktype="" maskkey="" enabled="True" /&gt;&lt;CriteriaItem k="221541" c="Property &amp;amp; Casualty" o="0" v="2" r="False" id="3176" mask="" masktype="" maskkey="" enabled="True" /&gt;&lt;CriteriaItem k="221541" c="Life &amp;amp; Health" o="0" v="3" r="False" id="3177" mask="" masktype="" maskkey="" enabled="True" /&gt;&lt;CriteriaItem k="221541" c="Title" o="0" v="4" r="False" id="3178" mask="" masktype="" maskkey="" enabled="True" /&gt;&lt;CriteriaItem k="221541" c="Mortgage Guaranty" o="0" v="5" r="False" id="3179" mask="" masktype="" maskkey="" enabled="True" /&gt;&lt;CriteriaItem k="221541" c="Financial Guaranty" o="0" v="6" r="False" id="3180" mask="" masktype="" maskkey="" enabled="True" /&gt;&lt;CriteriaItem k="221541" c="Managed Care" o="0" v="7" r="False" id="3181" mask="" masktype="" maskkey="" enabled="True" /&gt;&lt;/CriteriaItem&gt;&lt;CriteriaItem k="221551" c="Insurance Broker" o="0" v="25" r="False" id="3183" mask="33554432" masktype="Industry" maskkey="221551" enabled="True" /&gt;&lt;/CriteriaItem&gt;&lt;/CriteriaItem&gt;&lt;CriteriaItem k="" c="Securities &amp;amp; Investments" o="" v="" r="False" id="509" mask="" masktype="" maskkey="" enabled=""&gt;&lt;CriteriaItem k="221551" c="Asset Manager" o="0" v="4" r="False" id="524" mask="16" masktype="Industry" maskkey="221551" enabled="True" /&gt;&lt;CriteriaItem k="221551" c="Broker-Dealer" o="0" v="5" r="False" id="525" mask="32" masktype="Industry" maskkey="221551" enabled="True"&gt;&lt;CriteriaItem k="221542" c="Institutional Broker/Dealer" o="0" v="0" r="False" id="526" mask="" masktype="" maskkey="" enabled="True" /&gt;&lt;CriteriaItem k="221542" c="Online Broker" o="0" v="1" r="False" id="527" mask="" masktype="" maskkey="" enabled="True" /&gt;&lt;CriteriaItem k="221542" c="Global Investment Bank" o="0" v="2" r="False" id="528" mask="" masktype="" maskkey="" enabled="True" /&gt;&lt;CriteriaItem k="221542" c="National Broker/Dealer" o="0" v="3" r="False" id="529" mask="" masktype="" maskkey="" enabled="True" /&gt;&lt;CriteriaItem k="221542" c="Regional Broker/Dealer" o="0" v="4" r="False" id="530" mask="" masktype="" maskkey="" enabled="True" /&gt;&lt;CriteriaItem k="221542" c="Exchange" o="0" v="7" r="False" id="1944" mask="" masktype="" maskkey="" enabled="True" /&gt;&lt;CriteriaItem k="221542" c="Clearing Company" o="0" v="8" r="False" id="1945" mask="" masktype="" maskkey="" enabled="True" /&gt;&lt;CriteriaItem k="221542" c="Multinational Broker/Dealer" o="0" v="9" r="False" id="1946" mask="" masktype="" maskkey="" enabled="True" /&gt;&lt;/CriteriaItem&gt;&lt;/CriteriaItem&gt;&lt;CriteriaItem k="" c="Specialty Finance" o="" v="" r="False" id="510" mask="" masktype="" maskkey="" enabled=""&gt;&lt;CriteriaItem k="221551" c="Specialty Lender" o="0" v="3" r="False" id="531" mask="8" masktype="Industry" maskkey="221551" enabled="True"&gt;&lt;CriteriaItem k="221543" c="Auto Finance Lender" o="0" v="0" r="False" id="533" mask="" masktype="" maskkey="" enabled="True" /&gt;&lt;CriteriaItem k="221543" c="Commercial Mortgage Bank" o="0" v="7" r="False" id="534" mask="" masktype="" maskkey="" enabled="True" /&gt;&lt;CriteriaItem k="221543" c="Credit Card Company" o="0" v="1" r="False" id="535" mask="" masktype="" maskkey="" enabled="True" /&gt;&lt;CriteriaItem k="221543" c="Diversified Consumer Lender" o="0" v="5" r="False" id="536" mask="" masktype="" maskkey="" enabled="True" /&gt;&lt;CriteriaItem k="221543" c="Diversified Commercial Lender" o="0" v="10" r="False" id="537" mask="" masktype="" maskkey="" enabled="True" /&gt;&lt;CriteriaItem k="221543" c="Diversified Mortgage Company" o="0" v="12" r="False" id="538" mask="" masktype="" maskkey="" enabled="True" /&gt;&lt;CriteriaItem k="221543" c="Diversified Specialty Lender" o="0" v="13" r="False" id="539" mask="" masktype="" maskkey="" enabled="True" /&gt;&lt;CriteriaItem k="221543" c="Equipment Lender" o="0" v="8" r="False" id="540" mask="" masktype="" maskkey="" enabled="True" /&gt;&lt;CriteriaItem k="221543" c="GSE" o="0" v="14" r="False" id="541" mask="" masktype="" maskkey="" enabled="True" /&gt;&lt;CriteriaItem k="221543" c="Home Equity Lender" o="0" v="3" r="False" id="607" mask="" masktype="" maskkey="" enabled="True" /&gt;&lt;CriteriaItem k="221543" c="Residential Mortgage Bank" o="0" v="2" r="False" id="608" mask="" masktype="" maskkey="" enabled="True" /&gt;&lt;CriteriaItem k="221543" c="Niche Commercial Lender" o="0" v="19" r="False" id="542" mask="" masktype="" maskkey="" enabled="True" /&gt;&lt;CriteriaItem k="221543" c="Niche Consumer Lender" o="0" v="4" r="False" id="543" mask="" masktype="" maskkey="" enabled="True" /&gt;&lt;CriteriaItem k="221543" c="Pawn Shop" o="0" v="15" r="False" id="544" mask="" masktype="" maskkey="" enabled="True" /&gt;&lt;/CriteriaItem&gt;&lt;CriteriaItem k="221551" c="Investment Company" o="0" v="7" r="False" id="532" mask="128" masktype="Industry" maskkey="221551" enabled="True"&gt;&lt;CriteriaItem k="221543" c="Investment Company" o="0" v="22" r="False" id="545" mask="" masktype="" maskkey="" enabled="True" /&gt;&lt;CriteriaItem k="221543" c="Regulated Investment Company" o="0" v="20" r="False" id="546" mask="" masktype="" maskkey="" enabled="True" /&gt;&lt;CriteriaItem k="221543" c="Business Development Company" o="0" v="21" r="False" id="547" mask="" masktype="" maskkey="" enabled="True" /&gt;&lt;CriteriaItem k="221543" c="Specialty Finance REIT" o="0" v="18" r="False" id="548" mask="" masktype="" maskkey="" enabled="True" /&gt;&lt;CriteriaItem k="221543" c="Mortgage REIT" o="0" v="17" r="False" id="549" mask="" masktype="" maskkey="" enabled="True" /&gt;&lt;CriteriaItem k="221543" c="MBS REIT" o="0" v="16" r="False" id="550" mask="" masktype="" maskkey="" enabled="True" /&gt;&lt;/CriteriaItem&gt;&lt;/CriteriaItem&gt;&lt;CriteriaItem k="221551" c="Financial Technology" o="0" v="15" r="False" id="511" mask="32768" masktype="Industry" maskkey="221551" enabled="True"&gt;&lt;CriteriaItem k="221544" c="Banking Technology" o="0" v="2" r="False" id="551" mask="" masktype="" maskkey="" enabled="True" /&gt;&lt;CriteriaItem k="221544" c="Financial Media &amp;amp; Content" o="0" v="7" r="False" id="552" mask="" masktype="" maskkey="" enabled="True" /&gt;&lt;CriteriaItem k="221544" c="Insurance/Healthcare Solutions" o="0" v="0" r="False" id="553" mask="" masktype="" maskkey="" enabled="True" /&gt;&lt;CriteriaItem k="221544" c="Investments Technology" o="0" v="1" r="False" id="554" mask="" masktype="" maskkey="" enabled="True" /&gt;&lt;CriteriaItem k="221544" c="Outsourcing" o="0" v="5" r="False" id="555" mask="" masktype="" maskkey="" enabled="True" /&gt;&lt;CriteriaItem k="221544" c="Payment Processors" o="0" v="3" r="False" id="556" mask="" masktype="" maskkey="" enabled="True" /&gt;&lt;CriteriaItem k="221544" c="Payroll &amp;amp; Administrative Solutions" o="0" v="6" r="False" id="557" mask="" masktype="" maskkey="" enabled="True" /&gt;&lt;CriteriaItem k="221544" c="Processing Software &amp;amp; Hardware" o="0" v="4" r="False" id="558" mask="" masktype="" maskkey="" enabled="True" /&gt;&lt;/CriteriaItem&gt;&lt;CriteriaItem k="" c="Real Estate" o="" v="" r="False" id="512" mask="" masktype="" maskkey="" enabled=""&gt;&lt;CriteriaItem k="221551" c="REIT &amp;amp; Property Company" o="0" v="6" r="False" id="559" mask="64" masktype="Industry" maskkey="221551" enabled="True"&gt;&lt;CriteriaItem k="127353" c="REIT" o="0" v="1" r="False" id="562" mask="" masktype="" maskkey="" enabled="True"&gt;&lt;CriteriaItem k="221545" c="Diversified" o="0" v="56" r="False" id="564" mask="" masktype="" maskkey="" enabled="True" /&gt;&lt;CriteriaItem k="221545" c="Health Care" o="0" v="27" r="False" id="565" mask="" masktype="" maskkey="" enabled="True" /&gt;&lt;CriteriaItem k="221545" c="Hotel" o="7" v="35,36,37,38,39" r="False" id="566" mask="" masktype="" maskkey="" enabled="True" /&gt;&lt;CriteriaItem k="221545" c="Industrial" o="0" v="11" r="False" id="567" mask="" masktype="" maskkey="" enabled="True" /&gt;&lt;CriteriaItem k="221545" c="Manufactured home" o="0" v="4" r="False" id="568" mask="" masktype="" maskkey="" enabled="True" /&gt;&lt;CriteriaItem k="221545" c="Multi-family" o="0" v="2" r="False" id="569" mask="" masktype="" maskkey="" enabled="True" /&gt;&lt;CriteriaItem k="221545" c="Office" o="0" v="16" r="False" id="570" mask="" masktype="" maskkey="" enabled="True" /&gt;&lt;CriteriaItem k="221545" c="Regional Mall" o="0" v="6" r="False" id="571" mask="" masktype="" maskkey="" enabled="True" /&gt;&lt;CriteriaItem k="221545" c="Retail: Other" o="7" v="5,8,9,10" r="False" id="572" mask="" masktype="" maskkey="" enabled="True" /&gt;&lt;CriteriaItem k="221545" c="Self-Storage" o="0" v="34" r="False" id="573" mask="" masktype="" maskkey="" enabled="True" /&gt;&lt;CriteriaItem k="221545" c="Shopping Center" o="0" v="7" r="False" id="574" mask="" masktype="" maskkey="" enabled="True" /&gt;&lt;CriteriaItem k="221545" c="Specialty" o="7" v="50,3,26,40,41,42,43,45,46,48,49,51,52,57" r="False" id="575" mask="" masktype="" maskkey="" enabled="True" /&gt;&lt;/CriteriaItem&gt;&lt;CriteriaItem k="127353" c="Property Company" o="0" v="0" r="False" id="563" mask="" masktype="" maskkey="" enabled="True"&gt;&lt;CriteriaItem k="221545" c="Diversified" o="0" v="56" r="False" id="576" mask="" masktype="" maskkey="" enabled="True" /&gt;&lt;CriteriaItem k="221545" c="Health Care" o="0" v="27" r="False" id="577" mask="" masktype="" maskkey="" enabled="True" /&gt;&lt;CriteriaItem k="221545" c="Hotel" o="7" v="35,36,37,38,39" r="False" id="578" mask="" masktype="" maskkey="" enabled="True" /&gt;&lt;CriteriaItem k="221545" c="Industrial" o="0" v="11" r="False" id="579" mask="" masktype="" maskkey="" enabled="True" /&gt;&lt;CriteriaItem k="221545" c="Manufactured home" o="0" v="4" r="False" id="580" mask="" masktype="" maskkey="" enabled="True" /&gt;&lt;CriteriaItem k="221545" c="Multi-family" o="0" v="2" r="False" id="581" mask="" masktype="" maskkey="" enabled="True" /&gt;&lt;CriteriaItem k="221545" c="Office" o="0" v="16" r="False" id="582" mask="" masktype="" maskkey="" enabled="True" /&gt;&lt;CriteriaItem k="221545" c="Regional Mall" o="0" v="6" r="False" id="583" mask="" masktype="" maskkey="" enabled="True" /&gt;&lt;CriteriaItem k="221545" c="Retail: Other" o="7" v="5,8,9,10" r="False" id="584" mask="" masktype="" maskkey="" enabled="True" /&gt;&lt;CriteriaItem k="221545" c="Self-Storage" o="0" v="34" r="False" id="585" mask="" masktype="" maskkey="" enabled="True" /&gt;&lt;CriteriaItem k="221545" c="Shopping Center" o="0" v="7" r="False" id="586" mask="" masktype="" maskkey="" enabled="True" /&gt;&lt;CriteriaItem k="221545" c="Specialty" o="7" v="50,3,26,40,41,42,43,45,46,48,49,51,52,57" r="False" id="587" mask="" masktype="" maskkey="" enabled="True" /&gt;&lt;/CriteriaItem&gt;&lt;/CriteriaItem&gt;&lt;CriteriaItem k="221551" c="Homebuilder" o="0" v="16" r="False" id="560" mask="65536" masktype="Industry" maskkey="221551" enabled="True" /&gt;&lt;CriteriaItem k="221551" c="Gaming" o="0" v="19" r="False" id="561" mask="524288" masktype="Industry" maskkey="221551" enabled="True" /&gt;&lt;/CriteriaItem&gt;&lt;CriteriaItem k="" c="Energy" o="" v="" r="" id="513" mask="" masktype="" maskkey="" enabled=""&gt;&lt;CriteriaItem k="221551" c="Power" o="0" v="10" r="True" id="588" mask="1024" masktype="Industry" maskkey="221551" enabled="True" /&gt;&lt;CriteriaItem k="221551" c="Coal" o="0" v="17" r="False" id="589" mask="131072" masktype="Industry" maskkey="221551" enabled="True" /&gt;&lt;CriteriaItem k="" c="Natural Gas" o="" v="" r="" id="590" mask="" masktype="" maskkey="" enabled=""&gt;&lt;CriteriaItem k="221551" c="Gas Utility" o="0" v="18" r="True" id="591" mask="262144" masktype="Industry" maskkey="221551" enabled="True" /&gt;&lt;CriteriaItem k="221551" c="Midstream" o="0" v="23" r="False" id="592" mask="8388608" masktype="Industry" maskkey="221551" enabled="True" /&gt;&lt;/CriteriaItem&gt;&lt;/CriteriaItem&gt;&lt;CriteriaItem k="" c="Media &amp;amp; Communications" o="" v="" r="False" id="514" mask="" masktype="" maskkey="" enabled=""&gt;&lt;CriteriaItem k="" c="Media" o="" v="" r="False" id="593" mask="" masktype="" maskkey="" enabled=""&gt;&lt;CriteriaItem k="221551" c="Media &amp;amp; Entertainment" o="0" v="20" r="False" id="595" mask="1048576" masktype="Industry" maskkey="221551" enabled="True" /&gt;&lt;CriteriaItem k="221551" c="New Media" o="0" v="21" r="False" id="596" mask="2097152" masktype="Industry" maskkey="221551" enabled="True" /&gt;&lt;/CriteriaItem&gt;&lt;CriteriaItem k="221551" c="Communications" o="0" v="14" r="False" id="594" mask="16384" masktype="Industry" maskkey="221551" enabled="True" /&gt;&lt;/CriteriaItem&gt;&lt;/CriteriaItem&gt;&lt;/CriteriaGroup&gt;&lt;CriteriaGroup k="1" c="Geography" o="1"&gt;&lt;CriteriaItem k="" c="All Geographies" o="" v="" r="" id="2" mask="" masktype="" maskkey="" enabled=""&gt;&lt;CriteriaItem k="" c="United States and Canada" o="0" v="" r="True" id="3" mask="16" masktype="Geography" maskkey="221376" enabled=""&gt;&lt;CriteriaItem k="" c="United States" o="" v="" r="True" id="9" mask="" masktype="" maskkey="" enabled=""&gt;&lt;CriteriaItem k="" c="Mid Atlantic" o="" v="" r="True" id="12" mask="" masktype="" maskkey="" enabled=""&gt;&lt;CriteriaItem k="227172" c="Delaware" o="0" v="271" r="True" id="18" mask="" masktype="" maskkey="" enabled="" /&gt;&lt;CriteriaItem k="227172" c="District of Columbia" o="0" v="270" r="True" id="19" mask="" masktype="" maskkey="" enabled="" /&gt;&lt;CriteriaItem k="227172" c="Maryland" o="0" v="272" r="True" id="20" mask="" masktype="" maskkey="" enabled="" /&gt;&lt;CriteriaItem k="227172" c="New Jersey" o="0" v="273" r="True" id="21" mask="" masktype="" maskkey="" enabled="" /&gt;&lt;CriteriaItem k="227172" c="New York" o="0" v="274" r="True" id="22" mask="" masktype="" maskkey="" enabled="" /&gt;&lt;CriteriaItem k="227172" c="Pennsylvania" o="0" v="275" r="True" id="23" mask="" masktype="" maskkey="" enabled="" /&gt;&lt;CriteriaItem k="227172" c="Puerto Rico" o="0" v="276" r="True" id="50" mask="" masktype="" maskkey="" enabled="" /&gt;&lt;/CriteriaItem&gt;&lt;CriteriaItem k="" c="Midwest" o="" v="" r="True" id="13" mask="" masktype="" maskkey="" enabled=""&gt;&lt;CriteriaItem k="227172" c="Illinois" o="0" v="278" r="True" id="24" mask="" masktype="" maskkey="" enabled="" /&gt;&lt;CriteriaItem k="227172" c="Indiana" o="0" v="279" r="True" id="25" mask="" masktype="" maskkey="" enabled="" /&gt;&lt;CriteriaItem k="227172" c="Iowa" o="0" v="277" r="True" id="26" mask="" masktype="" maskkey="" enabled="" /&gt;&lt;CriteriaItem k="227172" c="Kansas" o="0" v="280" r="True" id="27" mask="" masktype="" maskkey="" enabled="" /&gt;&lt;CriteriaItem k="227172" c="Kentucky" o="0" v="281" r="True" id="28" mask="" masktype="" maskkey="" enabled="" /&gt;&lt;CriteriaItem k="227172" c="Michigan" o="0" v="282" r="True" id="29" mask="" masktype="" maskkey="" enabled="" /&gt;&lt;CriteriaItem k="227172" c="Minnesota" o="0" v="283" r="True" id="30" mask="" masktype="" maskkey="" enabled="" /&gt;&lt;CriteriaItem k="227172" c="Missouri" o="0" v="284" r="True" id="31" mask="" masktype="" maskkey="" enabled="" /&gt;&lt;CriteriaItem k="227172" c="Nebraska" o="0" v="286" r="True" id="32" mask="" masktype="" maskkey="" enabled="" /&gt;&lt;CriteriaItem k="227172" c="North Dakota" o="0" v="285" r="True" id="33" mask="" masktype="" maskkey="" enabled="" /&gt;&lt;CriteriaItem k="227172" c="Ohio" o="0" v="287" r="True" id="34" mask="" masktype="" maskkey="" enabled="" /&gt;&lt;CriteriaItem k="227172" c="South Dakota" o="0" v="288" r="True" id="35" mask="" masktype="" maskkey="" enabled="" /&gt;&lt;CriteriaItem k="227172" c="Wisconsin" o="0" v="289" r="True" id="36" mask="" masktype="" maskkey="" enabled="" /&gt;&lt;/CriteriaItem&gt;&lt;CriteriaItem k="" c="Northeast" o="" v="" r="True" id="14" mask="" masktype="" maskkey="" enabled=""&gt;&lt;CriteriaItem k="227172" c="Connecticut" o="0" v="290" r="True" id="37" mask="" masktype="" maskkey="" enabled="" /&gt;&lt;CriteriaItem k="227172" c="Maine" o="0" v="292" r="True" id="38" mask="" masktype="" maskkey="" enabled="" /&gt;&lt;CriteriaItem k="227172" c="Massachusetts" o="0" v="291" r="True" id="39" mask="" masktype="" maskkey="" enabled="" /&gt;&lt;CriteriaItem k="227172" c="New Hampshire" o="0" v="293" r="True" id="40" mask="" masktype="" maskkey="" enabled="" /&gt;&lt;CriteriaItem k="227172" c="Rhode Island" o="0" v="294" r="True" id="41" mask="" masktype="" maskkey="" enabled="" /&gt;&lt;CriteriaItem k="227172" c="Vermont" o="0" v="295" r="True" id="42" mask="" masktype="" maskkey="" enabled="" /&gt;&lt;/CriteriaItem&gt;&lt;CriteriaItem k="" c="Southeast" o="" v="" r="True" id="15" mask="" masktype="" maskkey="" enabled=""&gt;&lt;CriteriaItem k="227172" c="Alabama" o="0" v="296" r="True" id="43" mask="" masktype="" maskkey="" enabled="" /&gt;&lt;CriteriaItem k="227172" c="Arkansas" o="0" v="297" r="True" id="44" mask="" masktype="" maskkey="" enabled="" /&gt;&lt;CriteriaItem k="227172" c="Florida" o="0" v="298" r="True" id="45" mask="" masktype="" maskkey="" enabled="" /&gt;&lt;CriteriaItem k="227172" c="Georgia" o="0" v="299" r="True" id="46" mask="" masktype="" maskkey="" enabled="" /&gt;&lt;CriteriaItem k="227172" c="Mississippi" o="0" v="300" r="True" id="48" mask="" masktype="" maskkey="" enabled="" /&gt;&lt;CriteriaItem k="227172" c="North Carolina" o="0" v="301" r="True" id="49" mask="" masktype="" maskkey="" enabled="" /&gt;&lt;CriteriaItem k="227172" c="South Carolina" o="0" v="302" r="True" id="51" mask="" masktype="" maskkey="" enabled="" /&gt;&lt;CriteriaItem k="227172" c="Tennessee" o="0" v="303" r="True" id="52" mask="" masktype="" maskkey="" enabled="" /&gt;&lt;CriteriaItem k="227172" c="Virgin Islands, U.S." o="0" v="305" r="True" id="53" mask="" masktype="" maskkey="" enabled="" /&gt;&lt;CriteriaItem k="227172" c="Virginia" o="0" v="304" r="True" id="54" mask="" masktype="" maskkey="" enabled="" /&gt;&lt;CriteriaItem k="227172" c="West Virginia" o="0" v="306" r="True" id="55" mask="" masktype="" maskkey="" enabled="" /&gt;&lt;/CriteriaItem&gt;&lt;CriteriaItem k="" c="Southwest" o="" v="" r="True" id="16" mask="" masktype="" maskkey="" enabled=""&gt;&lt;CriteriaItem k="227172" c="Colorado" o="0" v="307" r="True" id="56" mask="" masktype="" maskkey="" enabled="" /&gt;&lt;CriteriaItem k="227172" c="Louisiana" o="0" v="308" r="True" id="47" mask="" masktype="" maskkey="" enabled="" /&gt;&lt;CriteriaItem k="227172" c="New Mexico" o="0" v="309" r="True" id="57" mask="" masktype="" maskkey="" enabled="" /&gt;&lt;CriteriaItem k="227172" c="Oklahoma" o="0" v="310" r="True" id="58" mask="" masktype="" maskkey="" enabled="" /&gt;&lt;CriteriaItem k="227172" c="Texas" o="0" v="311" r="True" id="59" mask="" masktype="" maskkey="" enabled="" /&gt;&lt;CriteriaItem k="227172" c="Utah" o="0" v="312" r="True" id="60" mask="" masktype="" maskkey="" enabled="" /&gt;&lt;/CriteriaItem&gt;&lt;CriteriaItem k="" c="West" o="" v="" r="True" id="17" mask="" masktype="" maskkey="" enabled=""&gt;&lt;CriteriaItem k="227172" c="Alaska" o="0" v="313" r="True" id="61" mask="" masktype="" maskkey="" enabled="" /&gt;&lt;CriteriaItem k="227172" c="American Samoa" o="0" v="314" r="True" id="62" mask="" masktype="" maskkey="" enabled="" /&gt;&lt;CriteriaItem k="227172" c="Arizona" o="0" v="315" r="True" id="63" mask="" masktype="" maskkey="" enabled="" /&gt;&lt;CriteriaItem k="227172" c="California" o="0" v="316" r="True" id="64" mask="" masktype="" maskkey="" enabled="" /&gt;&lt;CriteriaItem k="227172" c="Guam" o="0" v="318" r="True" id="65" mask="" masktype="" maskkey="" enabled="" /&gt;&lt;CriteriaItem k="227172" c="Hawaii" o="0" v="319" r="True" id="66" mask="" masktype="" maskkey="" enabled="" /&gt;&lt;CriteriaItem k="227172" c="Idaho" o="0" v="320" r="True" id="67" mask="" masktype="" maskkey="" enabled="" /&gt;&lt;CriteriaItem k="227172" c="Montana" o="0" v="323" r="True" id="68" mask="" masktype="" maskkey="" enabled="" /&gt;&lt;CriteriaItem k="227172" c="Nevada" o="0" v="324" r="True" id="69" mask="" masktype="" maskkey="" enabled="" /&gt;&lt;CriteriaItem k="227172" c="Northern Mariana Islands" o="0" v="322" r="True" id="70" mask="" masktype="" maskkey="" enabled="" /&gt;&lt;CriteriaItem k="227172" c="Oregon" o="0" v="325" r="True" id="71" mask="" masktype="" maskkey="" enabled="" /&gt;&lt;CriteriaItem k="227172" c="United States Minor Outlying Islands" o="0" v="327" r="True" id="72" mask="" masktype="" maskkey="" enabled="" /&gt;&lt;CriteriaItem k="227172" c="Washington" o="0" v="328" r="True" id="73" mask="" masktype="" maskkey="" enabled="" /&gt;&lt;CriteriaItem k="227172" c="Wyoming" o="0" v="329" r="True" id="74" mask="" masktype="" maskkey="" enabled="" /&gt;&lt;/CriteriaItem&gt;&lt;/CriteriaItem&gt;&lt;CriteriaItem k="227172" c="Canada" o="0" v="38" r="True" id="10" mask="" masktype="" maskkey="" enabled="" /&gt;&lt;CriteriaItem k="227172" c="Bermuda" o="0" v="12" r="True" id="11" mask="" masktype="" maskkey="" enabled="" /&gt;&lt;/CriteriaItem&gt;&lt;CriteriaItem k="" c="Europe" o="0" v="" r="True" id="4" mask="4" masktype="Geography" maskkey="221376" enabled=""&gt;&lt;CriteriaItem k="" c="Developed Europe" o="" v="" r="True" id="75" mask="" masktype="" maskkey="" enabled=""&gt;&lt;CriteriaItem k="227172" c="Andorra" o="0" v="170" r="True" id="93" mask="" masktype="" maskkey="" enabled="" /&gt;&lt;CriteriaItem k="227172" c="Austria" o="0" v="206" r="True" id="96" mask="" masktype="" maskkey="" enabled="" /&gt;&lt;CriteriaItem k="227172" c="Belgium" o="0" v="175" r="True" id="86" mask="" masktype="" maskkey="" enabled="" /&gt;&lt;CriteriaItem k="227172" c="Cyprus" o="0" v="126" r="True" id="97" mask="" masktype="" maskkey="" enabled="" /&gt;&lt;CriteriaItem k="227172" c="Czech Republic" o="0" v="207" r="True" id="77" mask="" masktype="" maskkey="" enabled="" /&gt;&lt;CriteriaItem k="227172" c="Denmark" o="0" v="209" r="True" id="87" mask="" masktype="" maskkey="" enabled="" /&gt;&lt;CriteriaItem k="227172" c="Finland" o="0" v="181" r="True" id="98" mask="" masktype="" maskkey="" enabled="" /&gt;&lt;CriteriaItem k="227172" c="France" o="0" v="183" r="True" id="79" mask="" masktype="" maskkey="" enabled="" /&gt;&lt;CriteriaItem k="227172" c="Germany" o="0" v="208" r="True" id="78" mask="" masktype="" maskkey="" enabled="" /&gt;&lt;CriteriaItem k="227172" c="Gibraltar" o="0" v="185" r="True" id="80" mask="" masktype="" maskkey="" enabled="" /&gt;&lt;CriteriaItem k="227172" c="Greece" o="0" v="186" r="True" id="83" mask="" masktype="" maskkey="" enabled="" /&gt;&lt;CriteriaItem k="227172" c="Greenland" o="0" v="19" r="True" id="82" mask="" masktype="" maskkey="" enabled="" /&gt;&lt;CriteriaItem k="227172" c="Iceland" o="0" v="189" r="True" id="99" mask="" masktype="" maskkey="" enabled="" /&gt;&lt;CriteriaItem k="227172" c="Ireland" o="0" v="212" r="True" id="84" mask="" masktype="" maskkey="" enabled="" /&gt;&lt;CriteriaItem k="227172" c="Italy" o="0" v="190" r="True" id="85" mask="" masktype="" maskkey="" enabled="" /&gt;&lt;CriteriaItem k="227172" c="Liechtenstein" o="0" v="213" r="True" id="94" mask="" masktype="" maskkey="" enabled="" /&gt;&lt;CriteriaItem k="227172" c="Luxembourg" o="0" v="214" r="True" id="81" mask="" masktype="" maskkey="" enabled="" /&gt;&lt;CriteriaItem k="227172" c="Malta" o="0" v="195" r="True" id="100" mask="" masktype="" maskkey="" enabled="" /&gt;&lt;CriteriaItem k="227172" c="Monaco" o="0" v="215" r="True" id="95" mask="" masktype="" maskkey="" enabled="" /&gt;&lt;CriteriaItem k="227172" c="Netherlands" o="0" v="216" r="True" id="91" mask="" masktype="" maskkey="" enabled="" /&gt;&lt;CriteriaItem k="227172" c="Norway" o="0" v="196" r="True" id="88" mask="" masktype="" maskkey="" enabled="" /&gt;&lt;CriteriaItem k="227172" c="Portugal" o="0" v="218" r="True" id="92" mask="" masktype="" maskkey="" enabled="" /&gt;&lt;CriteriaItem k="227172" c="San Marino" o="0" v="202" r="True" id="101" mask="" masktype="" maskkey="" enabled="" /&gt;&lt;CriteriaItem k="227172" c="Slovakia" o="0" v="201" r="True" id="103" mask="" masktype="" maskkey="" enabled="" /&gt;&lt;CriteriaItem k="227172" c="Slovenia" o="0" v="199" r="True" id="102" mask="" masktype="" maskkey="" enabled="" /&gt;&lt;CriteriaItem k="227172" c="Spain" o="0" v="210" r="True" id="89" mask="" masktype="" maskkey="" enabled="" /&gt;&lt;CriteriaItem k="227172" c="Sweden" o="0" v="219" r="True" id="90" mask="" masktype="" maskkey="" enabled="" /&gt;&lt;CriteriaItem k="227172" c="Switzerland" o="0" v="178" r="True" id="105" mask="" masktype="" maskkey="" enabled="" /&gt;&lt;CriteriaItem k="227172" c="United Kingdom" o="0" v="211" r="True" id="106" mask="" masktype="" maskkey="" enabled="" /&gt;&lt;CriteriaItem k="227172" c="Vatican City" o="0" v="205" r="True" id="104" mask="" masktype="" maskkey="" enabled="" /&gt;&lt;/CriteriaItem&gt;&lt;CriteriaItem k="" c="Emerging Europe" o="" v="" r="True" id="76" mask="" masktype="" maskkey="" enabled=""&gt;&lt;CriteriaItem k="227172" c="Åland Islands" o="0" v="172" r="True" id="107" mask="" masktype="" maskkey="" enabled="" /&gt;&lt;CriteriaItem k="227172" c="Albania" o="0" v="171" r="True" id="113" mask="" masktype="" maskkey="" enabled="" /&gt;&lt;CriteriaItem k="227172" c="Armenia" o="0" v="120" r="True" id="114" mask="" masktype="" maskkey="" enabled="" /&gt;&lt;CriteriaItem k="227172" c="Azerbaijan" o="0" v="173" r="True" id="108" mask="" masktype="" maskkey="" enabled="" /&gt;&lt;CriteriaItem k="227172" c="Belarus" o="0" v="177" r="True" id="115" mask="" masktype="" maskkey="" enabled="" /&gt;&lt;CriteriaItem k="227172" c="Bosnia &amp;amp; Herzegovina" o="0" v="174" r="True" id="109" mask="" masktype="" maskkey="" enabled="" /&gt;&lt;CriteriaItem k="227172" c="Bulgaria" o="0" v="176" r="True" id="116" mask="" masktype="" maskkey="" enabled="" /&gt;&lt;CriteriaItem k="227172" c="Croatia" o="0" v="187" r="True" id="117" mask="" masktype="" maskkey="" enabled="" /&gt;&lt;CriteriaItem k="227172" c="Estonia" o="0" v="180" r="True" id="118" mask="" masktype="" maskkey="" enabled="" /&gt;&lt;CriteriaItem k="227172" c="Macedonia" o="0" v="194" r="True" id="111" mask="" masktype="" maskkey="" enabled="" /&gt;&lt;CriteriaItem k="227172" c="Faroe Islands" o="0" v="182" r="True" id="110" mask="" masktype="" maskkey="" enabled="" /&gt;&lt;CriteriaItem k="227172" c="Georgia" o="0" v="184" r="True" id="112" mask="" masktype="" maskkey="" enabled="" /&gt;&lt;CriteriaItem k="227172" c="Hungary" o="0" v="188" r="True" id="119" mask="" masktype="" maskkey="" enabled="" /&gt;&lt;CriteriaItem k="227172" c="Latvia" o="0" v="192" r="True" id="120" mask="" masktype="" maskkey="" enabled="" /&gt;&lt;CriteriaItem k="227172" c="Lithuania" o="0" v="191" r="True" id="121" mask="" masktype="" maskkey="" enabled="" /&gt;&lt;CriteriaItem k="227172" c="Moldova" o="0" v="193" r="True" id="122" mask="" masktype="" maskkey="" enabled="" /&gt;&lt;CriteriaItem k="227172" c="Montenegro" o="0" v="997" r="True" id="1950" mask="" masktype="" maskkey="" enabled="" /&gt;&lt;CriteriaItem k="227172" c="Poland" o="0" v="217" r="True" id="123" mask="" masktype="" maskkey="" enabled="" /&gt;&lt;CriteriaItem k="227172" c="Romania" o="0" v="197" r="True" id="125" mask="" masktype="" maskkey="" enabled="" /&gt;&lt;CriteriaItem k="227172" c="Russia" o="0" v="198" r="True" id="126" mask="" masktype="" maskkey="" enabled="" /&gt;&lt;CriteriaItem k="227172" c="Serbia" o="0" v="179" r="True" id="127" mask="" masktype="" maskkey="" enabled="" /&gt;&lt;CriteriaItem k="227172" c="Svalbard" o="0" v="200" r="True" id="128" mask="" masktype="" maskkey="" enabled="" /&gt;&lt;CriteriaItem k="227172" c="Turkey" o="0" v="203" r="True" id="124" mask="" masktype="" maskkey="" enabled="" /&gt;&lt;CriteriaItem k="227172" c="Ukraine" o="0" v="204" r="True" id="129" mask="" masktype="" maskkey="" enabled="" /&gt;&lt;/CriteriaItem&gt;&lt;/CriteriaItem&gt;&lt;CriteriaItem k="" c="Asia-Pacific" o="0" v="" r="True" id="5" mask="2" masktype="Geography" maskkey="221376" enabled=""&gt;&lt;CriteriaItem k="" c="Developed Asia-Pacific" o="" v="" r="True" id="130" mask="" masktype="" maskkey="" enabled=""&gt;&lt;CriteriaItem k="227172" c="Australia" o="0" v="239" r="True" id="132" mask="" masktype="" maskkey="" enabled="" /&gt;&lt;CriteriaItem k="227172" c="Hong Kong" o="0" v="127" r="True" id="133" mask="" masktype="" maskkey="" enabled="" /&gt;&lt;CriteriaItem k="227172" c="Japan" o="0" v="133" r="True" id="134" mask="" masktype="" maskkey="" enabled="" /&gt;&lt;CriteriaItem k="227172" c="New Zealand" o="0" v="228" r="True" id="135" mask="" masktype="" maskkey="" enabled="" /&gt;&lt;CriteriaItem k="227172" c="Singapore" o="0" v="152" r="True" id="137" mask="" masktype="" maskkey="" enabled="" /&gt;&lt;CriteriaItem k="227172" c="South Korea" o="0" v="136" r="True" id="136" mask="" masktype="" maskkey="" enabled="" /&gt;&lt;CriteriaItem k="227172" c="Taiwan" o="0" v="169" r="True" id="138" mask="" masktype="" maskkey="" enabled="" /&gt;&lt;/CriteriaItem&gt;&lt;CriteriaItem k="" c="Emerging Asia-Pacific" o="" v="" r="True" id="131" mask="" masktype="" maskkey="" enabled=""&gt;&lt;CriteriaItem k="227172" c="Afghanistan" o="0" v="161" r="True" id="187" mask="" masktype="" maskkey="" enabled="" /&gt;&lt;CriteriaItem k="227172" c="Antarctica" o="0" v="57" r="True" id="139" mask="" masktype="" maskkey="" enabled="" /&gt;&lt;CriteriaItem k="227172" c="Bangladesh" o="0" v="121" r="True" id="161" mask="" masktype="" maskkey="" enabled="" /&gt;&lt;CriteriaItem k="227172" c="Bhutan" o="0" v="123" r="True" id="150" mask="" masktype="" maskkey="" enabled="" /&gt;&lt;CriteriaItem k="227172" c="British Indian Ocean" o="0" v="129" r="True" id="140" mask="" masktype="" maskkey="" enabled="" /&gt;&lt;CriteriaItem k="227172" c="Brunei" o="0" v="122" r="True" id="159" mask="" masktype="" maskkey="" enabled="" /&gt;&lt;CriteriaItem k="227172" c="Burma" o="0" v="142" r="True" id="190" mask="" masktype="" maskkey="" enabled="" /&gt;&lt;CriteriaItem k="227172" c="Cambodia" o="0" v="135" r="True" id="151" mask="" masktype="" maskkey="" enabled="" /&gt;&lt;CriteriaItem k="227172" c="China" o="0" v="163" r="True" id="162" mask="" masktype="" maskkey="" enabled="" /&gt;&lt;CriteriaItem k="227172" c="Christmas Island" o="0" v="125" r="True" id="179" mask="" masktype="" maskkey="" enabled="" /&gt;&lt;CriteriaItem k="227172" c="Cook Islands" o="0" v="220" r="True" id="142" mask="" masktype="" maskkey="" enabled="" /&gt;&lt;CriteriaItem k="227172" c="Fiji" o="0" v="221" r="True" id="164" mask="" masktype="" maskkey="" enabled="" /&gt;&lt;CriteriaItem k="227172" c="French Polynesia" o="0" v="229" r="True" id="180" mask="" masktype="" maskkey="" enabled="" /&gt;&lt;CriteriaItem k="227172" c="French Southern Trty" o="0" v="61" r="True" id="184" mask="" masktype="" maskkey="" enabled="" /&gt;&lt;CriteriaItem k="227172" c="Heard Island" o="0" v="60" r="True" id="181" mask="" masktype="" maskkey="" enabled="" /&gt;&lt;CriteriaItem k="227172" c="India" o="0" v="128" r="True" id="165" mask="" masktype="" maskkey="" enabled="" /&gt;&lt;CriteriaItem k="227172" c="Indonesia" o="0" v="164" r="True" id="166" mask="" masktype="" maskkey="" enabled="" /&gt;&lt;CriteriaItem k="227172" c="Kazakhstan" o="0" v="138" r="True" id="167" mask="" masktype="" maskkey="" enabled="" /&gt;&lt;CriteriaItem k="227172" c="Kiribati" o="0" v="222" r="True" id="168" mask="" masktype="" maskkey="" enabled="" /&gt;&lt;CriteriaItem k="227172" c="Kyrgyzst</t>
        </r>
      </text>
    </comment>
    <comment ref="E5" authorId="1" shapeId="0" xr:uid="{00000000-0006-0000-0200-000004000000}">
      <text>
        <r>
          <rPr>
            <b/>
            <sz val="9"/>
            <color indexed="81"/>
            <rFont val="Tahoma"/>
            <family val="2"/>
          </rPr>
          <t>an" o="0" v="134" r="True" id="154" mask="" masktype="" maskkey="" enabled="" /&gt;&lt;CriteriaItem k="227172" c="Laos" o="0" v="139" r="True" id="155" mask="" masktype="" maskkey="" enabled="" /&gt;&lt;CriteriaItem k="227172" c="Macau" o="0" v="144" r="True" id="156" mask="" masktype="" maskkey="" enabled="" /&gt;&lt;CriteriaItem k="227172" c="Malaysia" o="0" v="146" r="True" id="157" mask="" masktype="" maskkey="" enabled="" /&gt;&lt;CriteriaItem k="227172" c="Maldives" o="0" v="145" r="True" id="169" mask="" masktype="" maskkey="" enabled="" /&gt;&lt;CriteriaItem k="227172" c="Marshall Islands" o="0" v="240" r="True" id="173" mask="" masktype="" maskkey="" enabled="" /&gt;&lt;CriteriaItem k="227172" c="Mongolia" o="0" v="143" r="True" id="158" mask="" masktype="" maskkey="" enabled="" /&gt;&lt;CriteriaItem k="227172" c="Nauru" o="0" v="226" r="True" id="170" mask="" masktype="" maskkey="" enabled="" /&gt;&lt;CriteriaItem k="227172" c="Nepal" o="0" v="147" r="True" id="146" mask="" masktype="" maskkey="" enabled="" /&gt;&lt;CriteriaItem k="227172" c="New Caledonia" o="0" v="224" r="True" id="182" mask="" masktype="" maskkey="" enabled="" /&gt;&lt;CriteriaItem k="227172" c="Niue" o="0" v="227" r="True" id="160" mask="" masktype="" maskkey="" enabled="" /&gt;&lt;CriteriaItem k="227172" c="Norfolk Island" o="0" v="225" r="True" id="183" mask="" masktype="" maskkey="" enabled="" /&gt;&lt;CriteriaItem k="227172" c="North Korea" o="0" v="166" r="True" id="143" mask="" masktype="" maskkey="" enabled="" /&gt;&lt;CriteriaItem k="227172" c="Northern Mariana" o="0" v="223" r="True" id="141" mask="" masktype="" maskkey="" enabled="" /&gt;&lt;CriteriaItem k="227172" c="Pakistan" o="0" v="149" r="True" id="149" mask="" masktype="" maskkey="" enabled="" /&gt;&lt;CriteriaItem k="227172" c="Palau" o="0" v="232" r="True" id="171" mask="" masktype="" maskkey="" enabled="" /&gt;&lt;CriteriaItem k="227172" c="Papua New Guinea" o="0" v="230" r="True" id="147" mask="" masktype="" maskkey="" enabled="" /&gt;&lt;CriteriaItem k="227172" c="Philippines" o="0" v="167" r="True" id="174" mask="" masktype="" maskkey="" enabled="" /&gt;&lt;CriteriaItem k="227172" c="Pitcairn Islands" o="0" v="231" r="True" id="163" mask="" masktype="" maskkey="" enabled="" /&gt;&lt;CriteriaItem k="227172" c="Samoa" o="0" v="241" r="True" id="148" mask="" masktype="" maskkey="" enabled="" /&gt;&lt;CriteriaItem k="227172" c="Solomon Islands" o="0" v="233" r="True" id="178" mask="" masktype="" maskkey="" enabled="" /&gt;&lt;CriteriaItem k="227172" c="Sri Lanka" o="0" v="141" r="True" id="145" mask="" masktype="" maskkey="" enabled="" /&gt;&lt;CriteriaItem k="227172" c="Tajikistan" o="0" v="155" r="True" id="172" mask="" masktype="" maskkey="" enabled="" /&gt;&lt;CriteriaItem k="227172" c="Thailand" o="0" v="154" r="True" id="152" mask="" masktype="" maskkey="" enabled="" /&gt;&lt;CriteriaItem k="227172" c="Timor-Leste" o="0" v="157" r="True" id="144" mask="" masktype="" maskkey="" enabled="" /&gt;&lt;CriteriaItem k="227172" c="Tokelau" o="0" v="234" r="True" id="186" mask="" masktype="" maskkey="" enabled="" /&gt;&lt;CriteriaItem k="227172" c="Tonga" o="0" v="235" r="True" id="153" mask="" masktype="" maskkey="" enabled="" /&gt;&lt;CriteriaItem k="227172" c="Turkmenistan" o="0" v="156" r="True" id="188" mask="" masktype="" maskkey="" enabled="" /&gt;&lt;CriteriaItem k="227172" c="Tuvalu" o="0" v="236" r="True" id="189" mask="" masktype="" maskkey="" enabled="" /&gt;&lt;CriteriaItem k="227172" c="Uzbekistan" o="0" v="158" r="True" id="175" mask="" masktype="" maskkey="" enabled="" /&gt;&lt;CriteriaItem k="227172" c="Vanuatu" o="0" v="237" r="True" id="176" mask="" masktype="" maskkey="" enabled="" /&gt;&lt;CriteriaItem k="227172" c="Vietnam" o="0" v="159" r="True" id="177" mask="" masktype="" maskkey="" enabled="" /&gt;&lt;CriteriaItem k="227172" c="Wallis &amp;amp; Futuna" o="0" v="238" r="True" id="185" mask="" masktype="" maskkey="" enabled="" /&gt;&lt;/CriteriaItem&gt;&lt;/CriteriaItem&gt;&lt;CriteriaItem k="" c="Middle East" o="0" v="" r="True" id="6" mask="32" masktype="Geography" maskkey="221376" enabled=""&gt;&lt;CriteriaItem k="227172" c="Bahrain" o="0" v="162" r="True" id="194" mask="" masktype="" maskkey="" enabled="" /&gt;&lt;CriteriaItem k="227172" c="Egypt" o="0" v="74" r="True" id="191" mask="" masktype="" maskkey="" enabled="" /&gt;&lt;CriteriaItem k="227172" c="Iran" o="0" v="131" r="True" id="193" mask="" masktype="" maskkey="" enabled="" /&gt;&lt;CriteriaItem k="227172" c="Iraq" o="0" v="130" r="True" id="198" mask="" masktype="" maskkey="" enabled="" /&gt;&lt;CriteriaItem k="227172" c="Israel" o="0" v="165" r="True" id="200" mask="" masktype="" maskkey="" enabled="" /&gt;&lt;CriteriaItem k="227172" c="Jordan" o="0" v="132" r="True" id="192" mask="" masktype="" maskkey="" enabled="" /&gt;&lt;CriteriaItem k="227172" c="Kuwait" o="0" v="137" r="True" id="201" mask="" masktype="" maskkey="" enabled="" /&gt;&lt;CriteriaItem k="227172" c="Lebanon" o="0" v="140" r="True" id="196" mask="" masktype="" maskkey="" enabled="" /&gt;&lt;CriteriaItem k="227172" c="Oman" o="0" v="148" r="True" id="203" mask="" masktype="" maskkey="" enabled="" /&gt;&lt;CriteriaItem k="227172" c="Palestinian Trty" o="0" v="150" r="True" id="197" mask="" masktype="" maskkey="" enabled="" /&gt;&lt;CriteriaItem k="227172" c="Qatar" o="0" v="151" r="True" id="202" mask="" masktype="" maskkey="" enabled="" /&gt;&lt;CriteriaItem k="227172" c="Saudi Arabia" o="0" v="168" r="True" id="195" mask="" masktype="" maskkey="" enabled="" /&gt;&lt;CriteriaItem k="227172" c="Syria" o="0" v="153" r="True" id="204" mask="" masktype="" maskkey="" enabled="" /&gt;&lt;CriteriaItem k="227172" c="United Arab Emirates" o="0" v="119" r="True" id="205" mask="" masktype="" maskkey="" enabled="" /&gt;&lt;CriteriaItem k="227172" c="Yemen" o="0" v="160" r="True" id="199" mask="" masktype="" maskkey="" enabled="" /&gt;&lt;/CriteriaItem&gt;&lt;CriteriaItem k="" c="Latin America and Caribbean" o="0" v="" r="True" id="7" mask="8" masktype="Geography" maskkey="221376" enabled=""&gt;&lt;CriteriaItem k="227172" c="Anguilla" o="0" v="9" r="True" id="206" mask="" masktype="" maskkey="" enabled="" /&gt;&lt;CriteriaItem k="227172" c="Antigua and Barbuda" o="0" v="8" r="True" id="207" mask="" masktype="" maskkey="" enabled="" /&gt;&lt;CriteriaItem k="227172" c="Argentina" o="0" v="52" r="True" id="208" mask="" masktype="" maskkey="" enabled="" /&gt;&lt;CriteriaItem k="227172" c="Aruba" o="0" v="10" r="True" id="209" mask="" masktype="" maskkey="" enabled="" /&gt;&lt;CriteriaItem k="227172" c="Bahamas" o="0" v="37" r="True" id="216" mask="" masktype="" maskkey="" enabled="" /&gt;&lt;CriteriaItem k="227172" c="Barbados" o="0" v="11" r="True" id="210" mask="" masktype="" maskkey="" enabled="" /&gt;&lt;CriteriaItem k="227172" c="Belize" o="0" v="13" r="True" id="211" mask="" masktype="" maskkey="" enabled="" /&gt;&lt;CriteriaItem k="227172" c="Bolivia" o="0" v="43" r="True" id="230" mask="" masktype="" maskkey="" enabled="" /&gt;&lt;CriteriaItem k="227172" c="Brazil" o="0" v="53" r="True" id="224" mask="" masktype="" maskkey="" enabled="" /&gt;&lt;CriteriaItem k="227172" c="BVI" o="0" v="35" r="True" id="213" mask="" masktype="" maskkey="" enabled="" /&gt;&lt;CriteriaItem k="227172" c="Cayman Islands" o="0" v="41" r="True" id="214" mask="" masktype="" maskkey="" enabled="" /&gt;&lt;CriteriaItem k="227172" c="Chile" o="0" v="54" r="True" id="231" mask="" masktype="" maskkey="" enabled="" /&gt;&lt;CriteriaItem k="227172" c="Cocos Islands" o="0" v="124" r="True" id="250" mask="" masktype="" maskkey="" enabled="" /&gt;&lt;CriteriaItem k="227172" c="Colombia" o="0" v="44" r="True" id="232" mask="" masktype="" maskkey="" enabled="" /&gt;&lt;CriteriaItem k="227172" c="Costa Rica" o="0" v="14" r="True" id="233" mask="" masktype="" maskkey="" enabled="" /&gt;&lt;CriteriaItem k="227172" c="Cuba" o="0" v="15" r="True" id="234" mask="" masktype="" maskkey="" enabled="" /&gt;&lt;CriteriaItem k="227172" c="Dominica" o="0" v="16" r="True" id="215" mask="" masktype="" maskkey="" enabled="" /&gt;&lt;CriteriaItem k="227172" c="Dominican Republic" o="0" v="17" r="True" id="221" mask="" masktype="" maskkey="" enabled="" /&gt;&lt;CriteriaItem k="227172" c="Ecuador" o="0" v="55" r="True" id="235" mask="" masktype="" maskkey="" enabled="" /&gt;&lt;CriteriaItem k="227172" c="El Salvador" o="0" v="42" r="True" id="236" mask="" masktype="" maskkey="" enabled="" /&gt;&lt;CriteriaItem k="227172" c="Falkland Islands" o="0" v="45" r="True" id="222" mask="" masktype="" maskkey="" enabled="" /&gt;&lt;CriteriaItem k="227172" c="French Guiana" o="0" v="46" r="True" id="219" mask="" masktype="" maskkey="" enabled="" /&gt;&lt;CriteriaItem k="227172" c="Grenada" o="0" v="18" r="True" id="225" mask="" masktype="" maskkey="" enabled="" /&gt;&lt;CriteriaItem k="227172" c="Guadeloupe" o="0" v="20" r="True" id="218" mask="" masktype="" maskkey="" enabled="" /&gt;&lt;CriteriaItem k="227172" c="Guatemala" o="0" v="39" r="True" id="237" mask="" masktype="" maskkey="" enabled="" /&gt;&lt;CriteriaItem k="227172" c="Guyana" o="0" v="47" r="True" id="217" mask="" masktype="" maskkey="" enabled="" /&gt;&lt;CriteriaItem k="227172" c="Haiti" o="0" v="22" r="True" id="238" mask="" masktype="" maskkey="" enabled="" /&gt;&lt;CriteriaItem k="227172" c="Honduras" o="0" v="21" r="True" id="239" mask="" masktype="" maskkey="" enabled="" /&gt;&lt;CriteriaItem k="227172" c="Jamaica" o="0" v="23" r="True" id="226" mask="" masktype="" maskkey="" enabled="" /&gt;&lt;CriteriaItem k="227172" c="Martinique" o="0" v="25" r="True" id="220" mask="" masktype="" maskkey="" enabled="" /&gt;&lt;CriteriaItem k="227172" c="Mexico" o="0" v="27" r="True" id="252" mask="" masktype="" maskkey="" enabled="" /&gt;&lt;CriteriaItem k="227172" c="Montserrat" o="0" v="26" r="True" id="227" mask="" masktype="" maskkey="" enabled="" /&gt;&lt;CriteriaItem k="227172" c="Netherlands Antilles" o="0" v="36" r="True" id="228" mask="" masktype="" maskkey="" enabled="" /&gt;&lt;CriteriaItem k="227172" c="Nicaragua" o="0" v="28" r="True" id="240" mask="" masktype="" maskkey="" enabled="" /&gt;&lt;CriteriaItem k="227172" c="Panama" o="0" v="29" r="True" id="241" mask="" masktype="" maskkey="" enabled="" /&gt;&lt;CriteriaItem k="227172" c="Paraguay" o="0" v="49" r="True" id="242" mask="" masktype="" maskkey="" enabled="" /&gt;&lt;CriteriaItem k="227172" c="Peru" o="0" v="48" r="True" id="243" mask="" masktype="" maskkey="" enabled="" /&gt;&lt;CriteriaItem k="227172" c="Saint Lucia" o="0" v="24" r="True" id="246" mask="" masktype="" maskkey="" enabled="" /&gt;&lt;CriteriaItem k="227172" c="Saint Vincent" o="0" v="34" r="True" id="247" mask="" masktype="" maskkey="" enabled="" /&gt;&lt;CriteriaItem k="227172" c="South Georgia" o="0" v="59" r="True" id="248" mask="" masktype="" maskkey="" enabled="" /&gt;&lt;CriteriaItem k="227172" c="St. Kitts and Nevis" o="0" v="40" r="True" id="223" mask="" masktype="" maskkey="" enabled="" /&gt;&lt;CriteriaItem k="227172" c="St. Pierre, Miquelon" o="0" v="30" r="True" id="249" mask="" masktype="" maskkey="" enabled="" /&gt;&lt;CriteriaItem k="227172" c="Suriname" o="0" v="50" r="True" id="244" mask="" masktype="" maskkey="" enabled="" /&gt;&lt;CriteriaItem k="227172" c="Trinidad and Tobago" o="0" v="32" r="True" id="245" mask="" masktype="" maskkey="" enabled="" /&gt;&lt;CriteriaItem k="227172" c="Turks &amp;amp; Caicos" o="0" v="31" r="True" id="251" mask="" masktype="" maskkey="" enabled="" /&gt;&lt;CriteriaItem k="227172" c="Uruguay" o="0" v="51" r="True" id="229" mask="" masktype="" maskkey="" enabled="" /&gt;&lt;CriteriaItem k="227172" c="Venezuela" o="0" v="56" r="True" id="212" mask="" masktype="" maskkey="" enabled="" /&gt;&lt;/CriteriaItem&gt;&lt;CriteriaItem k="" c="Africa" o="0" v="" r="True" id="8" mask="1" masktype="Geography" maskkey="221376" enabled=""&gt;&lt;CriteriaItem k="227172" c="Algeria" o="0" v="73" r="True" id="257" mask="" masktype="" maskkey="" enabled="" /&gt;&lt;CriteriaItem k="227172" c="Angola" o="0" v="62" r="True" id="267" mask="" masktype="" maskkey="" enabled="" /&gt;&lt;CriteriaItem k="227172" c="Benin" o="0" v="65" r="True" id="268" mask="" masktype="" maskkey="" enabled="" /&gt;&lt;CriteriaItem k="227172" c="Botswana" o="0" v="66" r="True" id="269" mask="" masktype="" maskkey="" enabled="" /&gt;&lt;CriteriaItem k="227172" c="Bouvet Island" o="0" v="58" r="True" id="253" mask="" masktype="" maskkey="" enabled="" /&gt;&lt;CriteriaItem k="227172" c="Burkina Faso" o="0" v="63" r="True" id="254" mask="" masktype="" maskkey="" enabled="" /&gt;&lt;CriteriaItem k="227172" c="Burundi" o="0" v="64" r="True" id="270" mask="" masktype="" maskkey="" enabled="" /&gt;&lt;CriteriaItem k="227172" c="Cameroon" o="0" v="70" r="True" id="271" mask="" masktype="" maskkey="" enabled="" /&gt;&lt;CriteriaItem k="227172" c="Cape Verde" o="0" v="71" r="True" id="272" mask="" masktype="" maskkey="" enabled="" /&gt;&lt;CriteriaItem k="227172" c="Central African Rep." o="0" v="67" r="True" id="255" mask="" masktype="" maskkey="" enabled="" /&gt;&lt;CriteriaItem k="227172" c="Chad" o="0" v="108" r="True" id="273" mask="" masktype="" maskkey="" enabled="" /&gt;&lt;CriteriaItem k="227172" c="Comoros" o="0" v="117" r="True" id="307" mask="" masktype="" maskkey="" enabled="" /&gt;&lt;CriteriaItem k="227172" c="Cote d'Ivoire" o="0" v="69" r="True" id="274" mask="" masktype="" maskkey="" enabled="" /&gt;&lt;CriteriaItem k="227172" c="Dem. Rep. Congo" o="0" v="115" r="True" id="256" mask="" masktype="" maskkey="" enabled="" /&gt;&lt;CriteriaItem k="227172" c="Djibouti" o="0" v="72" r="True" id="275" mask="" masktype="" maskkey="" enabled="" /&gt;&lt;CriteriaItem k="227172" c="Equatorial Guinea" o="0" v="82" r="True" id="276" mask="" masktype="" maskkey="" enabled="" /&gt;&lt;CriteriaItem k="227172" c="Eritrea" o="0" v="76" r="True" id="304" mask="" masktype="" maskkey="" enabled="" /&gt;&lt;CriteriaItem k="227172" c="Ethiopia" o="0" v="77" r="True" id="260" mask="" masktype="" maskkey="" enabled="" /&gt;&lt;CriteriaItem k="227172" c="Gabon" o="0" v="78" r="True" id="262" mask="" masktype="" maskkey="" enabled="" /&gt;&lt;CriteriaItem k="227172" c="Gambia" o="0" v="80" r="True" id="294" mask="" masktype="" maskkey="" enabled="" /&gt;&lt;CriteriaItem k="227172" c="Ghana" o="0" v="79" r="True" id="277" mask="" masktype="" maskkey="" enabled="" /&gt;&lt;CriteriaItem k="227172" c="Guinea" o="0" v="81" r="True" id="278" mask="" masktype="" maskkey="" enabled="" /&gt;&lt;CriteriaItem k="227172" c="Guinea-Bissau" o="0" v="83" r="True" id="279" mask="" masktype="" maskkey="" enabled="" /&gt;&lt;CriteriaItem k="227172" c="Kenya" o="0" v="84" r="True" id="280" mask="" masktype="" maskkey="" enabled="" /&gt;&lt;CriteriaItem k="227172" c="Lesotho" o="0" v="86" r="True" id="264" mask="" masktype="" maskkey="" enabled="" /&gt;&lt;CriteriaItem k="227172" c="Liberia" o="0" v="85" r="True" id="281" mask="" masktype="" maskkey="" enabled="" /&gt;&lt;CriteriaItem k="227172" c="Libya" o="0" v="87" r="True" id="302" mask="" masktype="" maskkey="" enabled="" /&gt;&lt;CriteriaItem k="227172" c="Madagascar" o="0" v="89" r="True" id="282" mask="" masktype="" maskkey="" enabled="" /&gt;&lt;CriteriaItem k="227172" c="Malawi" o="0" v="93" r="True" id="283" mask="" masktype="" maskkey="" enabled="" /&gt;&lt;CriteriaItem k="227172" c="Mali" o="0" v="90" r="True" id="284" mask="" masktype="" maskkey="" enabled="" /&gt;&lt;CriteriaItem k="227172" c="Mauritania" o="0" v="91" r="True" id="263" mask="" masktype="" maskkey="" enabled="" /&gt;&lt;CriteriaItem k="227172" c="Mauritius" o="0" v="92" r="True" id="285" mask="" masktype="" maskkey="" enabled="" /&gt;&lt;CriteriaItem k="227172" c="Mayotte" o="0" v="113" r="True" id="305" mask="" masktype="" maskkey="" enabled="" /&gt;&lt;CriteriaItem k="227172" c="Morocco" o="0" v="88" r="True" id="265" mask="" masktype="" maskkey="" enabled="" /&gt;&lt;CriteriaItem k="227172" c="Mozambique" o="0" v="94" r="True" id="286" mask="" masktype="" maskkey="" enabled="" /&gt;&lt;CriteriaItem k="227172" c="Namibia" o="0" v="95" r="True" id="287" mask="" masktype="" maskkey="" enabled="" /&gt;&lt;CriteriaItem k="227172" c="Niger" o="0" v="96" r="True" id="288" mask="" masktype="" maskkey="" enabled="" /&gt;&lt;CriteriaItem k="227172" c="Nigeria" o="0" v="97" r="True" id="261" mask="" masktype="" maskkey="" enabled="" /&gt;&lt;CriteriaItem k="227172" c="Rep. Of the Congo" o="0" v="68" r="True" id="293" mask="" masktype="" maskkey="" enabled="" /&gt;&lt;CriteriaItem k="227172" c="Reunion" o="0" v="98" r="True" id="259" mask="" masktype="" maskkey="" enabled="" /&gt;&lt;CriteriaItem k="227172" c="Rwanda" o="0" v="99" r="True" id="300" mask="" masktype="" maskkey="" enabled="" /&gt;&lt;CriteriaItem k="227172" c="Saint Helena" o="0" v="102" r="True" id="301" mask="" masktype="" maskkey="" enabled="" /&gt;&lt;CriteriaItem k="227172" c="Sao Tome &amp;amp; Principe" o="0" v="106" r="True" id="258" mask="" masktype="" maskkey="" enabled="" /&gt;&lt;CriteriaItem k="227172" c="Senegal" o="0" v="104" r="True" id="289" mask="" masktype="" maskkey="" enabled="" /&gt;&lt;CriteriaItem k="227172" c="Seychelles" o="0" v="100" r="True" id="290" mask="" masktype="" maskkey="" enabled="" /&gt;&lt;CriteriaItem k="227172" c="Sierra Leone" o="0" v="103" r="True" id="291" mask="" masktype="" maskkey="" enabled="" /&gt;&lt;CriteriaItem k="227172" c="Somalia" o="0" v="105" r="True" id="303" mask="" masktype="" maskkey="" enabled="" /&gt;&lt;CriteriaItem k="227172" c="South Africa" o="0" v="118" r="True" id="292" mask="" masktype="" maskkey="" enabled="" /&gt;&lt;CriteriaItem k="227172" c="Sudan" o="0" v="101" r="True" id="295" mask="" masktype="" maskkey="" enabled="" /&gt;&lt;CriteriaItem k="227172" c="Swaziland" o="0" v="107" r="True" id="266" mask="" masktype="" maskkey="" enabled="" /&gt;&lt;CriteriaItem k="227172" c="Tanzania" o="0" v="111" r="True" id="308" mask="" masktype="" maskkey="" enabled="" /&gt;&lt;CriteriaItem k="227172" c="Togo" o="0" v="109" r="True" id="306" mask="" masktype="" maskkey="" enabled="" /&gt;&lt;CriteriaItem k="227172" c="Tunisia" o="0" v="110" r="True" id="296" mask="" masktype="" maskkey="" enabled="" /&gt;&lt;CriteriaItem k="227172" c="Uganda" o="0" v="112" r="True" id="297" mask="" masktype="" maskkey="" enabled="" /&gt;&lt;CriteriaItem k="227172" c="Western Sahara" o="0" v="75" r="True" id="309" mask="" masktype="" maskkey="" enabled="" /&gt;&lt;CriteriaItem k="227172" c="Zambia" o="0" v="114" r="True" id="298" mask="" masktype="" maskkey="" enabled="" /&gt;&lt;CriteriaItem k="227172" c="Zimbabwe" o="0" v="116" r="True" id="299" mask="" masktype="" maskkey="" enabled="" /&gt;&lt;/CriteriaItem&gt;&lt;/CriteriaItem&gt;&lt;/CriteriaGroup&gt;&lt;CriteriaGroup k="310" c="Operating status" o="1"&gt;&lt;CriteriaItem k="221552" c="Operating companies" o="0" v="1" r="True" id="311" mask="" masktype="" maskkey="" enabled="" /&gt;&lt;CriteriaItem k="221552" c="Acquired/Defunct" o="0" v="0" r="False" id="312" mask="" masktype="" maskkey="" enabled="" /&gt;&lt;/CriteriaGroup&gt;&lt;CriteriaGroup k="313" c="Ownership status" o="1"&gt;&lt;CriteriaItem k="200001" c="Listed" o="20" v="" r="True" id="314" mask="" masktype="" maskkey="" enabled="" /&gt;&lt;CriteriaItem k="200001" c="Non-Listed" o="19" v="" r="True" id="315" mask="" masktype="" maskkey="" enabled="" /&gt;&lt;/CriteriaGroup&gt;&lt;/CriteriaGroups&gt;&lt;QueryStatements&gt;&lt;Statement DisplayText="Ownership Structure "&gt;&lt;QueryLine BeginGroup="False" EndGroup="False" Connector="None" Operator="NotIn" Value="'Mutual/ Co-op','Government Agency','Government-owned Company'"&gt;&lt;Field KeyProductQueryItem="131294" /&gt;&lt;/QueryLine&gt;&lt;Field Name="Ownership Structure " Type="varchar" Units=""&gt;&lt;Lookup&gt;&lt;LookupItem Description="Government Agency" Value="Government Agency" Relative="" Mask="Government Agency" /&gt;&lt;LookupItem Description="Government-owned Company" Value="Government-owned Company" Relative="" Mask="Government-owned Company" /&gt;&lt;LookupItem Description="Limited Liability Corp" Value="Limited Liability Corp" Relative="" Mask="Limited Liability Corp" /&gt;&lt;LookupItem Description="Master Limited Partnership" Value="Master Limited Partnership" Relative="" Mask="Master Limited Partnership" /&gt;&lt;LookupItem Description="Mutual Holding Company" Value="Mutual Holding Company" Relative="" Mask="Mutual Holding Company" /&gt;&lt;LookupItem Description="Mutual Holding Company-NonStock" Value="Mutual Holding Company-NonStock" Relative="" Mask="Mutual Holding Company-NonStock" /&gt;&lt;LookupItem Description="Mutual/ Co-op" Value="Mutual/ Co-op" Relative="" Mask="Mutual/ Co-op" /&gt;&lt;LookupItem Description="Not for Profit" Value="Not for Profit" Relative="" Mask="Not for Profit" /&gt;&lt;LookupItem Description="Proprietorship" Value="Proprietorship" Relative="" Mask="Proprietorship" /&gt;&lt;LookupItem Description="Special-purpose Entity" Value="Special-purpose Entity" Relative="" Mask="Special-purpose Entity" /&gt;&lt;LookupItem Description="Stock Corporation" Value="Stock Corporation" Relative="" Mask="Stock Corporation" /&gt;&lt;LookupItem Description="Tax-free Partnership" Value="Tax-free Partnership" Relative="" Mask="Tax-free Partnership" /&gt;&lt;LookupItem Description="Trust" Value="Trust" Relative="" Mask="Trust" /&gt;&lt;/Lookup&gt;&lt;/Field&gt;&lt;/Statement&gt;&lt;/QueryStatements&gt;&lt;/SavedQuery&gt;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<sst xmlns="http://schemas.openxmlformats.org/spreadsheetml/2006/main" count="25050" uniqueCount="735">
  <si>
    <t>Core functionality:</t>
  </si>
  <si>
    <t>Instructions:</t>
  </si>
  <si>
    <t>AEP Generating Company</t>
  </si>
  <si>
    <t>AES Corporation</t>
  </si>
  <si>
    <t>Alabama Power Company</t>
  </si>
  <si>
    <t>ALLETE, Inc.</t>
  </si>
  <si>
    <t>Alliant Energy Corporation</t>
  </si>
  <si>
    <t>Ameren Corporation</t>
  </si>
  <si>
    <t>American Electric Power Company, Inc.</t>
  </si>
  <si>
    <t>Appalachian Power Company</t>
  </si>
  <si>
    <t>Arizona Public Service Company</t>
  </si>
  <si>
    <t>Atlantic City Electric Company</t>
  </si>
  <si>
    <t>Avista Corporation</t>
  </si>
  <si>
    <t>Baltimore Gas and Electric Company</t>
  </si>
  <si>
    <t>Black Hills Corporation</t>
  </si>
  <si>
    <t>Black Hills Power, Inc.</t>
  </si>
  <si>
    <t>Calpine Corporation</t>
  </si>
  <si>
    <t>CenterPoint Energy Houston Electric, LLC</t>
  </si>
  <si>
    <t>CenterPoint Energy Resources Corp.</t>
  </si>
  <si>
    <t>CenterPoint Energy, Inc.</t>
  </si>
  <si>
    <t>Central Maine Power Company</t>
  </si>
  <si>
    <t>CH Energy Group, Inc.</t>
  </si>
  <si>
    <t>Chesapeake Utilities Corporation</t>
  </si>
  <si>
    <t>Cleco Power LLC</t>
  </si>
  <si>
    <t>CMS Energy Corporation</t>
  </si>
  <si>
    <t>Commonwealth Edison Company</t>
  </si>
  <si>
    <t>Connecticut Natural Gas Corporation</t>
  </si>
  <si>
    <t>Consolidated Edison Company of New York, Inc.</t>
  </si>
  <si>
    <t>Consolidated Edison, Inc.</t>
  </si>
  <si>
    <t>Consumers Energy Company</t>
  </si>
  <si>
    <t>Covanta Holding Corporation</t>
  </si>
  <si>
    <t>Dayton Power and Light Company</t>
  </si>
  <si>
    <t>Delmarva Power &amp; Light Company</t>
  </si>
  <si>
    <t>DTE Energy Company</t>
  </si>
  <si>
    <t>Duke Energy Carolinas, LLC</t>
  </si>
  <si>
    <t>Duke Energy Corporation</t>
  </si>
  <si>
    <t>Duke Energy Kentucky, Inc.</t>
  </si>
  <si>
    <t>Duke Energy Ohio, Inc.</t>
  </si>
  <si>
    <t>Edison International</t>
  </si>
  <si>
    <t>El Paso Electric Company</t>
  </si>
  <si>
    <t>Entergy Corporation</t>
  </si>
  <si>
    <t>Entergy Louisiana, LLC</t>
  </si>
  <si>
    <t>Entergy Texas, Inc.</t>
  </si>
  <si>
    <t>Exelon Corporation</t>
  </si>
  <si>
    <t>FirstEnergy Corp.</t>
  </si>
  <si>
    <t>Florida Power &amp; Light Company</t>
  </si>
  <si>
    <t>Georgia Power Company</t>
  </si>
  <si>
    <t>Gulf Power Company</t>
  </si>
  <si>
    <t>Hawaiian Electric Company, Inc.</t>
  </si>
  <si>
    <t>Hawaiian Electric Industries, Inc.</t>
  </si>
  <si>
    <t>IDACORP, Inc.</t>
  </si>
  <si>
    <t>Indiana Michigan Power Company</t>
  </si>
  <si>
    <t>Interstate Power and Light Company</t>
  </si>
  <si>
    <t>IPALCO Enterprises, Inc.</t>
  </si>
  <si>
    <t>ITC Holdings Corp.</t>
  </si>
  <si>
    <t>Jersey Central Power &amp; Light Company</t>
  </si>
  <si>
    <t>Kentucky Power Company</t>
  </si>
  <si>
    <t>Madison Gas and Electric Company</t>
  </si>
  <si>
    <t>Metropolitan Edison Company</t>
  </si>
  <si>
    <t>MGE Energy, Inc.</t>
  </si>
  <si>
    <t>MidAmerican Energy Company</t>
  </si>
  <si>
    <t>MidAmerican Funding, LLC</t>
  </si>
  <si>
    <t>Mississippi Power Company</t>
  </si>
  <si>
    <t>National Fuel Gas Company</t>
  </si>
  <si>
    <t>Nevada Power Company</t>
  </si>
  <si>
    <t>New Jersey Natural Gas Company</t>
  </si>
  <si>
    <t>New Jersey Resources Corporation</t>
  </si>
  <si>
    <t>NiSource Inc.</t>
  </si>
  <si>
    <t>North Shore Gas Company</t>
  </si>
  <si>
    <t>Northwest Natural Gas Company</t>
  </si>
  <si>
    <t>NorthWestern Corporation</t>
  </si>
  <si>
    <t>NRG Energy, Inc.</t>
  </si>
  <si>
    <t>NSTAR Electric Company</t>
  </si>
  <si>
    <t>OGE Energy Corp.</t>
  </si>
  <si>
    <t>Ohio Edison Company</t>
  </si>
  <si>
    <t>Ohio Power Company</t>
  </si>
  <si>
    <t>Oklahoma Gas and Electric Company</t>
  </si>
  <si>
    <t>Oncor Electric Delivery Company LLC</t>
  </si>
  <si>
    <t>Orange and Rockland Utilities, Inc.</t>
  </si>
  <si>
    <t>Otter Tail Corporation</t>
  </si>
  <si>
    <t>Pacific Gas and Electric Company</t>
  </si>
  <si>
    <t>PacifiCorp</t>
  </si>
  <si>
    <t>Pennsylvania Electric Company</t>
  </si>
  <si>
    <t>PG&amp;E Corporation</t>
  </si>
  <si>
    <t>Piedmont Natural Gas Company, Inc.</t>
  </si>
  <si>
    <t>Pinnacle West Capital Corporation</t>
  </si>
  <si>
    <t>PNM Resources, Inc.</t>
  </si>
  <si>
    <t>Portland General Electric Company</t>
  </si>
  <si>
    <t>Potomac Electric Power Company</t>
  </si>
  <si>
    <t>PPL Corporation</t>
  </si>
  <si>
    <t>PPL Electric Utilities Corporation</t>
  </si>
  <si>
    <t>Progress Energy, Inc.</t>
  </si>
  <si>
    <t>PSEG Power LLC</t>
  </si>
  <si>
    <t>Public Service Company of Colorado</t>
  </si>
  <si>
    <t>Public Service Company of New Hampshire</t>
  </si>
  <si>
    <t>Public Service Company of New Mexico</t>
  </si>
  <si>
    <t>Public Service Company of North Carolina, Incorporated</t>
  </si>
  <si>
    <t>Public Service Company of Oklahoma</t>
  </si>
  <si>
    <t>Public Service Electric and Gas Company</t>
  </si>
  <si>
    <t>Public Service Enterprise Group Incorporated</t>
  </si>
  <si>
    <t>Puget Energy, Inc.</t>
  </si>
  <si>
    <t>Puget Sound Energy, Inc.</t>
  </si>
  <si>
    <t>RGC Resources, Inc.</t>
  </si>
  <si>
    <t>Sempra Energy</t>
  </si>
  <si>
    <t>Sierra Pacific Power Company</t>
  </si>
  <si>
    <t>South Jersey Gas Company</t>
  </si>
  <si>
    <t>South Jersey Industries, Inc.</t>
  </si>
  <si>
    <t>Southern California Gas Company</t>
  </si>
  <si>
    <t>Southern Power Company</t>
  </si>
  <si>
    <t>Southwestern Electric Power Company</t>
  </si>
  <si>
    <t>Southwestern Public Service Company</t>
  </si>
  <si>
    <t>System Energy Resources, Inc.</t>
  </si>
  <si>
    <t>Tampa Electric Company</t>
  </si>
  <si>
    <t>Texas-New Mexico Power Company</t>
  </si>
  <si>
    <t>Tucson Electric Power Company</t>
  </si>
  <si>
    <t>UGI Corporation</t>
  </si>
  <si>
    <t>UGI Utilities, Inc.</t>
  </si>
  <si>
    <t>Union Electric Company</t>
  </si>
  <si>
    <t>Unitil Corporation</t>
  </si>
  <si>
    <t>Vectren Corporation</t>
  </si>
  <si>
    <t>Virginia Electric and Power Company</t>
  </si>
  <si>
    <t>Washington Gas Light Company</t>
  </si>
  <si>
    <t>Wisconsin Electric Power Company</t>
  </si>
  <si>
    <t>Wisconsin Power and Light Company</t>
  </si>
  <si>
    <t>Xcel Energy Inc.</t>
  </si>
  <si>
    <t>Date</t>
  </si>
  <si>
    <t>Direction</t>
  </si>
  <si>
    <t>LT Issuer Rating</t>
  </si>
  <si>
    <t>S&amp;P</t>
  </si>
  <si>
    <t>Moody's</t>
  </si>
  <si>
    <t>Senior Unsecured Rating</t>
  </si>
  <si>
    <t>Senior Secured Rating</t>
  </si>
  <si>
    <t>Short-Term/ CP Rating</t>
  </si>
  <si>
    <t>Period End Date</t>
  </si>
  <si>
    <t>Energy Operating Revenues</t>
  </si>
  <si>
    <t>Total Electrical Generation Cost</t>
  </si>
  <si>
    <t>Gas Cost</t>
  </si>
  <si>
    <t>O&amp;M Expense</t>
  </si>
  <si>
    <t>Operating DD&amp;A</t>
  </si>
  <si>
    <t>Other Operating Expenses</t>
  </si>
  <si>
    <t>Energy Operating Expenses</t>
  </si>
  <si>
    <t>EBITDA</t>
  </si>
  <si>
    <t>Net Income before Taxes</t>
  </si>
  <si>
    <t>Income Taxes</t>
  </si>
  <si>
    <t>Total Minority Interest Expense</t>
  </si>
  <si>
    <t>Net Income before Extraordinary</t>
  </si>
  <si>
    <t>Net Income</t>
  </si>
  <si>
    <t>This template allows users to look at SEC Financial Data and Ratios for a selected Company.</t>
  </si>
  <si>
    <t>EBITDA/ Interest Expense (x)</t>
  </si>
  <si>
    <t>Pre-Tax Interest Coverage (x)</t>
  </si>
  <si>
    <t>Recurring EBITDA</t>
  </si>
  <si>
    <t>Total Current Assets</t>
  </si>
  <si>
    <t>Net PP&amp;E</t>
  </si>
  <si>
    <t>Long-term Energy Risk-mgmt Asset</t>
  </si>
  <si>
    <t>Total Noncurrent Investments</t>
  </si>
  <si>
    <t>Total Intangible Assets</t>
  </si>
  <si>
    <t>Total Assets</t>
  </si>
  <si>
    <t>Total Current Liabilities</t>
  </si>
  <si>
    <t>Non-current Long-term Debt</t>
  </si>
  <si>
    <t>Other Liabilities</t>
  </si>
  <si>
    <t>Total Equity</t>
  </si>
  <si>
    <t>Total Capitalization, at Book</t>
  </si>
  <si>
    <t>Total Mezzanine Level Items</t>
  </si>
  <si>
    <t>Long-term Debt/ Total Capital (%)</t>
  </si>
  <si>
    <t>Current Ratio (x)</t>
  </si>
  <si>
    <t>ROAA</t>
  </si>
  <si>
    <t>ROAE</t>
  </si>
  <si>
    <t>Operating Cash Flow</t>
  </si>
  <si>
    <t>Investing Cash Flow</t>
  </si>
  <si>
    <t>Financing Cash Flow</t>
  </si>
  <si>
    <t>Other Cash Flow</t>
  </si>
  <si>
    <t>Net Increase in Cash</t>
  </si>
  <si>
    <t>Return on Capital</t>
  </si>
  <si>
    <t>Total Debt</t>
  </si>
  <si>
    <t>Current Year</t>
  </si>
  <si>
    <t>Next Year</t>
  </si>
  <si>
    <t>2Yrs Out</t>
  </si>
  <si>
    <t>3Yrs Out</t>
  </si>
  <si>
    <t>4Yrs Out</t>
  </si>
  <si>
    <t>Thereafter</t>
  </si>
  <si>
    <t>Industry Type</t>
  </si>
  <si>
    <t>Affirm</t>
  </si>
  <si>
    <t>Company Name</t>
  </si>
  <si>
    <t>Other</t>
  </si>
  <si>
    <t>Chart Data</t>
  </si>
  <si>
    <t>EBITDA &amp; Interest Coverage Chart</t>
  </si>
  <si>
    <t>EBITDA ($000)</t>
  </si>
  <si>
    <t>Liquidity</t>
  </si>
  <si>
    <t>Current Assets ($000)</t>
  </si>
  <si>
    <t>Current Liabilities ($000)</t>
  </si>
  <si>
    <t>Net Income Attributable to Noncontrolling Int</t>
  </si>
  <si>
    <t>Net Income Attributable to Parent</t>
  </si>
  <si>
    <t>Equity Attributable to Parent Company</t>
  </si>
  <si>
    <t>Non-Controlling Interests</t>
  </si>
  <si>
    <t xml:space="preserve">(Format: yyyyY/yyyyQq, 2008Y/2009Q1) </t>
  </si>
  <si>
    <t>Common Equity/ Total Capital (%)</t>
  </si>
  <si>
    <t>Total Preferred/ Total Capital (%)</t>
  </si>
  <si>
    <t>Pre-Tax Int Coverage + Pref Divs (x)</t>
  </si>
  <si>
    <t>Rec EBITDA / (Int Exp + Prf Div) (x)</t>
  </si>
  <si>
    <t>Cash Flow Int + Pref Coverage (x)</t>
  </si>
  <si>
    <t>Cash Flow/ Avg Total Debt (%)</t>
  </si>
  <si>
    <t>Cash Interest Coverage (x)</t>
  </si>
  <si>
    <t>Total Debt/ Total Equity (x)</t>
  </si>
  <si>
    <t>Debt Maturing-Current FY</t>
  </si>
  <si>
    <t>Debt Maturing-Next FY</t>
  </si>
  <si>
    <t>Debt Maturing-FY2</t>
  </si>
  <si>
    <t>Debt Maturing-FY3</t>
  </si>
  <si>
    <t>Debt Maturing-FY4</t>
  </si>
  <si>
    <t>Debt Maturing-Thereafter</t>
  </si>
  <si>
    <t>Debt/ Total Capital (%)</t>
  </si>
  <si>
    <t xml:space="preserve"> Average Debt/ EBITDA (x)</t>
  </si>
  <si>
    <t>Leverage Ratios</t>
  </si>
  <si>
    <t>Power</t>
  </si>
  <si>
    <t>Intermediate Calculations:</t>
  </si>
  <si>
    <t>Please do not Edit or Delete Cells in this portion.</t>
  </si>
  <si>
    <t>Allegheny Generating Company</t>
  </si>
  <si>
    <t>AltaLink, L.P.</t>
  </si>
  <si>
    <t>Ameren Illinois Company</t>
  </si>
  <si>
    <t>Atmos Energy Corporation</t>
  </si>
  <si>
    <t>Central Hudson Gas &amp; Electric Corporation</t>
  </si>
  <si>
    <t>FortisAlberta Inc.</t>
  </si>
  <si>
    <t>FortisBC Energy Inc.</t>
  </si>
  <si>
    <t>FortisBC Inc.</t>
  </si>
  <si>
    <t>Kentucky Utilities Company</t>
  </si>
  <si>
    <t>LG&amp;E and KU Energy LLC</t>
  </si>
  <si>
    <t>Louisville Gas and Electric Company</t>
  </si>
  <si>
    <t>Monongahela Power Company</t>
  </si>
  <si>
    <t>New York State Electric &amp; Gas Corporation</t>
  </si>
  <si>
    <t>Newfoundland Power Inc.</t>
  </si>
  <si>
    <t>NextEra Energy, Inc.</t>
  </si>
  <si>
    <t>Ormat Technologies, Inc.</t>
  </si>
  <si>
    <t>Pennsylvania Power Company</t>
  </si>
  <si>
    <t>TransCanada PipeLines Limited</t>
  </si>
  <si>
    <t>West Penn Power Company</t>
  </si>
  <si>
    <t>Wisconsin Public Service Corporation</t>
  </si>
  <si>
    <t>Yukon Energy Corporation</t>
  </si>
  <si>
    <t>Docket Number</t>
  </si>
  <si>
    <t>Rate Case OID</t>
  </si>
  <si>
    <t xml:space="preserve">State </t>
  </si>
  <si>
    <t xml:space="preserve">Company Name </t>
  </si>
  <si>
    <t xml:space="preserve">Ultimate Parent Ticker </t>
  </si>
  <si>
    <t xml:space="preserve">Docket Number </t>
  </si>
  <si>
    <t xml:space="preserve">Service Type </t>
  </si>
  <si>
    <t>Initial Filing Date (mm/dd/yyyy)</t>
  </si>
  <si>
    <t>PendingCases</t>
  </si>
  <si>
    <t>CompletedCases</t>
  </si>
  <si>
    <t>Electric</t>
  </si>
  <si>
    <t>Utility Financial Profile</t>
  </si>
  <si>
    <t>BBB+</t>
  </si>
  <si>
    <t>Note :</t>
  </si>
  <si>
    <t>&lt;SavedQuery Version="1" DateCreated="2012-09-04T18:45:41.3686943+05:30" Perspective="238101" Name="PendingCases"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r="True" id="3056" mask="" masktype="" maskkey="" enabled="" /&gt;&lt;CriteriaItem k="238147" c="Completed" o="0" v="1" r="False"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Value="SelCompany" EnglishValue="SelCompany"&gt;&lt;Field KeyProductQueryItem="238108" /&gt;&lt;/QueryLine&gt;&lt;Field Name="Company Name " Type="varchar" Units="" /&gt;&lt;/Statement&gt;&lt;Statement DisplayText="Parent Company Name  "&gt;&lt;QueryLine BeginGroup="False" EndGroup="False" Connector="Or" Operator="Equal" Value="SelCompany" EnglishValue="SelCompany"&gt;&lt;Field KeyProductQueryItem="238110" /&gt;&lt;/QueryLine&gt;&lt;Field Name="Parent Company Name " Type="varchar" Units="" /&gt;&lt;/Statement&gt;&lt;Statement DisplayText="Ultimate Parent Company Name  "&gt;&lt;QueryLine BeginGroup="False" EndGroup="False" Connector="Or" Operator="Equal" Value="SelCompany" EnglishValue="SelCompany"&gt;&lt;Field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</si>
  <si>
    <t>&lt;SavedQuery Version="1" DateCreated="2012-09-04T18:46:28.9160966+05:30" Perspective="238101" Name="CompletedCases"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r="False" id="3056" mask="" masktype="" maskkey="" enabled="" /&gt;&lt;CriteriaItem k="238147" c="Completed" o="0" v="1" r="True"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Value="SelCompany" EnglishValue="SelCompany"&gt;&lt;Field KeyProductQueryItem="238108" /&gt;&lt;/QueryLine&gt;&lt;Field Name="Company Name " Type="varchar" Units="" /&gt;&lt;/Statement&gt;&lt;Statement DisplayText="Parent Company Name  "&gt;&lt;QueryLine BeginGroup="False" EndGroup="False" Connector="Or" Operator="Equal" Value="SelCompany" EnglishValue="SelCompany"&gt;&lt;Field KeyProductQueryItem="238110" /&gt;&lt;/QueryLine&gt;&lt;Field Name="Parent Company Name " Type="varchar" Units="" /&gt;&lt;/Statement&gt;&lt;Statement DisplayText="Ultimate Parent Company Name  "&gt;&lt;QueryLine BeginGroup="False" EndGroup="False" Connector="Or" Operator="Equal" Value="SelCompany" EnglishValue="SelCompany"&gt;&lt;Field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</si>
  <si>
    <t>Pending Rate Cases</t>
  </si>
  <si>
    <t xml:space="preserve"> Rate Change Amount ($000)</t>
  </si>
  <si>
    <t xml:space="preserve"> Rate Change/Revenue (%)</t>
  </si>
  <si>
    <t xml:space="preserve"> Return on Rate Base (%)</t>
  </si>
  <si>
    <t xml:space="preserve"> Return on Equity (%)</t>
  </si>
  <si>
    <t xml:space="preserve"> Equity Ratio (% of Total Capital)</t>
  </si>
  <si>
    <t xml:space="preserve"> Rate Base ($000)</t>
  </si>
  <si>
    <t>Requested</t>
  </si>
  <si>
    <t>American Transmission Systems, Incorporated</t>
  </si>
  <si>
    <t>DTE Electric Company</t>
  </si>
  <si>
    <t>DTE Gas Company</t>
  </si>
  <si>
    <t>FirstEnergy Transmission, LLC</t>
  </si>
  <si>
    <t>Trans-Allegheny Interstate Line Company</t>
  </si>
  <si>
    <t>A-2</t>
  </si>
  <si>
    <t>P-2</t>
  </si>
  <si>
    <t>Company_Listed</t>
  </si>
  <si>
    <t>Algonquin Power &amp; Utilities Corp.</t>
  </si>
  <si>
    <t>AltaGas Ltd.</t>
  </si>
  <si>
    <t>Atlantic Power Corporation</t>
  </si>
  <si>
    <t>Boralex Inc.</t>
  </si>
  <si>
    <t>Canadian Utilities Limited</t>
  </si>
  <si>
    <t>Capital Power Corporation</t>
  </si>
  <si>
    <t>Capstone Infrastructure Corporation</t>
  </si>
  <si>
    <t>Caribbean Utilities Company, Ltd.</t>
  </si>
  <si>
    <t>Emera Incorporated</t>
  </si>
  <si>
    <t>Fortis Inc.</t>
  </si>
  <si>
    <t>Innergex Renewable Energy Inc.</t>
  </si>
  <si>
    <t>TransAlta Corporation</t>
  </si>
  <si>
    <t>If you receive a pop up message "there were no results for your query", Click OK.</t>
  </si>
  <si>
    <t>Corning Natural Gas Holding Corporation</t>
  </si>
  <si>
    <t>ONE Gas, Inc.</t>
  </si>
  <si>
    <t>Southern California Edison Company</t>
  </si>
  <si>
    <t>Upgrade</t>
  </si>
  <si>
    <t>Baa1</t>
  </si>
  <si>
    <t>A2</t>
  </si>
  <si>
    <t>Avangrid, Inc.</t>
  </si>
  <si>
    <t>Brookfield Renewable Partners L.P.</t>
  </si>
  <si>
    <t>Cleco Corporate Holdings LLC</t>
  </si>
  <si>
    <t>Duke Energy Florida, LLC</t>
  </si>
  <si>
    <t>Duke Energy Indiana, LLC</t>
  </si>
  <si>
    <t>Duke Energy Progress, LLC</t>
  </si>
  <si>
    <t>Eversource Energy</t>
  </si>
  <si>
    <t>First Solar, Inc.</t>
  </si>
  <si>
    <t>Integrys Holding, Inc.</t>
  </si>
  <si>
    <t>Just Energy Group Inc.</t>
  </si>
  <si>
    <t>NextEra Energy Partners, LP</t>
  </si>
  <si>
    <t>Pepco Holdings LLC</t>
  </si>
  <si>
    <t>Southern Company Gas</t>
  </si>
  <si>
    <t>Southwest Gas Holdings, Inc.</t>
  </si>
  <si>
    <t>Spire Inc.</t>
  </si>
  <si>
    <t>SunPower Corporation</t>
  </si>
  <si>
    <t>TransAlta Renewables Inc.</t>
  </si>
  <si>
    <t>Vivint Solar, Inc.</t>
  </si>
  <si>
    <t>WEC Energy Group, Inc.</t>
  </si>
  <si>
    <t>Settings:</t>
  </si>
  <si>
    <t>1) Select MI Office Add-In manual refresh option.</t>
  </si>
  <si>
    <t>2) Enable macros while opening the template.</t>
  </si>
  <si>
    <t>3) For best performance, save this file to your computer, close and then reopen.</t>
  </si>
  <si>
    <r>
      <t xml:space="preserve">Step 1: </t>
    </r>
    <r>
      <rPr>
        <sz val="8"/>
        <rFont val="Arial"/>
        <family val="2"/>
      </rPr>
      <t xml:space="preserve">Select company in </t>
    </r>
    <r>
      <rPr>
        <b/>
        <sz val="8"/>
        <rFont val="Arial"/>
        <family val="2"/>
      </rPr>
      <t>cell G10.</t>
    </r>
  </si>
  <si>
    <r>
      <t xml:space="preserve">Step 3: </t>
    </r>
    <r>
      <rPr>
        <sz val="8"/>
        <rFont val="Arial"/>
        <family val="2"/>
      </rPr>
      <t>Click "REFRESH" button.</t>
    </r>
  </si>
  <si>
    <t>Canadian Solar Inc.</t>
  </si>
  <si>
    <t>Contact:</t>
  </si>
  <si>
    <t>Please contact Market Intelligence Support with any questions or comments:</t>
  </si>
  <si>
    <t>email:</t>
  </si>
  <si>
    <t>+44 20 7283 8887 (Europe, Middle East &amp; Africa)</t>
  </si>
  <si>
    <t>+1 (434) 951-7788 (Latin America)</t>
  </si>
  <si>
    <t>Dominion Energy, Inc.</t>
  </si>
  <si>
    <t>NA</t>
  </si>
  <si>
    <t>CREDIT RATINGS</t>
  </si>
  <si>
    <t>CREDIT RATIOS</t>
  </si>
  <si>
    <t>DEBT MATURITY SCHEDULE ($000)</t>
  </si>
  <si>
    <t>INCOME STATEMENT HIGHLIGHTS ($000)</t>
  </si>
  <si>
    <t>BALANCE SHEET HIGHLIGHTS ($000)</t>
  </si>
  <si>
    <t>CASH FLOW HIGHLIGHTS ($000)</t>
  </si>
  <si>
    <t>PROFITABILITY RATIOS (%)</t>
  </si>
  <si>
    <r>
      <t xml:space="preserve">Step 2: </t>
    </r>
    <r>
      <rPr>
        <sz val="8"/>
        <rFont val="Arial"/>
        <family val="2"/>
      </rPr>
      <t xml:space="preserve">Enter period in </t>
    </r>
    <r>
      <rPr>
        <b/>
        <sz val="8"/>
        <rFont val="Arial"/>
        <family val="2"/>
      </rPr>
      <t>Cell G12.</t>
    </r>
  </si>
  <si>
    <t>phone:</t>
  </si>
  <si>
    <t xml:space="preserve">+1 (888) 275 2822 (US &amp; Canada)  </t>
  </si>
  <si>
    <t>support.MI@spglobal.com</t>
  </si>
  <si>
    <t>+852-3177-3727 (Asia-Pacific)</t>
  </si>
  <si>
    <r>
      <rPr>
        <b/>
        <i/>
        <u/>
        <sz val="9"/>
        <rFont val="Arial"/>
        <family val="2"/>
      </rPr>
      <t>Disclaimer</t>
    </r>
    <r>
      <rPr>
        <i/>
        <sz val="8"/>
        <rFont val="Arial"/>
        <family val="2"/>
      </rPr>
      <t>: Copyright © 2019 S&amp;P Global Market Intelligence LLC (and its affiliates as applicable) – All rights reserved.  This model and/or any data in it are provided subject to the written agreement of S&amp;P Global Market Intelligence LLC governing the subscription service to which this model is applied.</t>
    </r>
  </si>
  <si>
    <t>2019Q4</t>
  </si>
  <si>
    <t>Advanced Energy Industries, Inc.</t>
  </si>
  <si>
    <t>AEP Texas Inc.</t>
  </si>
  <si>
    <t>AEP Transmission Company, LLC</t>
  </si>
  <si>
    <t>American Superconductor Corporation</t>
  </si>
  <si>
    <t>Amtech Systems, Inc.</t>
  </si>
  <si>
    <t>Ascent Solar Technologies, Inc.</t>
  </si>
  <si>
    <t>Berkshire Hathaway Energy Company</t>
  </si>
  <si>
    <t>Clearway Energy, Inc.</t>
  </si>
  <si>
    <t>Dominion Energy South Carolina, Inc.</t>
  </si>
  <si>
    <t>Enbridge Gas Inc.</t>
  </si>
  <si>
    <t>Enphase Energy, Inc.</t>
  </si>
  <si>
    <t>Entergy Arkansas, LLC</t>
  </si>
  <si>
    <t>Entergy Mississippi, LLC</t>
  </si>
  <si>
    <t>Entergy New Orleans, LLC</t>
  </si>
  <si>
    <t>Evergy Kansas Central, Inc.</t>
  </si>
  <si>
    <t>Evergy Metro, Inc.</t>
  </si>
  <si>
    <t>Evergy, Inc.</t>
  </si>
  <si>
    <t>Idaho Power Company</t>
  </si>
  <si>
    <t>Itron, Inc.</t>
  </si>
  <si>
    <t>Maxim Power Corp.</t>
  </si>
  <si>
    <t>MDU Resources Group Inc.</t>
  </si>
  <si>
    <t>Michigan Gas Utilities Corporation</t>
  </si>
  <si>
    <t>Mid-Atlantic Interstate Transmission, LLC</t>
  </si>
  <si>
    <t>Minnesota Energy Resources Corporation</t>
  </si>
  <si>
    <t>MYR Group Inc.</t>
  </si>
  <si>
    <t>Northland Power Inc.</t>
  </si>
  <si>
    <t>Northwest Natural Holding Company</t>
  </si>
  <si>
    <t>Ocean Power Technologies, Inc.</t>
  </si>
  <si>
    <t>Quanta Services, Inc.</t>
  </si>
  <si>
    <t>San Diego Gas &amp; Electric Company</t>
  </si>
  <si>
    <t>Solar Alliance Energy Inc.</t>
  </si>
  <si>
    <t>SolarEdge Technologies, Inc.</t>
  </si>
  <si>
    <t>Southern Indiana Gas and Electric Company</t>
  </si>
  <si>
    <t>Southwest Gas Corporation</t>
  </si>
  <si>
    <t>Spire Alabama Inc.</t>
  </si>
  <si>
    <t>Spire Missouri Inc.</t>
  </si>
  <si>
    <t>Sunworks, Inc.</t>
  </si>
  <si>
    <t>TC Energy Corporation</t>
  </si>
  <si>
    <t>Wisconsin Gas LLC</t>
  </si>
  <si>
    <t/>
  </si>
  <si>
    <t>Downgrade</t>
  </si>
  <si>
    <t>Remove</t>
  </si>
  <si>
    <t>MN</t>
  </si>
  <si>
    <t>ALE</t>
  </si>
  <si>
    <t>A-</t>
  </si>
  <si>
    <t>Baa2</t>
  </si>
  <si>
    <t>BBB</t>
  </si>
  <si>
    <t>SNL Start</t>
  </si>
  <si>
    <t>Initiate</t>
  </si>
  <si>
    <t>A3</t>
  </si>
  <si>
    <t>Baa3</t>
  </si>
  <si>
    <t>BBB-</t>
  </si>
  <si>
    <t>P-3</t>
  </si>
  <si>
    <t>A-3</t>
  </si>
  <si>
    <t>NM</t>
  </si>
  <si>
    <t>A</t>
  </si>
  <si>
    <t>A1</t>
  </si>
  <si>
    <t>A+</t>
  </si>
  <si>
    <t>Aa2</t>
  </si>
  <si>
    <t>A-1</t>
  </si>
  <si>
    <t>P-1</t>
  </si>
  <si>
    <t>Atlantica Sustainable Infrastructure plc</t>
  </si>
  <si>
    <t>Broadwind, Inc.</t>
  </si>
  <si>
    <t>Vistra Corp.</t>
  </si>
  <si>
    <t>Minnesota Power Enterprises, Inc.</t>
  </si>
  <si>
    <t>Eastern Energy Gas Holdings, LLC</t>
  </si>
  <si>
    <t>Ba1</t>
  </si>
  <si>
    <t>2020Y</t>
  </si>
  <si>
    <t>VMIG 1</t>
  </si>
  <si>
    <t>BB-</t>
  </si>
  <si>
    <t>B1</t>
  </si>
  <si>
    <t>BB</t>
  </si>
  <si>
    <t>AA-</t>
  </si>
  <si>
    <t>A-1+</t>
  </si>
  <si>
    <t>AES Indiana</t>
  </si>
  <si>
    <t>ATCO Ltd.</t>
  </si>
  <si>
    <t>DPL Inc.</t>
  </si>
  <si>
    <t>MDU Resources Group, Inc.</t>
  </si>
  <si>
    <t>NextEra Energy Resources, LLC</t>
  </si>
  <si>
    <t>Northern States Power Company</t>
  </si>
  <si>
    <t>Nova Scotia Power Inc.</t>
  </si>
  <si>
    <t>PECO Energy Company</t>
  </si>
  <si>
    <t>ReneSola Ltd</t>
  </si>
  <si>
    <t>Rochester Gas and Electric Co</t>
  </si>
  <si>
    <t>Sunrun Inc.</t>
  </si>
  <si>
    <t>The AES Corporation</t>
  </si>
  <si>
    <t>The Berkshire Gas Company</t>
  </si>
  <si>
    <t>The Cleveland Electric Illuminating Company</t>
  </si>
  <si>
    <t>The Connecticut Light and Power Company</t>
  </si>
  <si>
    <t>The Peoples Gas Light and Coke Company</t>
  </si>
  <si>
    <t>The Potomac Edison Company</t>
  </si>
  <si>
    <t>The Southern Company</t>
  </si>
  <si>
    <t>The Southern Connecticut Gas Company</t>
  </si>
  <si>
    <t>The Toledo Edison Company</t>
  </si>
  <si>
    <t>The United Illuminating Company</t>
  </si>
  <si>
    <t>䍁䅧杍灁䍁䅣光歁䕁䅙䅊穁䑁䅣杏歁䕁䅯䅊穁䑁䅣䅁扄允䅁䅚䅁䍁䅣睗䙂䙁䅕䅉䝂䝁䅫杢桂䝁䄴睙灂䝁䅅䅢杁䙁䅁杣療䝁䅙兡獂䝁䅕䅉瑁䍁䅁杍睁䑁䅉䅍畁䡁䅧䅢穂䝁䄰兘䙂䕁䅍睑杁䍁䅧杍灁䍁䅣光歁䙁䅍䅊穁䑁䅫䅁捄允䅁䅚䅁䍁䅣睗䙂䙁䅕䅉䝂䝁䅫杢桂䝁䄴睙灂䝁䅅䅢杁䙁䅁杣療䝁䅙兡獂䝁䅕䅉瑁䍁䅁杍睁䑁䅉䅍畁䡁䅧䅢穂䝁䄰兘䙂䕁䅍睑杁䍁䅧杍灁䍁䅣光歁䙁䅙䅊ぁ䑁䅉䅁啄允䅁䅣䅁䍁䅣睗䙂䙁䅕䅉䝂䝁䅫杢桂䝁䄴睙灂䝁䅅䅢杁䙁䅁杣療䝁䅙兡獂䝁䅕䅉瑁䍁䅁杍睁䑁䅉䅍畁䡁䅧䅢穂䝁䄰兘䙂䕁䅍睑杁䍁䅧杍灁䍁䅣光歁䙁䅣䅊ぁ䑁䅧杏歁䙁䅣䅊ㅁ䑁䅙䅁坄允䅁䅚䅁䍁䅣睗䙂䙁䅕䅉䝂䝁䅫杢桂䝁䄴睙灂䝁䅅䅢杁䙁䅁杣療䝁䅙兡獂䝁䅕䅉瑁䍁䅁杍睁䑁䅉䅍畁䡁䅧䅢穂䝁䄰兘䙂䕁䅍睑杁䍁䅧杍灁䍁䅣光歁䙁䅧䅊ぁ䑁䅉䅁噄允䅁䅚䅁䍁䅣睗䙂䙁䅕䅉䝂䝁䅫杢桂䝁䄴睙灂䝁䅅䅢杁䙁䅁杣療䝁䅙兡獂䝁䅕䅉瑁䍁䅁杍睁䑁䅉䅍畁䡁䅧䅢穂䝁䄰兘䙂䕁䅍睑杁䍁䅧杍灁䍁䅣光歁䙁䅧䅊ぁ䑁䅍䅁塄允䅁䅚䅁䍁䅣睗䙂䙁䅕䅉䝂䝁䅫杢桂䝁䄴睙灂䝁䅅䅢杁䙁䅁杣療䝁䅙兡獂䝁䅕䅉瑁䍁䅁杍睁䑁䅉䅍畁䡁䅧䅢穂䝁䄰兘䙂䕁䅑䅉潁䑁䅉克湁䍁䅅䅊䍂䍁䅑免硁䑁䅕䅁䡂允䅁杙䅁䍁䅣睗䙂䙁䅕䅉䝂䝁䅫杢桂䝁䄴睙灂䝁䅅䅢杁䙁䅁杣療䝁䅙兡獂䝁䅕䅉瑁䍁䅁杍睁䑁䅉䅍畁䡁䅧䅢穂䝁䄰兘䙂䕁䅑䅉潁䑁䅉克湁䍁䅅䅊䑂䍁䅑杍睁䅁䅁杏䅅䝁䄴䅁湁䙁䅳兒噂䍁䅁杒灂䝁䄴兙畂䝁䅍兡桂䝁䅷䅉兂䡁䅉睢浂䝁䅫䅢求䍁䅁兌杁䑁䅉䅍祁䑁䅁杌㑂䝁䅷督瑂䙁䄰兒䕂䍁䅁䅋祁䍁䅫睊桁䍁䅑睑歁䑁䅉䅎㙁䍁䅑睑歁䑁䅍兎䅁䑁䉷䅁楂䅁䅁睊扂䕁䅕兖杁䕁䅙兡畂䝁䅅杢橂䝁䅫兙獂䍁䅁䅕祂䝁䄸杚灂䝁䅷党杁䍁䄰䅉祁䑁䅁杍睁䍁䄴䅥獂䡁䅍兢摂䕁䅕䅒杁䍁䅧杍灁䍁䅣光歁䕁䅍䅊穁䑁䅙䅁䍂允䅁䅣䅁䍁䅣睗䙂䙁䅕䅉䝂䝁䅫杢桂䝁䄴睙灂䝁䅅䅢杁䙁䅁杣療䝁䅙兡獂䝁䅕䅉瑁䍁䅁杍睁䑁䅉䅍畁䡁䅧䅢穂䝁䄰兘䙂䕁䅑䅉潁䑁䅉克湁䍁䅅䅊䑂䍁䅑䅎硁䑁䅯䅊䑂䍁䅑免硁䑁䅍䅁䕂允䅁杣䅁䍁䅣睗䙂䙁䅕䅉䝂䝁䅫杢桂䝁䄴睙灂䝁䅅䅢杁䙁䅁杣療䝁䅙兡獂䝁䅕䅉瑁䍁䅁杍睁䑁䅉䅍畁䡁䅧䅢穂䝁䄰兘䙂䕁䅑䅉潁䑁䅉克湁䍁䅅䅊䕂䍁䅑免硁䑁䅧杏歁䕁䄸䅊硁䑁䅅䅏䅁䕁䉧䅁畂䅁䅁睊扂䕁䅕兖杁䕁䅙兡畂䝁䅅杢橂䝁䅫兙獂䍁䅁䅕祂䝁䄸杚灂䝁䅷党杁䍁䄰䅉祁䑁䅁杍睁䍁䄴䅥獂䡁䅍兢摂䕁䅕䅒杁䍁䅧杍灁䍁䅣光歁䕁䅙䅊祁䑁䅁杏歁䕁䅣䅊祁䑁䅁䅁㝁允䅁杢䅁䍁䅣睗䙂䙁䅕䅉䝂䝁䅫杢桂䝁䄴睙灂䝁䅅䅢杁䙁䅁杣療䝁䅙兡獂䝁䅕䅉瑁䍁䅁杍睁䑁䅉䅍畁䡁䅧䅢穂䝁䄰兘䙂䕁䅑䅉潁䑁䅉克湁䍁䅅䅊䝂䍁䅑杍硁䑁䅯䅊䡂䍁䅑杍硁䅁䅁児䅅䝁䄴䅁湁䙁䅳兒噂䍁䅁杒灂䝁䄴兙畂䝁䅍兡桂䝁䅷䅉兂䡁䅉睢浂䝁䅫䅢求䍁䅁兌杁䑁䅉䅍祁䑁䅁杌㑂䝁䅷督瑂䙁䄰兒䕂䍁䅁䅋祁䍁䅫睊桁䍁䅑杒歁䑁䅍李㙁䍁䅑杓歁䑁䅍李䅁䕁䉍䅁畂䅁䅁睊扂䕁䅕兖杁䕁䅙兡畂䝁䅅杢橂䝁䅫兙獂䍁䅁䅕祂䝁䄸杚灂䝁䅷党杁䍁䄰䅉祁䑁䅁杍睁䍁䄴䅥獂䡁䅍兢摂䕁䅕䅒杁䍁䅧杍灁䍁䅣光歁䕁䅙䅊穁䑁䅣杏歁䕁䅯䅊穁䑁䅣䅁䙂允䅁杙䅁䍁䅣睗䙂䙁䅕䅉䝂䝁䅫杢桂䝁䄴睙灂䝁䅅䅢杁䙁䅁杣療䝁䅙兡獂䝁䅕䅉瑁䍁䅁杍睁䑁䅉䅍畁䡁䅧䅢穂䝁䄰兘䙂䕁䅑䅉潁䑁䅉克湁䍁䅅䅊呂䍁䅑睍㕁䅁䅁杒䅅䝁䅉䅁湁䙁䅳兒噂䍁䅁杒灂䝁䄴兙畂䝁䅍兡桂䝁䅷䅉兂䡁䅉睢浂䝁䅫䅢求䍁䅁兌杁䑁䅉䅍祁䑁䅁杌㑂䝁䅷督瑂䙁䄰兒䕂䍁䅁䅋祁䍁䅫睊桁䍁䅑杖歁䑁䅑杍䅁䑁䈴䅁畂䅁䅁睊扂䕁䅕兖杁䕁䅙兡畂䝁䅅杢橂䝁䅫兙獂䍁䅁䅕祂䝁䄸杚灂䝁䅷党杁䍁䄰䅉祁䑁䅁杍睁䍁䄴䅥獂䡁䅍兢摂䕁䅕䅒杁䍁䅧杍灁䍁䅣光歁䙁䅣䅊ぁ䑁䅧杏歁䙁䅣䅊ㅁ䑁䅙䅁䅂允䅁杙䅁䍁䅣睗䙂䙁䅕䅉䝂䝁䅫杢桂䝁䄴睙灂䝁䅅䅢杁䙁䅁杣療䝁䅙兡獂䝁䅕䅉瑁䍁䅁杍睁䑁䅉䅍畁䡁䅧䅢穂䝁䄰兘䙂䕁䅑䅉潁䑁䅉克湁䍁䅅䅊奂䍁䅑䅎祁䅁䅁睐䅅䝁䅉䅁湁䙁䅳兒噂䍁䅁杒灂䝁䄴兙畂䝁䅍兡桂䝁䅷䅉兂䡁䅉睢浂䝁䅫䅢求䍁䅁兌杁䑁䅉䅍祁䑁䅁杌㑂䝁䅷督瑂䙁䄰兒䕂䍁䅁䅋祁䍁䅫睊桁䍁䅑䅗歁䑁䅑睍䅁䕁䉅䅁捂䅁䅁睊扂䕁䅕兖杁䕁䅙兡畂䝁䅅杢橂䝁䅫兙獂䍁䅁䅕祂䝁䄸杚灂䝁䅷党杁䍁䄰䅉祁䑁䅁杍睁䍁䄴䅥獂䡁䅍兢摂䕁䅕䅒湁䍁䅅䅊䍂䍁䅑免硁䑁䅕䅁㑁允䅁杗䅁䍁䅣睗䙂䙁䅕䅉䝂䝁䅫杢桂䝁䄴睙灂䝁䅅䅢杁䙁䅁杣療䝁䅙兡獂䝁䅕䅉瑁䍁䅁杍睁䑁䅉䅍畁䡁䅧䅢穂䝁䄰兘䙂䕁䅑睊桁䍁䅑睑歁䑁䅉䅍䅁䍁䉳䅁浂䅁䅁睊扂䕁䅕兖杁䕁䅙兡畂䝁䅅杢橂䝁䅫兙獂䍁䅁䅕祂䝁䄸杚灂䝁䅷党杁䍁䄰䅉祁䑁䅁杍睁䍁䄴䅥獂䡁䅍兢摂䕁䅕䅒湁䍁䅅䅊䑂䍁䅑杍ぁ䑁䅯䅊䑂䍁䅑睍ㅁ䅁䅁兌䅅䙁䅯䅁湁䙁䅳兒噂䍁䅁杒灂䝁䄴兙畂䝁䅍兡桂䝁䅷䅉兂䡁䅉睢浂䝁䅫䅢求䍁䅁兌杁䑁䅉䅍祁䑁䅁杌㑂䝁䅷督瑂䙁䄰兒䕂䍁䅣光歁䕁䅍䅊穁䑁䅙䅁睁允䅁䅡䅁䍁䅣睗䙂䙁䅕䅉䝂䝁䅫杢桂䝁䄴睙灂䝁䅅䅢杁䙁䅁杣療䝁䅙兡獂䝁䅕䅉瑁䍁䅁杍睁䑁䅉䅍畁䡁䅧䅢穂䝁䄰兘䙂䕁䅑睊桁䍁䅑睑歁䑁䅑免㙁䍁䅑睑歁䑁䅅免穁䅁䅁杍䅅䝁䅯䅁湁䙁䅳兒噂䍁䅁杒灂䝁䄴兙畂䝁䅍兡桂䝁䅷䅉兂䡁䅉睢浂䝁䅫䅢求䍁䅁兌杁䑁䅉䅍祁䑁䅁杌㑂䝁䅷督瑂䙁䄰兒䕂䍁䅣光歁䕁䅑䅊硁䑁䅅䅏㙁䍁䅑睔歁䑁䅅免㑁䅁䅁兏䅅䝁䅙䅁湁䙁䅳兒噂䍁䅁杒灂䝁䄴兙畂䝁䅍兡桂䝁䅷䅉兂䡁䅉睢浂䝁䅫䅢求䍁䅁兌杁䑁䅉䅍祁䑁䅁杌㑂䝁䅷督瑂䙁䄰兒䕂䍁䅣光歁䕁䅙䅊祁䑁䅁杏歁䕁䅣䅊祁䑁䅁䅁獁允䅁杚䅁䍁䅣睗䙂䙁䅕䅉䝂䝁䅫杢桂䝁䄴睙灂䝁䅅䅢杁䙁䅁杣療䝁䅙兡獂䝁䅕䅉瑁䍁䅁杍睁䑁䅉䅍畁䡁䅧䅢穂䝁䄰兘䙂䕁䅑睊桁䍁䅑杒歁䑁䅉免㙁䍁䅑睒歁䑁䅉免䅁䍁䈴䅁浂䅁䅁睊扂䕁䅕兖杁䕁䅙兡畂䝁䅅杢橂䝁䅫兙獂䍁䅁䅕祂䝁䄸杚灂䝁䅷党杁䍁䄰䅉祁䑁䅁杍睁䍁䄴䅥獂䡁䅍兢摂䕁䅕䅒湁䍁䅅䅊䝂䍁䅑睍㉁䑁䅯䅊䭂䍁䅑睍㉁䅁䅁免䅅䝁䅙䅁湁䙁䅳兒噂䍁䅁杒灂䝁䄴兙畂䝁䅍兡桂䝁䅷䅉兂䡁䅉睢浂䝁䅫䅢求䍁䅁兌杁䑁䅉䅍祁䑁䅁杌㑂䝁䅷督瑂䙁䄰兒䕂䍁䅣光歁䕁䅙䅊穁䑁䅣杏歁䕁䅯䅊穁䑁䅣䅁穁允䅁杗䅁䍁䅣睗䙂䙁䅕䅉䝂䝁䅫杢桂䝁䄴睙灂䝁䅅䅢杁䙁䅁杣療䝁䅙兡獂䝁䅕䅉瑁䍁䅁杍睁䑁䅉䅍畁䡁䅧䅢穂䝁䄰兘䙂䕁䅑睊桁䍁䅑睕歁䑁䅍兏䅁䍁䈸䅁慂䅁䅁睊扂䕁䅕兖杁䕁䅙兡畂䝁䅅杢橂䝁䅫兙獂䍁䅁䅕祂䝁䄸杚灂䝁䅷党杁䍁䄰䅉祁䑁䅁杍睁䍁䄴䅥獂䡁䅍兢摂䕁䅕䅒湁䍁䅅䅊坂䍁䅑䅎祁䅁䅁䅎䅅䝁䅙䅁湁䙁䅳兒噂䍁䅁杒灂䝁䄴兙畂䝁䅍兡桂䝁䅷䅉兂䡁䅉睢浂䝁䅫䅢求䍁䅁兌杁䑁䅉䅍祁䑁䅁杌㑂䝁䅷督瑂䙁䄰兒䕂䍁䅣光歁䙁䅣䅊ぁ䑁䅧杏歁䙁䅣䅊ㅁ䑁䅙䅁㉁允䅁杗䅁䍁䅣睗䙂䙁䅕䅉䝂䝁䅫杢桂䝁䄴睙灂䝁䅅䅢杁䙁䅁杣療䝁䅙兡獂䝁䅕䅉瑁䍁䅁杍睁䑁䅉䅍畁䡁䅧䅢穂䝁䄰兘䙂䕁䅑睊桁䍁䅑䅗歁䑁䅑杍䅁䑁䉕䅁慂䅁䅁睊扂䕁䅕兖杁䕁䅙兡畂䝁䅅杢橂䝁䅫兙獂䍁䅁䅕祂䝁䄸杚灂䝁䅷党杁䍁䄰䅉祁䑁䅁杍睁䍁䄴䅥獂䡁䅍兢摂䕁䅕䅒湁䍁䅅䅊奂䍁䅑䅎穁䅁䅁睎䅅䙁䄴䅁湁䙁䅳兒噂䍁䅁杒灂䝁䄴兙畂䝁䅍兡桂䝁䅷䅉兂䡁䅉睢浂䝁䅫䅢求䍁䅁兌杁䑁䅉䅍祁䑁䅁杌㑂䝁䅷督瑂䙁䄰兒䩂䙁䅧睊桁䍁䅑村歁䑁䅅免ㅁ䅁䅁睲䅍䙁䅷䅁湁䙁䅳兒噂䍁䅁杒灂䝁䄴兙畂䝁䅍兡桂䝁䅷䅉兂䡁䅉睢浂䝁䅫䅢求䍁䅁兌杁䑁䅉䅍祁䑁䅁杌㑂䝁䅷督瑂䙁䄰兒䩂䙁䅧睊桁䍁䅑睑歁䑁䅉䅍䅁䭁䑍䅁潂䅁䅁睊扂䕁䅕兖杁䕁䅙兡畂䝁䅅杢橂䝁䅫兙獂䍁䅁䅕祂䝁䄸杚灂䝁䅷党杁䍁䄰䅉祁䑁䅁杍睁䍁䄴䅥獂䡁䅍兢摂䕁䅕兓奂䍁䅣光歁䕁䅍䅊祁䑁䅑杏歁䕁䅍䅊穁䑁䅕䅁汃睁䅁䅘䅁䍁䅣睗䙂䙁䅕䅉䝂䝁䅫杢桂䝁䄴睙灂䝁䅅䅢杁䙁䅁杣療䝁䅙兡獂䝁䅕䅉瑁䍁䅁杍睁䑁䅉䅍畁䡁䅧䅢穂䝁䄰兘䙂䕁䅫䅗湁䍁䅅䅊䑂䍁䅑睍㉁䅁䅁睰䅍䝁䅯䅁湁䙁䅳兒噂䍁䅁杒灂䝁䄴兙畂䝁䅍兡桂䝁䅷䅉兂䡁䅉睢浂䝁䅫䅢求䍁䅁兌杁䑁䅉䅍祁䑁䅁杌㑂䝁䅷督瑂䙁䄰兒䩂䙁䅧睊桁䍁䅑睑歁䑁䅑免㙁䍁䅑睑歁䑁䅅免穁䅁䅁共䅍䝁䅷䅁湁䙁䅳兒噂䍁䅁杒灂䝁䄴兙畂䝁䅍兡桂䝁䅷䅉兂䡁䅉睢浂䝁䅫䅢求䍁䅁兌杁䑁䅉䅍祁䑁䅁杌㑂䝁䅷督瑂䙁䄰兒䩂䙁䅧睊桁䍁䅑䅒歁䑁䅅免㑁䑁䅯䅊偂䍁䅑免硁䑁䅧䅁睃睁䅁䅡䅁䍁䅣睗䙂䙁䅕䅉䝂䝁䅫杢桂䝁䄴睙灂䝁䅅䅢杁䙁䅁杣療䝁䅙兡獂䝁䅕䅉瑁䍁䅁杍睁䑁䅉䅍畁䡁䅧䅢穂䝁䄰兘䙂䕁䅫䅗湁䍁䅅䅊䝂䍁䅑杍睁䑁䅯䅊䡂䍁䅑杍睁䅁䅁䅰䅍䝁䅧䅁湁䙁䅳兒噂䍁䅁杒灂䝁䄴兙畂䝁䅍兡桂䝁䅷䅉兂䡁䅉睢浂䝁䅫䅢求䍁䅁兌杁䑁䅉䅍祁䑁䅁杌㑂䝁䅷督瑂䙁䄰兒䩂䙁䅧睊桁䍁䅑杒歁䑁䅉免㙁䍁䅑睒歁䑁䅉免䅁䭁䑙䅁潂䅁䅁睊扂䕁䅕兖杁䕁䅙兡畂䝁䅅杢橂䝁䅫兙獂䍁䅁䅕祂䝁䄸杚灂䝁䅷党杁䍁䄰䅉祁䑁䅁杍睁䍁䄴䅥獂䡁䅍兢摂䕁䅕兓奂䍁䅣光歁䕁䅙䅊穁䑁䅙杏歁䕁䅯䅊穁䑁䅙䅁潃睁䅁䅡䅁䍁䅣睗䙂䙁䅕䅉䝂䝁䅫杢桂䝁䄴睙灂䝁䅅䅢杁䙁䅁杣療䝁䅙兡獂䝁䅕䅉瑁䍁䅁杍睁䑁䅉䅍畁䡁䅧䅢穂䝁䄰兘䙂䕁䅫䅗湁䍁䅅䅊䝂䍁䅑睍㍁䑁䅯䅊䭂䍁䅑睍㍁䅁䅁東䅍䙁䅷䅁湁䙁䅳兒噂䍁䅁杒灂䝁䄴兙畂䝁䅍兡桂䝁䅷䅉兂䡁䅉睢浂䝁䅫䅢求䍁䅁兌杁䑁䅉䅍祁䑁䅁杌㑂䝁䅷督瑂䙁䄰兒䩂䙁䅧睊桁䍁䅑睕歁䑁䅍兏䅁䭁䑉䅁捂䅁䅁睊扂䕁䅕兖杁䕁䅙兡畂䝁䅅杢橂䝁䅫兙獂䍁䅁䅕祂䝁䄸杚灂䝁䅷党杁䍁䄰䅉祁䑁䅁杍睁䍁䄴䅥獂䡁䅍兢摂䕁䅕兓奂䍁䅣光歁䙁䅙䅊ぁ䑁䅉䅁牃睁䅁䅡䅁䍁䅣睗䙂䙁䅕䅉䝂䝁䅫杢桂䝁䄴睙灂䝁䅅䅢杁䙁䅁杣療䝁䅙兡獂䝁䅕䅉瑁䍁䅁杍睁䑁䅉䅍畁䡁䅧䅢穂䝁䄰兘䙂䕁䅫䅗湁䍁䅅䅊塂䍁䅑䅎㑁䑁䅯䅊塂䍁䅑兎㉁䅁䅁兲䅍䙁䅷䅁湁䙁䅳兒噂䍁䅁杒灂䝁䄴兙畂䝁䅍兡桂䝁䅷䅉兂䡁䅉睢浂䝁䅫䅢求䍁䅁兌杁䑁䅉䅍祁䑁䅁杌㑂䝁䅷督瑂䙁䄰兒䩂䙁䅧睊桁䍁䅑䅗歁䑁䅑杍䅁䭁䑷䅁捂䅁䅁睊扂䕁䅕兖杁䕁䅙兡畂䝁䅅杢橂䝁䅫兙獂䍁䅁䅕祂䝁䄸杚灂䝁䅷党杁䍁䄰䅉祁䑁䅁杍睁䍁䄴䅥獂䡁䅍兢摂䕁䅕兓奂䍁䅣光歁䙁䅧䅊ぁ䑁䅍䅁畃睁䅁䅚䅁䍁䅣睗䙂䙁䅕䅉䝂䝁䅫杢桂䝁䄴睙灂䝁䅅䅢杁䙁䅁杣療䝁䅙兡獂䝁䅕䅉瑁䍁䅁杍睁䑁䅉䅍畁䡁䅧䅢穂䝁䄰兘䙂䙁䅍䅉潁䑁䅉克湁䍁䅅䅊䍂䍁䅑免硁䑁䅕䅁䉄允䅁杙䅁䍁䅣睗䙂䙁䅕䅉䝂䝁䅫杢桂䝁䄴睙灂䝁䅅䅢杁䙁䅁杣療䝁䅙兡獂䝁䅕䅉瑁䍁䅁杍睁䑁䅉䅍畁䡁䅧䅢穂䝁䄰兘䙂䙁䅍䅉潁䑁䅉克湁䍁䅅䅊䑂䍁䅑杍睁䅁䅁睷䅅䝁䄴䅁湁䙁䅳兒噂䍁䅁杒灂䝁䄴兙畂䝁䅍兡桂䝁䅷䅉兂䡁䅉睢浂䝁䅫䅢求䍁䅁兌杁䑁䅉䅍祁䑁䅁杌㑂䝁䅷督瑂䙁䄰兒呂䍁䅁䅋祁䍁䅫睊桁䍁䅑睑歁䑁䅉䅎㙁䍁䅑睑歁䑁䅍兎䅁䵁䉕䅁楂䅁䅁睊扂䕁䅕兖杁䕁䅙兡畂䝁䅅杢橂䝁䅫兙獂䍁䅁䅕祂䝁䄸杚灂䝁䅷党杁䍁䄰䅉祁䑁䅁杍睁䍁䄴䅥獂䡁䅍兢摂䕁䅕睕杁䍁䅧杍灁䍁䅣光歁䕁䅍䅊穁䑁䅙䅁䡄允䅁䅣䅁䍁䅣睗䙂䙁䅕䅉䝂䝁䅫杢桂䝁䄴睙灂䝁䅅䅢杁䙁䅁杣療䝁䅙兡獂䝁䅕䅉瑁䍁䅁杍睁䑁䅉䅍畁䡁䅧䅢穂䝁䄰兘䙂䙁䅍䅉潁䑁䅉克湁䍁䅅䅊䑂䍁䅑䅎硁䑁䅯䅊䑂䍁䅑免硁䑁䅍䅁䩄允䅁杣䅁䍁䅣睗䙂䙁䅕䅉䝂䝁䅫杢桂䝁䄴睙灂䝁䅅䅢杁䙁䅁杣療䝁䅙兡獂䝁䅕䅉瑁䍁䅁杍睁䑁䅉䅍畁䡁䅧䅢穂䝁䄰兘䙂䙁䅍䅉潁䑁䅉克湁䍁䅅䅊䕂䍁䅑免硁䑁䅧杏歁䕁䄸䅊硁䑁䅅䅏䅁䵁䉉䅁畂䅁䅁睊扂䕁䅕兖杁䕁䅙兡畂䝁䅅杢橂䝁䅫兙獂䍁䅁䅕祂䝁䄸杚灂䝁䅷党杁䍁䄰䅉祁䑁䅁杍睁䍁䄴䅥獂䡁䅍兢摂䕁䅕睕杁䍁䅧杍灁䍁䅣光歁䕁䅙䅊祁䑁䅁杏歁䕁䅣䅊祁䑁䅁䅁䕄允䅁杢䅁䍁䅣睗䙂䙁䅕䅉䝂䝁䅫杢桂䝁䄴睙灂䝁䅅䅢杁䙁䅁杣療䝁䅙兡獂䝁䅕䅉瑁䍁䅁杍睁䑁䅉䅍畁䡁䅧䅢穂䝁䄰兘䙂䙁䅍䅉潁䑁䅉克湁䍁䅅䅊䝂䍁䅑杍硁䑁䅯䅊䡂䍁䅑杍硁䅁䅁杸䅅䝁䄴䅁湁䙁䅳兒噂䍁䅁杒灂䝁䄴兙畂䝁䅍兡桂䝁䅷䅉兂䡁䅉睢浂䝁䅫䅢求䍁䅁兌杁䑁䅉䅍祁䑁䅁杌㑂䝁䅷督瑂䙁䄰兒呂䍁䅁䅋祁䍁䅫睊桁䍁䅑杒歁䑁䅍李㙁䍁䅑杓歁䑁䅍李䅁䵁䉧䅁畂䅁䅁睊扂䕁䅕兖杁䕁䅙兡畂䝁䅅杢橂䝁䅫兙獂䍁䅁䅕祂䝁䄸杚灂䝁䅷党杁䍁䄰䅉祁䑁䅁杍睁䍁䄴䅥獂䡁䅍兢摂䕁䅕睕杁䍁䅧杍灁䍁䅣光歁䕁䅙䅊穁䑁䅣杏歁䕁䅯䅊穁䑁䅣䅁䭄允䅁杙䅁䍁䅣睗䙂䙁䅕䅉䝂䝁䅫杢桂䝁䄴睙灂䝁䅅䅢杁䙁䅁杣療䝁䅙兡獂䝁䅕䅉瑁䍁䅁杍睁䑁䅉䅍畁䡁䅧䅢穂䝁䄰兘䙂䙁䅍䅉潁䑁䅉克湁䍁䅅䅊呂䍁䅑睍㕁䅁䅁睹䅅䝁䅉䅁湁䙁䅳兒噂䍁䅁杒灂䝁䄴兙畂䝁䅍兡桂䝁䅷䅉兂䡁䅉睢浂䝁䅫䅢求䍁䅁兌杁䑁䅉䅍祁䑁䅁杌㑂䝁䅷督瑂䙁䄰兒呂䍁䅁䅋祁䍁䅫睊桁䍁䅑杖歁䑁䅑杍䅁䵁䉷䅁畂䅁䅁睊扂䕁䅕兖杁䕁䅙兡畂䝁䅅杢橂䝁䅫兙獂䍁䅁䅕祂䝁䄸杚灂䝁䅷党杁䍁䄰䅉祁䑁䅁杍睁䍁䄴䅥獂䡁䅍兢摂䕁䅕睕杁䍁䅧杍灁䍁䅣光歁䙁䅣䅊ぁ䑁䅧杏歁䙁䅣䅊ㅁ䑁䅙䅁佄允䅁杙䅁䍁䅣睗䙂䙁䅕䅉䝂䝁䅫杢桂䝁䄴睙灂䝁䅅䅢杁䙁䅁杣療䝁䅙兡獂䝁䅕䅉瑁䍁䅁杍睁䑁䅉䅍畁䡁䅧䅢穂䝁䄰兘䙂䙁䅍䅉潁䑁䅉克湁䍁䅅䅊奂䍁䅑䅎祁䅁䅁兺䅅䝁䅉䅁湁䙁䅳兒噂䍁䅁杒灂䝁䄴兙畂䝁䅍兡桂䝁䅷䅉兂䡁䅉睢浂䝁䅫䅢求䍁䅁兌杁䑁䅉䅍祁䑁䅁杌㑂䝁䅷督瑂䙁䄰兒呂䍁䅁䅋祁䍁䅫睊桁䍁䅑䅗歁䑁䅑睍䅁䵁䈸䅁捂䅁䅁睊扂䕁䅕兖杁䕁䅙兡畂䝁䅅杢橂䝁䅫兙獂䍁䅁䅕祂䝁䄸杚灂䝁䅷党杁䍁䄰䅉祁䑁䅁杍睁䍁䄴䅥獂䡁䅍兢摂䕁䅕睕湁䍁䅅䅊䍂䍁䅑免硁䑁䅕䅁偄睁䅁杗䅁䍁䅣睗䙂䙁䅕䅉䝂䝁䅫杢桂䝁䄴睙灂䝁䅅䅢杁䙁䅁杣療䝁䅙兡獂䝁䅕䅉瑁䍁䅁杍睁䑁䅉䅍畁䡁䅧䅢穂䝁䄰兘䙂䙁䅍睊桁䍁䅑睑歁䑁䅉䅍䅁乁䑅䅁浂䅁䅁睊扂䕁䅕兖杁䕁䅙兡畂䝁䅅杢橂䝁䅫兙獂䍁䅁䅕祂䝁䄸杚灂䝁䅷党杁䍁䄰䅉祁䑁䅁杍睁䍁䄴䅥獂䡁䅍兢摂䕁䅕睕湁䍁䅅䅊䑂䍁䅑杍ぁ䑁䅯䅊䑂䍁䅑睍ㅁ䅁䅁眰䅍䙁䅯䅁湁䙁䅳兒噂䍁䅁杒灂䝁䄴兙畂䝁䅍兡桂䝁䅷䅉兂䡁䅉睢浂䝁䅫䅢求䍁䅁兌杁䑁䅉䅍祁䑁䅁杌㑂䝁䅷督瑂䙁䄰兒呂䍁䅣光歁䕁䅍䅊穁䑁䅙䅁噄睁䅁䅡䅁䍁䅣睗䙂䙁䅕䅉䝂䝁䅫杢桂䝁䄴睙灂䝁䅅䅢杁䙁䅁杣療䝁䅙兡獂䝁䅕䅉瑁䍁䅁杍睁䑁䅉䅍畁䡁䅧䅢穂䝁䄰兘䙂䙁䅍睊桁䍁䅑睑歁䑁䅑免㙁䍁䅑睑歁䑁䅅免穁䅁䅁眱䅍䝁䅯䅁湁䙁䅳兒噂䍁䅁杒灂䝁䄴兙畂䝁䅍兡桂䝁䅷䅉兂䡁䅉睢浂䝁䅫䅢求䍁䅁兌杁䑁䅉䅍祁䑁䅁杌㑂䝁䅷督瑂䙁䄰兒呂䍁䅣光歁䕁䅑䅊硁䑁䅅䅏㙁䍁䅑睔歁䑁䅅免㑁䅁䅁䄰䅍䝁䅙䅁湁䙁䅳兒噂䍁䅁杒灂䝁䄴兙畂䝁䅍兡桂䝁䅷䅉兂䡁䅉睢浂䝁䅫䅢求䍁䅁兌杁䑁䅉䅍祁䑁䅁杌㑂䝁䅷督瑂䙁䄰兒呂䍁䅣光歁䕁䅙䅊祁䑁䅁杏歁䕁䅣䅊祁䑁䅁䅁卄睁䅁杚䅁䍁䅣睗䙂䙁䅕䅉䝂䝁䅫杢桂䝁䄴睙灂䝁䅅䅢杁䙁䅁杣療䝁䅙兡獂䝁䅕䅉瑁䍁䅁杍睁䑁䅉䅍畁䡁䅧䅢穂䝁䄰兘䙂䙁䅍睊桁䍁䅑杒歁䑁䅉免㙁䍁䅑睒歁䑁䅉免䅁乁䑑䅁浂䅁䅁睊扂䕁䅕兖杁䕁䅙兡畂䝁䅅杢橂䝁䅫兙獂䍁䅁䅕祂䝁䄸杚灂䝁䅷党杁䍁䄰䅉祁䑁䅁杍睁䍁䄴䅥獂䡁䅍兢摂䕁䅕睕湁䍁䅅䅊䝂䍁䅑睍㉁䑁䅯䅊䭂䍁䅑睍㉁䅁䅁朱䅍䝁䅙䅁湁䙁䅳兒噂䍁䅁杒灂䝁䄴兙畂䝁䅍兡桂䝁䅷䅉兂䡁䅉睢浂䝁䅫䅢求䍁䅁兌杁䑁䅉䅍祁䑁䅁杌㑂䝁䅷督瑂䙁䄰兒呂䍁䅣光歁䕁䅙䅊穁䑁䅣杏歁䕁䅯䅊穁䑁䅣䅁奄睁䅁杗䅁䍁䅣睗䙂䙁䅕䅉䝂䝁䅫杢桂䝁䄴睙灂䝁䅅䅢杁䙁䅁杣療䝁䅙兡獂䝁䅕䅉瑁䍁䅁杍睁䑁䅉䅍畁䡁䅧䅢穂䝁䄰兘䙂䙁䅍睊桁䍁䅑睕歁䑁䅍兏䅁乁䑫䅁慂䅁䅁睊扂䕁䅕兖杁䕁䅙兡畂䝁䅅杢橂䝁䅫兙獂䍁䅁䅕祂䝁䄸杚灂䝁䅷党杁䍁䄰䅉祁䑁䅁杍睁䍁䄴䅥獂䡁䅍兢摂䕁䅕睕湁䍁䅅䅊坂䍁䅑䅎祁䅁䅁朲䅍䝁䅙䅁湁䙁䅳兒噂䍁䅁杒灂䝁䄴兙畂䝁䅍兡桂䝁䅷䅉兂䡁䅉睢浂䝁䅫䅢求䍁䅁兌杁䑁䅉䅍祁䑁䅁杌㑂䝁䅷督瑂䙁䄰兒呂䍁䅣光歁䙁䅣䅊ぁ䑁䅧杏歁䙁䅣䅊ㅁ䑁䅙䅁捄睁䅁杗䅁䍁䅣睗䙂䙁䅕䅉䝂䝁䅫杢桂䝁䄴睙灂䝁䅅䅢杁䙁䅁杣療䝁䅙兡獂䝁䅕䅉瑁䍁䅁杍睁䑁䅉䅍畁䡁䅧䅢穂䝁䄰兘䙂䙁䅍睊桁䍁䅑䅗歁䑁䅑杍䅁乁䑳䅁慂䅁䅁睊扂䕁䅕兖杁䕁䅙兡畂䝁䅅杢橂䝁䅫兙獂䍁䅁䅕祂䝁䄸杚灂䝁䅷党杁䍁䄰䅉祁䑁䅁杍睁䍁䄴䅥獂䡁䅍兢摂䕁䅕睕湁䍁䅅䅊奂䍁䅑䅎穁䅁䅁儳䅍䝁䅙䅁湁䙁䅳兒噂䍁䅁杒灂䝁䄴兙畂䝁䅍兡桂䝁䅷䅉兂䡁䅉睢浂䝁䅫䅢求䍁䅁兌杁䑁䅉䅍祁䑁䅁杌㑂䝁䅷督瑂䙁䄰兒啂䙁䅉䅉潁䑁䅉克湁䍁䅅䅊䍂䍁䅑免硁䑁䅕䅁睃允䅁䅚䅁䍁䅣睗䙂䙁䅕䅉䝂䝁䅫杢桂䝁䄴睙灂䝁䅅䅢杁䙁䅁杣療䝁䅙兡獂䝁䅕䅉瑁䍁䅁杍睁䑁䅉䅍畁䡁䅧䅢穂䝁䄰兘䙂䙁䅑杕杁䍁䅧杍灁䍁䅣光歁䕁䅍䅊祁䑁䅁䅁橃允䅁䅣䅁䍁䅣睗䙂䙁䅕䅉䝂䝁䅫杢桂䝁䄴睙灂䝁䅅䅢杁䙁䅁杣療䝁䅙兡獂䝁䅕䅉瑁䍁䅁杍睁䑁䅉䅍畁䡁䅧䅢穂䝁䄰兘䙂䙁䅑杕杁䍁䅧杍灁䍁䅣光歁䕁䅍䅊祁䑁䅑杏歁䕁䅍䅊穁䑁䅕䅁汃允䅁䅚䅁䍁䅣睗䙂䙁䅕䅉䝂䝁䅫杢桂䝁䄴睙灂䝁䅅䅢杁䙁䅁杣療䝁䅙兡獂䝁䅕䅉瑁䍁䅁杍睁䑁䅉䅍畁䡁䅧䅢穂䝁䄰兘䙂䙁䅑杕杁䍁䅧杍灁䍁䅣光歁䕁䅍䅊穁䑁䅙䅁湃允䅁杣䅁䍁䅣睗䙂䙁䅕䅉䝂䝁䅫杢桂䝁䄴睙灂䝁䅅䅢杁䙁䅁杣療䝁䅙兡獂䝁䅕䅉瑁䍁䅁杍睁䑁䅉䅍畁䡁䅧䅢穂䝁䄰兘䙂䙁䅑杕杁䍁䅧杍灁䍁䅣光歁䕁䅍䅊ぁ䑁䅅杏歁䕁䅍䅊硁䑁䅅睍䅁䭁䉫䅁あ䅁䅁睊扂䕁䅕兖杁䕁䅙兡畂䝁䅅杢橂䝁䅫兙獂䍁䅁䅕祂䝁䄸杚灂䝁䅷党杁䍁䄰䅉祁䑁䅁杍睁䍁䄴䅥獂䡁䅍兢摂䕁䅕䅖卂䍁䅁䅋祁䍁䅫睊桁䍁䅑䅒歁䑁䅅免㑁䑁䅯䅊偂䍁䅑免硁䑁䅧䅁硃允䅁䅣䅁䍁䅣睗䙂䙁䅕䅉䝂䝁䅫杢桂䝁䄴睙灂䝁䅅䅢杁䙁䅁杣療䝁䅙兡獂䝁䅕䅉瑁䍁䅁杍睁䑁䅉䅍畁䡁䅧䅢穂䝁䄰兘䙂䙁䅑杕杁䍁䅧杍灁䍁䅣光歁䕁䅙䅊祁䑁䅁杏歁䕁䅣䅊祁䑁䅁䅁歃允䅁䅣䅁䍁䅣睗䙂䙁䅕䅉䝂䝁䅫杢桂䝁䄴睙灂䝁䅅䅢杁䙁䅁杣療䝁䅙兡獂䝁䅕䅉瑁䍁䅁杍睁䑁䅉䅍畁䡁䅧䅢穂䝁䄰兘䙂䙁䅑杕杁䍁䅧杍灁䍁䅣光歁䕁䅙䅊祁䑁䅅杏歁䕁䅣䅊祁䑁䅅䅁浃允䅁䅣䅁䍁䅣睗䙂䙁䅕䅉䝂䝁䅫杢桂䝁䄴睙灂䝁䅅䅢杁䙁䅁杣療䝁䅙兡獂䝁䅕䅉瑁䍁䅁杍睁䑁䅉䅍畁䡁䅧䅢穂䝁䄰兘䙂䙁䅑杕杁䍁䅧杍灁䍁䅣光歁䕁䅙䅊穁䑁䅙杏歁䕁䅯䅊穁䑁䅙䅁潃允䅁䅣䅁䍁䅣睗䙂䙁䅕䅉䝂䝁䅫杢桂䝁䄴睙灂䝁䅅䅢杁䙁䅁杣療䝁䅙兡獂䝁䅕䅉瑁䍁䅁杍睁䑁䅉䅍畁䡁䅧䅢穂䝁䄰兘䙂䙁䅑杕杁䍁䅧杍灁䍁䅣光歁䕁䅙䅊穁䑁䅣杏歁䕁䅯䅊穁䑁䅣䅁煃允䅁䅚䅁䍁䅣睗䙂䙁䅕䅉䝂䝁䅫杢桂䝁䄴睙灂䝁䅅䅢杁䙁䅁杣療䝁䅙兡獂䝁䅕䅉瑁䍁䅁杍睁䑁䅉䅍畁䡁䅧䅢穂䝁䄰兘䙂䙁䅑杕杁䍁䅧杍灁䍁䅣光歁䙁䅍䅊穁䑁䅫䅁牃允䅁䅚䅁䍁䅣睗䙂䙁䅕䅉䝂䝁䅫杢桂䝁䄴睙灂䝁䅅䅢杁䙁䅁杣療䝁䅙兡獂䝁䅕䅉瑁䍁䅁杍睁䑁䅉䅍畁䡁䅧䅢穂䝁䄰兘䙂䙁䅑杕杁䍁䅧杍灁䍁䅣光歁䙁䅙䅊ぁ䑁䅉䅁獃允䅁䅣䅁䍁䅣睗䙂䙁䅕䅉䝂䝁䅫杢桂䝁䄴睙灂䝁䅅䅢杁䙁䅁杣療䝁䅙兡獂䝁䅕䅉瑁䍁䅁杍睁䑁䅉䅍畁䡁䅧䅢穂䝁䄰兘䙂䙁䅑杕杁䍁䅧杍灁䍁䅣光歁䙁䅣䅊ぁ䑁䅧杏歁䙁䅣䅊ㅁ䑁䅙䅁畃允䅁䅚䅁䍁䅣睗䙂䙁䅕䅉䝂䝁䅫杢桂䝁䄴睙灂䝁䅅䅢杁䙁䅁杣療䝁䅙兡獂䝁䅕䅉瑁䍁䅁杍睁䑁䅉䅍畁䡁䅧䅢穂䝁䄰兘䙂䙁䅑杕杁䍁䅧杍灁䍁䅣光歁䙁䅧䅊ぁ䑁䅉䅁瑃允䅁䅚䅁䍁䅣睗䙂䙁䅕䅉䝂䝁䅫杢桂䝁䄴睙灂䝁䅅䅢杁䙁䅁杣療䝁䅙兡獂䝁䅕䅉瑁䍁䅁杍睁䑁䅉䅍畁䡁䅧䅢穂䝁䄰兘䙂䙁䅑杕杁䍁䅧杍灁䍁䅣光歁䙁䅧䅊ぁ䑁䅍䅁癃允䅁杘䅁䍁䅣睗䙂䙁䅕䅉䝂䝁䅫杢桂䝁䄴睙灂䝁䅅䅢杁䙁䅁杣療䝁䅙兡獂䝁䅕䅉瑁䍁䅁杍睁䑁䅉䅍畁䡁䅧䅢穂䝁䄰兘䙂䙁䅑杕湁䍁䅅䅊䍂䍁䅑免硁䑁䅕䅁⭃睁䅁䅘䅁䍁䅣睗䙂䙁䅕䅉䝂䝁䅫杢桂䝁䄴睙灂䝁䅅䅢杁䙁䅁杣療䝁䅙兡獂䝁䅕䅉瑁䍁䅁杍睁䑁䅉䅍畁䡁䅧䅢穂䝁䄰兘䙂䙁䅑杕湁䍁䅅䅊䑂䍁䅑杍睁䅁䅁关䅍䝁䅧䅁湁䙁䅳兒噂䍁䅁杒灂䝁䄴兙畂䝁䅍兡桂䝁䅷䅉兂䡁䅉睢浂䝁䅫䅢求䍁䅁兌杁䑁䅉䅍祁䑁䅁杌㑂䝁䅷督瑂䙁䄰兒啂䙁䅉睊桁䍁䅑睑歁䑁䅉䅎㙁䍁䅑睑歁䑁䅍兎䅁䱁䑍䅁捂䅁䅁睊扂䕁䅕兖杁䕁䅙兡畂䝁䅅杢橂䝁䅫兙獂䍁䅁䅕祂䝁䄸杚灂䝁䅷党杁䍁䄰䅉祁䑁䅁杍睁䍁䄴䅥獂䡁䅍兢摂䕁䅕䅖卂䍁䅣光歁䕁䅍䅊穁䑁䅙䅁㉃睁䅁条䅁䍁䅣睗䙂䙁䅕䅉䝂䝁䅫杢桂䝁䄴睙灂䝁䅅䅢杁䙁䅁杣療䝁䅙兡獂䝁䅕䅉瑁䍁䅁杍睁䑁䅉䅍畁䡁䅧䅢穂䝁䄰兘䙂䙁䅑杕湁䍁䅅䅊䑂䍁䅑䅎硁䑁䅯䅊䑂䍁䅑免硁䑁䅍䅁㑃睁䅁䅢䅁䍁䅣睗䙂䙁䅕䅉䝂䝁䅫杢桂䝁䄴睙灂䝁䅅䅢杁䙁䅁杣療䝁䅙兡獂䝁䅕䅉瑁䍁䅁杍睁䑁䅉䅍畁䡁䅧䅢穂䝁䄰兘䙂䙁䅑杕湁䍁䅅䅊䕂䍁䅑免硁䑁䅧杏歁䕁䄸䅊硁䑁䅅䅏䅁䱁䐸䅁潂䅁䅁睊扂䕁䅕兖杁䕁䅙兡畂䝁䅅杢橂䝁䅫兙獂䍁䅁䅕祂䝁䄸杚灂䝁䅷党杁䍁䄰䅉祁䑁䅁杍睁䍁䄴䅥獂䡁䅍兢摂䕁䅕䅖卂䍁䅣光歁䕁䅙䅊祁䑁䅁杏歁䕁䅣䅊祁䑁䅁䅁祃睁䅁䅡䅁䍁䅣睗䙂䙁䅕䅉䝂䝁䅫杢桂䝁䄴睙灂䝁䅅䅢杁䙁䅁杣療䝁䅙兡獂䝁䅕䅉瑁䍁䅁杍睁䑁䅉䅍畁䡁䅧䅢穂䝁䄰兘䙂䙁䅑杕湁䍁䅅䅊䝂䍁䅑杍硁䑁䅯䅊䡂䍁䅑杍硁䅁䅁䅴䅍䝁䅧䅁湁䙁䅳兒噂䍁䅁杒灂䝁䄴兙畂䝁䅍兡桂䝁䅷䅉兂䡁䅉睢浂䝁䅫䅢求䍁䅁兌杁䑁䅉䅍祁䑁䅁杌㑂䝁䅷督瑂䙁䄰兒啂䙁䅉睊桁䍁䅑杒歁䑁䅍李㙁䍁䅑杓歁䑁䅍李䅁䱁䑣䅁潂䅁䅁睊扂䕁䅕兖杁䕁䅙兡畂䝁䅅杢橂䝁䅫兙獂䍁䅁䅕祂䝁䄸杚灂䝁䅷党杁䍁䄰䅉祁䑁䅁杍睁䍁䄴䅥獂䡁䅍兢摂䕁䅕䅖卂䍁䅣光歁䕁䅙䅊穁䑁䅣杏歁䕁䅯䅊穁䑁䅣䅁㕃睁䅁䅘䅁䍁䅣睗䙂䙁䅕䅉䝂䝁䅫杢桂䝁䄴睙灂䝁䅅䅢杁䙁䅁杣療䝁䅙兡獂䝁䅕䅉瑁䍁䅁杍睁䑁䅉䅍畁䡁䅧䅢穂䝁䄰兘䙂䙁䅑杕湁䍁䅅䅊呂䍁䅑睍㕁䅁䅁兴䅍䙁䅷䅁湁䙁䅳兒噂䍁䅁杒灂䝁䄴兙畂䝁䅍兡桂䝁䅷䅉兂䡁䅉睢浂䝁䅫䅢求䍁䅁兌杁䑁䅉䅍祁䑁䅁杌㑂䝁䅷督瑂䙁䄰兒啂䙁䅉睊桁䍁䅑杖歁䑁䅑杍䅁䱁䑯䅁潂䅁䅁睊扂䕁䅕兖杁䕁䅙兡畂䝁䅅杢橂䝁䅫兙獂䍁䅁䅕祂䝁䄸杚灂䝁䅷党杁䍁䄰䅉祁䑁䅁杍睁䍁䄴䅥獂䡁䅍兢摂䕁䅕䅖卂䍁䅣光歁䙁䅣䅊ぁ䑁䅧杏歁䙁䅣䅊ㅁ䑁䅙䅁㡃睁䅁䅘䅁䍁䅣睗䙂䙁䅕䅉䝂䝁䅫杢桂䝁䄴睙灂䝁䅅䅢杁䙁䅁杣療䝁䅙兡獂䝁䅕䅉瑁䍁䅁杍睁䑁䅉䅍畁䡁䅧䅢穂䝁䄰兘䙂䙁䅑杕湁䍁䅅䅊奂䍁䅑䅎祁䅁䅁睵䅍䙁䅷䅁湁䙁䅳兒噂䍁䅁杒灂䝁䄴兙畂䝁䅍兡桂䝁䅷䅉兂䡁䅉睢浂䝁䅫䅢求䍁䅁兌杁䑁䅉䅍祁䑁䅁杌㑂䝁䅷督瑂䙁䄰兒啂䙁䅉睊桁䍁䅑䅗歁䑁䅑睍䅁䱁䐰䅁潂䅁䅁睊扂䕁䅕兖杁䕁䅙兡畂䝁䅅杢橂䝁䅫兙獂䍁䅁䅕祂䝁䄸杚灂䝁䅷党杁䍁䄰䅉祁䑁䅁杍睁䍁䄴䅥獂䡁䅍兢摂䕁䅕杖卂䕁䅣䅉潁䑁䅉克湁䍁䅅䅊䍂䍁䅑免硁䑁䅕䅁⽃允䅁杚䅁䍁䅣睗䙂䙁䅕䅉䝂䝁䅫杢桂䝁䄴睙灂䝁䅅䅢杁䙁䅁杣療䝁䅙兡獂䝁䅕䅉瑁䍁䅁杍睁䑁䅉䅍畁䡁䅧䅢穂䝁䄰兘䙂䙁䅙杕䡂䍁䅁䅋祁䍁䅫睊桁䍁䅑睑歁䑁䅉䅍䅁䱁䉉䅁祂䅁䅁睊扂䕁䅕兖杁䕁䅙兡畂䝁䅅杢橂䝁䅫兙獂䍁䅁䅕祂䝁䄸杚灂䝁䅷党杁䍁䄰䅉祁䑁䅁杍睁䍁䄴䅥獂䡁䅍兢摂䕁䅕杖卂䕁䅣䅉潁䑁䅉克湁䍁䅅䅊䑂䍁䅑杍ぁ䑁䅯䅊䑂䍁䅑睍ㅁ䅁䅁䅴䅅䝁䅙䅁湁䙁䅳兒噂䍁䅁杒灂䝁䄴兙畂䝁䅍兡桂䝁䅷䅉兂䡁䅉睢浂䝁䅫䅢求䍁䅁兌杁䑁䅉䅍祁䑁䅁杌㑂䝁䅷督瑂䙁䄰兒坂䙁䅉睒杁䍁䅧杍灁䍁䅣光歁䕁䅍䅊穁䑁䅙䅁㉃允䅁䅤䅁䍁䅣睗䙂䙁䅕䅉䝂䝁䅫杢桂䝁䄴睙灂䝁䅅䅢杁䙁䅁杣療䝁䅙兡獂䝁䅕䅉瑁䍁䅁杍睁䑁䅉䅍畁䡁䅧䅢穂䝁䄰兘䙂䙁䅙杕䡂䍁䅁䅋祁䍁䅫睊桁䍁䅑睑歁䑁䅑免㙁䍁䅑睑歁䑁䅅免穁䅁䅁䅵䅅䡁䅙䅁湁䙁䅳兒噂䍁䅁杒灂䝁䄴兙畂䝁䅍兡桂䝁䅷䅉兂䡁䅉睢浂䝁䅫䅢求䍁䅁兌杁䑁䅉䅍祁䑁䅁杌㑂䝁䅷督瑂䙁䄰兒坂䙁䅉睒杁䍁䅧杍灁䍁䅣光歁䕁䅑䅊硁䑁䅅䅏㙁䍁䅑睔歁䑁䅅免㑁䅁䅁䅷䅅䡁䅉䅁湁䙁䅳兒噂䍁䅁杒灂䝁䄴兙畂䝁䅍兡桂䝁䅷䅉兂䡁䅉睢浂䝁䅫䅢求䍁䅁兌杁䑁䅉䅍祁䑁䅁杌㑂䝁䅷督瑂䙁䄰兒坂䙁䅉睒杁䍁䅧杍灁䍁䅣光歁䕁䅙䅊祁䑁䅁杏歁䕁䅣䅊祁䑁䅁䅁穃允䅁杣䅁䍁䅣睗䙂䙁䅕䅉䝂䝁䅫杢桂䝁䄴睙灂䝁䅅䅢杁䙁䅁杣療䝁䅙兡獂䝁䅕䅉瑁䍁䅁杍睁䑁䅉䅍畁䡁䅧䅢穂䝁䄰兘䙂䙁䅙杕䡂䍁䅁䅋祁䍁䅫睊桁䍁䅑杒歁䑁䅉免㙁䍁䅑睒歁䑁䅉免䅁䱁䉕䅁祂䅁䅁睊扂䕁䅕兖杁䕁䅙兡畂䝁䅅杢橂䝁䅫兙獂䍁䅁䅕祂䝁䄸杚灂䝁䅷党杁䍁䄰䅉祁䑁䅁杍睁䍁䄴䅥獂䡁䅍兢摂䕁䅕杖卂䕁䅣䅉潁䑁䅉克湁䍁䅅䅊䝂䍁䅑睍㉁䑁䅯䅊䭂䍁䅑睍㉁䅁䅁睴䅅䡁䅉䅁湁䙁䅳兒噂䍁䅁杒灂䝁䄴兙畂䝁䅍兡桂䝁䅷䅉兂䡁䅉睢浂䝁䅫䅢求䍁䅁兌杁䑁䅉䅍祁䑁䅁杌㑂䝁䅷督瑂䙁䄰兒坂䙁䅉睒杁䍁䅧杍灁䍁䅣光歁䕁䅙䅊穁䑁䅣杏歁䕁䅯䅊穁䑁䅣䅁㕃允䅁杚䅁䍁䅣睗䙂䙁䅕䅉䝂䝁䅫杢桂䝁䄴睙灂䝁䅅䅢杁䙁䅁杣療䝁䅙兡獂䝁䅕䅉瑁䍁䅁杍睁䑁䅉䅍畁䡁䅧䅢穂䝁䄰兘䙂䙁䅙杕䡂䍁䅁䅋祁䍁䅫睊桁䍁䅑睕歁䑁䅍兏䅁䱁䉯䅁浂䅁䅁睊扂䕁䅕兖杁䕁䅙兡畂䝁䅅杢橂䝁䅫兙獂䍁䅁䅕祂䝁䄸杚灂䝁䅷党杁䍁䄰䅉祁䑁䅁杍睁䍁䄴䅥獂䡁䅍兢摂䕁䅕杖卂䕁䅣䅉潁䑁䅉克湁䍁䅅䅊坂䍁䅑䅎祁䅁䅁睵䅅䡁䅉䅁湁䙁䅳兒噂䍁䅁杒灂䝁䄴兙畂䝁䅍兡桂䝁䅷䅉兂䡁䅉睢浂䝁䅫䅢求䍁䅁兌杁䑁䅉䅍祁䑁䅁杌㑂䝁䅷督瑂䙁䄰兒坂䙁䅉睒杁䍁䅧杍灁䍁䅣光歁䙁䅣䅊ぁ䑁䅧杏歁䙁䅣䅊ㅁ䑁䅙䅁㥃允䅁杚䅁䍁䅣睗䙂䙁䅕䅉䝂䝁䅫杢桂䝁䄴睙灂䝁䅅䅢杁䙁䅁杣療䝁䅙兡獂䝁䅕䅉瑁䍁䅁杍睁䑁䅉䅍畁䡁䅧䅢穂䝁䄰兘䙂䙁䅙杕䡂䍁䅁䅋祁䍁䅫睊桁䍁䅑䅗歁䑁䅑杍䅁䱁䉷䅁浂䅁䅁睊扂䕁䅕兖杁䕁䅙兡畂䝁䅅杢橂䝁䅫兙獂䍁䅁䅕祂䝁䄸杚灂䝁䅷党杁䍁䄰䅉祁䑁䅁杍睁䍁䄴䅥獂䡁䅍兢摂䕁䅕杖卂䕁䅣䅉潁䑁䅉克湁䍁䅅䅊奂䍁䅑䅎穁䅁䅁杶䅅䝁䅁䅁湁䙁䅳兒噂䍁䅁杒灂䝁䄴兙畂䝁䅍兡桂䝁䅷䅉兂䡁䅉睢浂䝁䅫䅢求䍁䅁兌杁䑁䅉䅍祁䑁䅁杌㑂䝁䅷督瑂䙁䄰兒坂䙁䅉睒湁䍁䅅䅊䍂䍁䅑免硁䑁䅕䅁䅄睁䅁杘䅁䍁䅣睗䙂䙁䅕䅉䝂䝁䅫杢桂䝁䄴睙灂䝁䅅䅢杁䙁䅁杣療䝁䅙兡獂䝁䅕䅉瑁䍁䅁杍睁䑁䅉䅍畁䡁䅧䅢穂䝁䄰兘䙂䙁䅙杕䡂䍁䅣光歁䕁䅍䅊祁䑁䅁䅁䍄睁䅁条䅁䍁䅣睗䙂䙁䅕䅉䝂䝁䅫杢桂䝁䄴睙灂䝁䅅䅢杁䙁䅁杣療䝁䅙兡獂䝁䅕䅉瑁䍁䅁杍睁䑁䅉䅍畁䡁䅧䅢穂䝁䄰兘䙂䙁䅙杕䡂䍁䅣光歁䕁䅍䅊祁䑁䅑杏歁䕁䅍䅊穁䑁䅕䅁䕄睁䅁杘䅁䍁䅣睗䙂䙁䅕䅉䝂䝁䅫杢桂䝁䄴睙灂䝁䅅䅢杁䙁䅁杣療䝁䅙兡獂䝁䅕䅉瑁䍁䅁杍睁䑁䅉䅍畁䡁䅧䅢穂䝁䄰兘䙂䙁䅙杕䡂䍁䅣光歁䕁䅍䅊穁䑁䅙䅁䝄睁䅁䅢䅁䍁䅣睗䙂䙁䅕䅉䝂䝁䅫杢桂䝁䄴睙灂䝁䅅䅢杁䙁䅁杣療䝁䅙兡獂䝁䅕䅉瑁䍁䅁杍睁䑁䅉䅍畁䡁䅧䅢穂䝁䄰兘䙂䙁䅙杕䡂䍁䅣光歁䕁䅍䅊ぁ䑁䅅杏歁䕁䅍䅊硁䑁䅅睍䅁䵁䑧䅁畂䅁䅁睊扂䕁䅕兖杁䕁䅙兡畂䝁䅅杢橂䝁䅫兙獂䍁䅁䅕祂䝁䄸杚灂䝁䅷党杁䍁䄰䅉祁䑁䅁杍睁䍁䄴䅥獂䡁䅍兢摂䕁䅕杖卂䕁䅣睊桁䍁䅑䅒歁䑁䅅免㑁䑁䅯䅊偂䍁䅑免硁䑁䅧䅁䉄睁䅁条䅁䍁䅣睗䙂䙁䅕䅉䝂䝁䅫杢桂䝁䄴睙灂䝁䅅䅢杁䙁䅁杣療䝁䅙兡獂䝁䅕䅉瑁䍁䅁杍睁䑁䅉䅍畁䡁䅧䅢穂䝁䄰兘䙂䙁䅙杕䡂䍁䅣光歁䕁䅙䅊祁䑁䅁杏歁䕁䅣䅊祁䑁䅁䅁䑄睁䅁条䅁䍁䅣睗䙂䙁䅕䅉䝂䝁䅫杢桂䝁䄴睙灂䝁䅅䅢杁䙁䅁杣療䝁䅙兡獂䝁䅕䅉瑁䍁䅁杍睁䑁䅉䅍畁䡁䅧䅢穂䝁䄰兘䙂䙁䅙杕䡂䍁䅣光歁䕁䅙䅊祁䑁䅅杏歁䕁䅣䅊祁䑁䅅䅁䙄睁䅁条䅁䍁䅣睗䙂䙁䅕䅉䝂䝁䅫杢桂䝁䄴睙灂䝁䅅䅢杁䙁䅁杣療䝁䅙兡獂䝁䅕䅉瑁䍁䅁杍睁䑁䅉䅍畁䡁䅧䅢穂䝁䄰兘䙂䙁䅙杕䡂䍁䅣光歁䕁䅙䅊穁䑁䅙杏歁䕁䅯䅊穁䑁䅙䅁䡄睁䅁条䅁䍁䅣睗䙂䙁䅕䅉䝂䝁䅫杢桂䝁䄴睙灂䝁䅅䅢杁䙁䅁杣療䝁䅙兡獂䝁䅕䅉瑁䍁䅁杍睁䑁䅉䅍畁䡁䅧䅢穂䝁䄰兘䙂䙁䅙杕䡂䍁䅣光歁䕁䅙䅊穁䑁䅣杏歁䕁䅯䅊穁䑁䅣䅁䩄睁䅁杘䅁䍁䅣睗䙂䙁䅕䅉䝂䝁䅫杢桂䝁䄴睙灂䝁䅅䅢杁䙁䅁杣療䝁䅙兡獂䝁䅕䅉瑁䍁䅁杍睁䑁䅉䅍畁䡁䅧䅢穂䝁䄰兘䙂䙁䅙杕䡂䍁䅣光歁䙁䅍䅊穁䑁䅫䅁䭄睁䅁杘䅁䍁䅣睗䙂䙁䅕䅉䝂䝁䅫杢桂䝁䄴睙灂䝁䅅䅢杁䙁䅁杣療䝁䅙兡獂䝁䅕䅉瑁䍁䅁杍睁䑁䅉䅍畁䡁䅧䅢穂䝁䄰兘䙂䙁䅙杕䡂䍁䅣光歁䙁䅙䅊ぁ䑁䅉䅁䱄睁䅁条䅁䍁䅣睗䙂䙁䅕䅉䝂䝁䅫杢桂䝁䄴睙灂䝁䅅䅢杁䙁䅁杣療䝁䅙兡獂䝁䅕䅉瑁䍁䅁杍睁䑁䅉䅍畁䡁䅧䅢穂䝁䄰兘䙂䙁䅙杕䡂䍁䅣光歁䙁䅣䅊ぁ䑁䅧杏歁䙁䅣䅊ㅁ䑁䅙䅁乄睁䅁杘䅁䍁䅣睗䙂䙁䅕䅉䝂䝁䅫杢桂䝁䄴睙灂䝁䅅䅢杁䙁䅁杣療䝁䅙兡獂䝁䅕䅉瑁䍁䅁杍睁䑁䅉䅍畁䡁䅧䅢穂䝁䄰兘䙂䙁䅙杕䡂䍁䅣光歁䙁䅧䅊ぁ䑁䅉䅁䵄睁䅁杘䅁䍁䅣睗䙂䙁䅕䅉䝂䝁䅫杢桂䝁䄴睙灂䝁䅅䅢杁䙁䅁杣療䝁䅙兡獂䝁䅕䅉瑁䍁䅁杍睁䑁䅉䅍畁䡁䅧䅢穂䝁䄰兘䙂䙁䅙杕䡂䍁䅣光歁䙁䅧䅊ぁ䑁䅍䅁佄睁䅁杘䅁䍁䅣睗䙂䙁䅕䅉䝂䝁䅫杢桂䝁䄴睙灂䝁䅅䅢杁䙁䅁杣療䝁䅙兡獂䝁䅕䅉瑁䍁䅁杍睁䑁䅉䅍畁䡁䅧䅢穂䝁䄰兘䙂䙁䅧睑湁䍁䅅䅊䍂䍁䅑免硁䑁䅕䅁祂睁䅁䅘䅁䍁䅣睗䙂䙁䅕䅉䝂䝁䅫杢桂䝁䄴睙灂䝁䅅䅢杁䙁䅁杣療䝁䅙兡獂䝁䅕䅉瑁䍁䅁杍睁䑁䅉䅍畁䡁䅧䅢穂䝁䄰兘䙂䙁䅧睑湁䍁䅅䅊䑂䍁䅑杍睁䅁䅁党䅍䝁䅧䅁湁䙁䅳兒噂䍁䅁杒灂䝁䄴兙畂䝁䅍兡桂䝁䅷䅉兂䡁䅉睢浂䝁䅫䅢求䍁䅁兌杁䑁䅉䅍祁䑁䅁杌㑂䝁䅷督瑂䙁䄰兒奂䕁䅍睊桁䍁䅑睑歁䑁䅉䅎㙁䍁䅑睑歁䑁䅍兎䅁䝁䑣䅁捂䅁䅁睊扂䕁䅕兖杁䕁䅙兡畂䝁䅅杢橂䝁䅫兙獂䍁䅁䅕祂䝁䄸杚灂䝁䅷党杁䍁䄰䅉祁䑁䅁杍睁䍁䄴䅥獂䡁䅍兢摂䕁䅕䅗䑂䍁䅣光歁䕁䅍䅊穁䑁䅙䅁灂睁䅁条䅁䍁䅣睗䙂䙁䅕䅉䝂䝁䅫杢桂䝁䄴睙灂䝁䅅䅢杁䙁䅁杣療䝁䅙兡獂䝁䅕䅉瑁䍁䅁杍睁䑁䅉䅍畁䡁䅧䅢穂䝁䄰兘䙂䙁䅧睑湁䍁䅅䅊䑂䍁䅑䅎硁䑁䅯䅊䑂䍁䅑免硁䑁䅍䅁牂睁䅁䅢䅁䍁䅣睗䙂䙁䅕䅉䝂䝁䅫杢桂䝁䄴睙灂䝁䅅䅢杁䙁䅁杣療䝁䅙兡獂䝁䅕䅉瑁䍁䅁杍睁䑁䅉䅍畁䡁䅧䅢穂䝁䄰兘䙂䙁䅧睑湁䍁䅅䅊䕂䍁䅑免硁䑁䅧杏歁䕁䄸䅊硁䑁䅅䅏䅁䡁䑍䅁潂䅁䅁睊扂䕁䅕兖杁䕁䅙兡畂䝁䅅杢橂䝁䅫兙獂䍁䅁䅕祂䝁䄸杚灂䝁䅷党杁䍁䄰䅉祁䑁䅁杍睁䍁䄴䅥獂䡁䅍兢摂䕁䅕䅗䑂䍁䅣光歁䕁䅙䅊祁䑁䅁杏歁䕁䅣䅊祁䑁䅁䅁浂睁䅁䅡䅁䍁䅣睗䙂䙁䅕䅉䝂䝁䅫杢桂䝁䄴睙灂䝁䅅䅢杁䙁䅁杣療䝁䅙兡獂䝁䅕䅉瑁䍁䅁杍睁䑁䅉䅍畁䡁䅧䅢穂䝁䄰兘䙂䙁䅧睑湁䍁䅅䅊䝂䍁䅑杍硁䑁䅯䅊䡂䍁䅑杍硁䅁䅁䅡䅍䝁䅧䅁湁䙁䅳兒噂䍁䅁杒灂䝁䄴兙畂䝁䅍兡桂䝁䅷䅉兂䡁䅉睢浂䝁䅫䅢求䍁䅁兌杁䑁䅉䅍祁䑁䅁杌㑂䝁䅷督瑂䙁䄰兒奂䕁䅍睊桁䍁䅑杒歁䑁䅍李㙁䍁䅑杓歁䑁䅍李䅁䝁䑯䅁潂䅁䅁睊扂䕁䅕兖杁䕁䅙兡畂䝁䅅杢橂䝁䅫兙獂䍁䅁䅕祂䝁䄸杚灂䝁䅷党杁䍁䄰䅉祁䑁䅁杍睁䍁䄴䅥獂䡁䅍兢摂䕁䅕䅗䑂䍁䅣光歁䕁䅙䅊穁䑁䅣杏歁䕁䅯䅊穁䑁䅣䅁獂睁䅁䅘䅁䍁䅣睗䙂䙁䅕䅉䝂䝁䅫杢桂䝁䄴睙灂䝁䅅䅢杁䙁䅁杣療䝁䅙兡獂䝁䅕䅉瑁䍁䅁杍睁䑁䅉䅍畁䡁䅧䅢穂䝁䄰兘䙂䙁䅧睑湁䍁䅅䅊呂䍁䅑睍㕁䅁䅁兢䅍䙁䅷䅁湁䙁䅳兒噂䍁䅁杒灂䝁䄴兙畂䝁䅍兡桂䝁䅷䅉兂䡁䅉睢浂䝁䅫䅢求䍁䅁兌杁䑁䅉䅍祁䑁䅁杌㑂䝁䅷督瑂䙁䄰兒奂䕁䅍睊桁䍁䅑杖歁䑁䅑杍䅁䝁䐴䅁潂䅁䅁睊扂䕁䅕兖杁䕁䅙兡畂䝁䅅杢橂䝁䅫兙獂䍁䅁䅕祂䝁䄸杚灂䝁䅷党杁䍁䄰䅉祁䑁䅁杍睁䍁䄴䅥獂䡁䅍兢摂䕁䅕䅗䑂䍁䅣光歁䙁䅣䅊ぁ䑁䅧杏歁䙁䅣䅊ㅁ䑁䅙䅁睂睁䅁䅘䅁䍁䅣睗䙂䙁䅕䅉䝂䝁䅫杢桂䝁䄴睙灂䝁䅅䅢杁䙁䅁杣療䝁䅙兡獂䝁䅕䅉瑁䍁䅁杍睁䑁䅉䅍畁䡁䅧䅢穂䝁䄰兘䙂䙁䅧睑湁䍁䅅䅊奂䍁䅑䅎祁䅁䅁睢䅍䙁䅷䅁湁䙁䅳兒噂䍁䅁杒灂䝁䄴兙畂䝁䅍兡桂䝁䅷䅉兂䡁䅉睢浂䝁䅫䅢求䍁䅁兌杁䑁䅉䅍祁䑁䅁杌㑂䝁䅷督瑂䙁䄰兒奂䕁䅍睊桁䍁䅑䅗歁䑁䅑睍䅁䡁䑅䅁捂䅁䅁睊扂䕁䅕兖杁䕁䅙兡畂䝁䅅杢橂䝁䅫兙獂䍁䅁䅕祂䝁䄸杚灂䝁䅷党杁䍁䄰䅉祁䑁䅁杍睁䍁䄴䅥獂䡁䅍兢摂䕁䅙兒湁䍁䅅䅊䍂䍁䅑免硁䑁䅕䅁䅂兂䅁杗䅁䍁䅣睗䙂䙁䅕䅉䝂䝁䅫杢桂䝁䄴睙灂䝁䅅䅢杁䙁䅁杣療䝁䅙兡獂䝁䅕䅉瑁䍁䅁杍睁䑁䅉䅍畁䡁䅧䅢穂䝁䄰兘䝂䕁䅕睊桁䍁䅑睑歁䑁䅉䅍䅁䑁䙧䅁浂䅁䅁睊扂䕁䅕兖杁䕁䅙兡畂䝁䅅杢橂䝁䅫兙獂䍁䅁䅕祂䝁䄸杚灂䝁䅷党杁䍁䄰䅉祁䑁䅁杍睁䍁䄴䅥獂䡁䅍兢摂䕁䅙兒湁䍁䅅䅊䑂䍁䅑杍ぁ䑁䅯䅊䑂䍁䅑睍ㅁ䅁䅁杏䅕䙁䅯䅁湁䙁䅳兒噂䍁䅁杒灂䝁䄴兙畂䝁䅍兡桂䝁䅷䅉兂䡁䅉睢浂䝁䅫䅢求䍁䅁兌杁䑁䅉䅍祁䑁䅁杌㑂䝁䅷督瑂䙁䄰杒䙂䍁䅣光歁䕁䅍䅊穁䑁䅙䅁㡁兂䅁䅡䅁䍁䅣睗䙂䙁䅕䅉䝂䝁䅫杢桂䝁䄴睙灂䝁䅅䅢杁䙁䅁杣療䝁䅙兡獂䝁䅕䅉瑁䍁䅁杍睁䑁䅉䅍畁䡁䅧䅢穂䝁䄰兘䝂䕁䅕睊桁䍁䅑睑歁䑁䅑免㙁䍁䅑睑歁䑁䅅免穁䅁䅁材䅕䝁䅯䅁湁䙁䅳兒噂䍁䅁杒灂䝁䄴兙畂䝁䅍兡桂䝁䅷䅉兂䡁䅉睢浂䝁䅫䅢求䍁䅁兌杁䑁䅉䅍祁䑁䅁杌㑂䝁䅷督瑂䙁䄰杒䙂䍁䅣光歁䕁䅑䅊硁䑁䅅䅏㙁䍁䅑睔歁䑁䅅免㑁䅁䅁兑䅕䝁䅙䅁湁䙁䅳兒噂䍁䅁杒灂䝁䄴兙畂䝁䅍兡桂䝁䅷䅉兂䡁䅉睢浂䝁䅫䅢求䍁䅁兌杁䑁䅉䅍祁䑁䅁杌㑂䝁䅷督瑂䙁䄰杒䙂䍁䅣光歁䕁䅙䅊祁䑁䅁杏歁䕁䅣䅊祁䑁䅁䅁㕁兂䅁杚䅁䍁䅣睗䙂䙁䅕䅉䝂䝁䅫杢桂䝁䄴睙灂䝁䅅䅢杁䙁䅁杣療䝁䅙兡獂䝁䅕䅉瑁䍁䅁杍睁䑁䅉䅍畁䡁䅧䅢穂䝁䄰兘䝂䕁䅕睊桁䍁䅑杒歁䑁䅉免㙁䍁䅑睒歁䑁䅉免䅁䑁䙳䅁浂䅁䅁睊扂䕁䅕兖杁䕁䅙兡畂䝁䅅杢橂䝁䅫兙獂䍁䅁䅕祂䝁䄸杚灂䝁䅷党杁䍁䄰䅉祁䑁䅁杍睁䍁䄴䅥獂䡁䅍兢摂䕁䅙兒湁䍁䅅䅊䝂䍁䅑睍㉁䑁䅯䅊䭂䍁䅑睍㉁䅁䅁児䅕䝁䅙䅁湁䙁䅳兒噂䍁䅁杒灂䝁䄴兙畂䝁䅍兡桂䝁䅷䅉兂䡁䅉睢浂䝁䅫䅢求䍁䅁兌杁䑁䅉䅍祁䑁䅁杌㑂䝁䅷督瑂䙁䄰杒䙂䍁䅣光歁䕁䅙䅊穁䑁䅣杏歁䕁䅯䅊穁䑁䅣䅁⽁兂䅁杗䅁䍁䅣睗䙂䙁䅕䅉䝂䝁䅫杢桂䝁䄴睙灂䝁䅅䅢杁䙁䅁杣療䝁䅙兡獂䝁䅕䅉瑁䍁䅁杍睁䑁䅉䅍畁䡁䅧䅢穂䝁䄰兘䝂䕁䅕睊桁䍁䅑睕歁䑁䅍兏䅁䑁䙣䅁慂䅁䅁睊扂䕁䅕兖杁䕁䅙兡畂䝁䅅杢橂䝁䅫兙獂䍁䅁䅕祂䝁䄸杚灂䝁䅷党杁䍁䄰䅉祁䑁䅁杍睁䍁䄴䅥獂䡁䅍兢摂䕁䅙兒湁䍁䅅䅊坂䍁䅑䅎祁䅁䅁村䅕䝁䅙䅁湁䙁䅳兒噂䍁䅁杒灂䝁䄴兙畂䝁䅍兡桂䝁䅷䅉兂䡁䅉睢浂䝁䅫䅢求䍁䅁兌杁䑁䅉䅍祁䑁䅁杌㑂䝁䅷督瑂䙁䄰杒䙂䍁䅣光歁䙁䅣䅊ぁ䑁䅧杏歁䙁䅣䅊ㅁ䑁䅙䅁䕂兂䅁杗䅁䍁䅣睗䙂䙁䅕䅉䝂䝁䅫杢桂䝁䄴睙灂䝁䅅䅢杁䙁䅁杣療䝁䅙兡獂䝁䅕䅉瑁䍁䅁杍睁䑁䅉䅍畁䡁䅧䅢穂䝁䄰兘䝂䕁䅕睊桁䍁䅑䅗歁䑁䅑杍䅁䕁䙍䅁慂䅁䅁睊扂䕁䅕兖杁䕁䅙兡畂䝁䅅杢橂䝁䅫兙獂䍁䅁䅕祂䝁䄸杚灂䝁䅷党杁䍁䄰䅉祁䑁䅁杍睁䍁䄴䅥獂䡁䅍兢摂䕁䅙兒湁䍁䅅䅊奂䍁䅑䅎穁䅁䅁兒䅕䝁䅙䅁湁䙁䅳兒噂䍁䅁杒灂䝁䄴兙畂䝁䅍兡桂䝁䅷䅉兂䡁䅉睢浂䝁䅫䅢求䍁䅁兌杁䑁䅉䅍祁䑁䅁杌㑂䝁䅷督瑂䙁䄰杒偂䙁䅉䅉潁䑁䅉克湁䍁䅅䅊䍂䍁䅑免硁䑁䅕䅁潄允䅁䅚䅁䍁䅣睗䙂䙁䅕䅉䝂䝁䅫杢桂䝁䄴睙灂䝁䅅䅢杁䙁䅁杣療䝁䅙兡獂䝁䅕䅉瑁䍁䅁杍睁䑁䅉䅍畁䡁䅧䅢穂䝁䄰兘䝂䕁䄸杕杁䍁䅧杍灁䍁䅣光歁䕁䅍䅊祁䑁䅁䅁晄允䅁䅣䅁䍁䅣睗䙂䙁䅕䅉䝂䝁䅫杢桂䝁䄴睙灂䝁䅅䅢杁䙁䅁杣療䝁䅙兡獂䝁䅕䅉瑁䍁䅁杍睁䑁䅉䅍畁䡁䅧䅢穂䝁䄰兘䝂䕁䄸杕杁䍁䅧杍灁䍁䅣光歁䕁䅍䅊祁䑁䅑杏歁䕁䅍䅊穁䑁䅕䅁桄允䅁䅚䅁䍁䅣睗䙂䙁䅕䅉䝂䝁䅫杢桂䝁䄴睙灂䝁䅅䅢杁䙁䅁杣療䝁䅙兡獂䝁䅕䅉瑁䍁䅁杍睁䑁䅉䅍畁䡁䅧䅢穂䝁䄰兘䝂䕁䄸杕杁䍁䅧杍灁䍁䅣光歁䕁䅍䅊穁䑁䅙䅁橄允䅁杣䅁䍁䅣睗䙂䙁䅕䅉䝂䝁䅫杢桂䝁䄴睙灂䝁䅅䅢杁䙁䅁杣療䝁䅙兡獂䝁䅕䅉瑁䍁䅁杍睁䑁䅉䅍畁䡁䅧䅢穂䝁䄰兘䝂䕁䄸杕杁䍁䅧杍灁䍁䅣光歁䕁䅍䅊ぁ䑁䅅杏歁䕁䅍䅊硁䑁䅅睍䅁佁䉕䅁あ䅁䅁睊扂䕁䅕兖杁䕁䅙兡畂䝁䅅杢橂䝁䅫兙獂䍁䅁䅕祂䝁䄸杚灂䝁䅷党杁䍁䄰䅉祁䑁䅁杍睁䍁䄴䅥獂䡁䅍兢摂䕁䅙睔卂䍁䅁䅋祁䍁䅫睊桁䍁䅑䅒歁䑁䅅免㑁䑁䅯䅊偂䍁䅑免硁䑁䅧䅁灄允䅁䅣䅁䍁䅣睗䙂䙁䅕䅉䝂䝁䅫杢桂䝁䄴睙灂䝁䅅䅢杁䙁䅁杣療䝁䅙兡獂䝁䅕䅉瑁䍁䅁杍睁䑁䅉䅍畁䡁䅧䅢穂䝁䄰兘䝂䕁䄸杕杁䍁䅧杍灁䍁䅣光歁䕁䅙䅊祁䑁䅁杏歁䕁䅣䅊祁䑁䅁䅁杄允䅁䅣䅁䍁䅣睗䙂䙁䅕䅉䝂䝁䅫杢桂䝁䄴睙灂䝁䅅䅢杁䙁䅁杣療䝁䅙兡獂䝁䅕䅉瑁䍁䅁杍睁䑁䅉䅍畁䡁䅧䅢穂䝁䄰兘䝂䕁䄸杕杁䍁䅧杍灁䍁䅣光歁䕁䅙䅊祁䑁䅅杏歁䕁䅣䅊祁䑁䅅䅁楄允䅁䅣䅁䍁䅣睗䙂䙁䅕䅉䝂䝁䅫杢桂䝁䄴睙灂䝁䅅䅢杁䙁䅁杣療䝁䅙兡獂䝁䅕䅉瑁䍁䅁杍睁䑁䅉䅍畁䡁䅧䅢穂䝁䄰兘䝂䕁䄸杕杁䍁䅧杍灁䍁䅣光歁䕁䅙䅊穁䑁䅙杏歁䕁䅯䅊穁䑁䅙䅁歄允䅁䅣䅁䍁䅣睗䙂䙁䅕䅉䝂䝁䅫杢桂䝁䄴睙灂䝁䅅䅢杁䙁䅁杣療䝁䅙兡獂䝁䅕䅉瑁䍁䅁杍睁䑁䅉䅍畁䡁䅧䅢穂䝁䄰兘䝂䕁䄸杕杁䍁䅧杍灁䍁䅣光歁䕁䅙䅊穁䑁䅣杏歁䕁䅯䅊穁䑁䅣䅁浄允䅁䅚䅁䍁䅣睗䙂䙁䅕䅉䝂䝁䅫杢桂䝁䄴睙灂䝁䅅䅢杁䙁䅁杣療䝁䅙兡獂䝁䅕䅉瑁䍁䅁杍睁䑁䅉䅍畁䡁䅧䅢穂䝁䄰兘䝂䕁䄸杕杁䍁䅧杍灁䍁䅣光歁䙁䅍䅊穁䑁䅫䅁湄允䅁䅚䅁䍁䅣睗䙂䙁䅕䅉䝂䝁䅫杢桂䝁䄴睙灂䝁䅅䅢杁䙁䅁杣療䝁䅙兡獂䝁䅕䅉瑁䍁䅁杍睁䑁䅉䅍畁䡁䅧䅢穂䝁䄰兘䝂䕁䄸杕杁䍁䅧杍灁䍁䅣光歁䙁䅙䅊ぁ䑁䅉䅁煄允䅁䅣䅁䍁䅣睗䙂䙁䅕䅉䝂䝁䅫杢桂䝁䄴睙灂䝁䅅䅢杁䙁䅁杣療䝁䅙兡獂䝁䅕䅉瑁䍁䅁杍睁䑁䅉䅍畁䡁䅧䅢穂䝁䄰兘䝂䕁䄸杕杁䍁䅧杍灁䍁䅣光歁䙁䅣䅊ぁ䑁䅧杏歁䙁䅣䅊ㅁ䑁䅙䅁獄允䅁䅚䅁䍁䅣睗䙂䙁䅕䅉䝂䝁䅫杢桂䝁䄴睙灂䝁䅅䅢杁䙁䅁杣療䝁䅙兡獂䝁䅕䅉瑁䍁䅁杍睁䑁䅉䅍畁䡁䅧䅢穂䝁䄰兘䝂䕁䄸杕杁䍁䅧杍灁䍁䅣光歁䙁䅧䅊ぁ䑁䅉䅁牄允䅁䅚䅁䍁䅣睗䙂䙁䅕䅉䝂䝁䅫杢桂䝁䄴睙灂䝁䅅䅢杁䙁䅁杣療䝁䅙兡獂䝁䅕䅉瑁䍁䅁杍睁䑁䅉䅍畁䡁䅧䅢穂䝁䄰兘䝂䕁䄸杕杁䍁䅧杍灁䍁䅣光歁䙁䅧䅊ぁ䑁䅍䅁瑄允䅁杘䅁䍁䅣睗䙂䙁䅕䅉䝂䝁䅫杢桂䝁䄴睙灂䝁䅅䅢杁䙁䅁杣療䝁䅙兡獂䝁䅕䅉瑁䍁䅁杍睁䑁䅉䅍畁䡁䅧䅢穂䝁䄰兘䝂䕁䄸杕湁䍁䅅䅊䍂䍁䅑免硁䑁䅕䅁瑄睁䅁䅘䅁䍁䅣睗䙂䙁䅕䅉䝂䝁䅫杢桂䝁䄴睙灂䝁䅅䅢杁䙁䅁杣療䝁䅙兡獂䝁䅕䅉瑁䍁䅁杍睁䑁䅉䅍畁䡁䅧䅢穂䝁䄰兘䝂䕁䄸杕湁䍁䅅䅊䑂䍁䅑杍睁䅁䅁眷䅍䝁䅧䅁湁䙁䅳兒噂䍁䅁杒灂䝁䄴兙畂䝁䅍兡桂䝁䅷䅉兂䡁䅉睢浂䝁䅫䅢求䍁䅁兌杁䑁䅉䅍祁䑁䅁杌㑂䝁䅷督瑂䙁䄰杒偂䙁䅉睊桁䍁䅑睑歁䑁䅉䅎㙁䍁䅑睑歁䑁䅍兎䅁偁䑅䅁捂䅁䅁睊扂䕁䅕兖杁䕁䅙兡畂䝁䅅杢橂䝁䅫兙獂䍁䅁䅕祂䝁䄸杚灂䝁䅷党杁䍁䄰䅉祁䑁䅁杍睁䍁䄴䅥獂䡁䅍兢摂䕁䅙睔卂䍁䅣光歁䕁䅍䅊穁䑁䅙䅁穄睁䅁条䅁䍁䅣睗䙂䙁䅕䅉䝂䝁䅫杢桂䝁䄴睙灂䝁䅅䅢杁䙁䅁杣療䝁䅙兡獂䝁䅕䅉瑁䍁䅁杍睁䑁䅉䅍畁䡁䅧䅢穂䝁䄰兘䝂䕁䄸杕湁䍁䅅䅊䑂䍁䅑䅎硁䑁䅯䅊䑂䍁䅑免硁䑁䅍䅁ㅄ睁䅁䅢䅁䍁䅣睗䙂䙁䅕䅉䝂䝁䅫杢桂䝁䄴睙灂䝁䅅䅢杁䙁䅁杣療䝁䅙兡獂䝁䅕䅉瑁䍁䅁杍睁䑁䅉䅍畁䡁䅧䅢穂䝁䄰兘䝂䕁䄸杕湁䍁䅅䅊䕂䍁䅑免硁䑁䅧杏歁䕁䄸䅊硁䑁䅅䅏䅁佁䐴䅁潂䅁䅁睊扂䕁䅕兖杁䕁䅙兡畂䝁䅅杢橂䝁䅫兙獂䍁䅁䅕祂䝁䄸杚灂䝁䅷党杁䍁䄰䅉祁䑁䅁杍睁䍁䄴䅥獂䡁䅍兢摂䕁䅙睔卂䍁䅣光歁䕁䅙䅊祁䑁䅁杏歁䕁䅣䅊祁䑁䅁䅁睄睁䅁䅡䅁䍁䅣睗䙂䙁䅕䅉䝂䝁䅫杢桂䝁䄴睙灂䝁䅅䅢杁䙁䅁杣療䝁䅙兡獂䝁䅕䅉瑁䍁䅁杍睁䑁䅉䅍畁䡁䅧䅢穂䝁䄰兘䝂䕁䄸杕湁䍁䅅䅊䝂䍁䅑杍硁䑁䅯䅊䡂䍁䅑杍硁䅁䅁朸䅍䝁䅧䅁湁䙁䅳兒噂䍁䅁杒灂䝁䄴兙畂䝁䅍兡桂䝁䅷䅉兂䡁䅉睢浂䝁䅫䅢求䍁䅁兌杁䑁䅉䅍祁䑁䅁杌㑂䝁䅷督瑂䙁䄰杒偂䙁䅉睊桁䍁䅑杒歁䑁䅍李㙁䍁䅑杓歁䑁䅍李䅁偁䑑䅁潂䅁䅁睊扂䕁䅕兖杁䕁䅙兡畂䝁䅅杢橂䝁䅫兙獂䍁䅁䅕祂䝁䄸杚灂䝁䅷党杁䍁䄰䅉祁䑁䅁杍睁䍁䄴䅥獂䡁䅍兢摂䕁䅙睔卂䍁䅣光歁䕁䅙䅊穁䑁䅣杏歁䕁䅯䅊穁䑁䅣䅁㉄睁䅁䅘䅁䍁䅣睗䙂䙁䅕䅉䝂䝁䅫杢桂䝁䄴睙灂䝁䅅䅢杁䙁䅁杣療䝁䅙兡獂䝁䅕䅉瑁䍁䅁杍睁䑁䅉䅍畁䡁䅧䅢穂䝁䄰兘䝂䕁䄸杕湁䍁䅅䅊呂䍁䅑睍㕁䅁䅁眹䅍䙁䅷䅁湁䙁䅳兒噂䍁䅁杒灂䝁䄴兙畂䝁䅍兡桂䝁䅷䅉兂䡁䅉睢浂䝁䅫䅢求䍁䅁兌杁䑁䅉䅍祁䑁䅁杌㑂䝁䅷督瑂䙁䄰杒偂䙁䅉睊桁䍁䅑杖歁䑁䅑杍䅁偁䑧䅁潂䅁䅁睊扂䕁䅕兖杁䕁䅙兡畂䝁䅅杢橂䝁䅫兙獂䍁䅁䅕祂䝁䄸杚灂䝁䅷党杁䍁䄰䅉祁䑁䅁杍睁䍁䄴䅥獂䡁䅍兢摂䕁䅙睔卂䍁䅣光歁䙁䅣䅊ぁ䑁䅧杏歁䙁䅣䅊ㅁ䑁䅙䅁㙄睁䅁䅘䅁䍁䅣睗䙂䙁䅕䅉䝂䝁䅫杢桂䝁䄴睙灂䝁䅅䅢杁䙁䅁杣療䝁䅙兡獂䝁䅕䅉瑁䍁䅁杍睁䑁䅉䅍畁䡁䅧䅢穂䝁䄰兘䝂䕁䄸杕湁䍁䅅䅊奂䍁䅑䅎祁䅁䅁儫䅍䙁䅷䅁湁䙁䅳兒噂䍁䅁杒灂䝁䄴兙畂䝁䅍兡桂䝁䅷䅉兂䡁䅉睢浂䝁䅫䅢求䍁䅁兌杁䑁䅉䅍祁䑁䅁杌㑂䝁䅷督瑂䙁䄰杒偂䙁䅉睊桁䍁䅑䅗歁䑁䅑睍䅁偁䑳䅁浂䅁䅁睊扂䕁䅕兖杁䕁䅙兡畂䝁䅅杢橂䝁䅫兙獂䍁䅁䅕祂䝁䄸杚灂䝁䅷党杁䍁䄰䅉祁䑁䅁杍睁䍁䄴䅥獂䡁䅍兢摂䕁䅙䅕䵂䍁䅁䅋祁䍁䅫睊桁䍁䅑村歁䑁䅅免ㅁ䅁䅁杶䅉䝁䅑䅁湁䙁䅳兒噂䍁䅁杒灂䝁䄴兙畂䝁䅍兡桂䝁䅷䅉兂䡁䅉睢浂䝁䅫䅢求䍁䅁兌杁䑁䅉䅍祁䑁䅁杌㑂䝁䅷督瑂䙁䄰杒兂䕁䅷䅉潁䑁䅉克湁䍁䅅䅊䑂䍁䅑杍睁䅁䅁关䅉䡁䅁䅁湁䙁䅳兒噂䍁䅁杒灂䝁䄴兙畂䝁䅍兡桂䝁䅷䅉兂䡁䅉睢浂䝁䅫䅢求䍁䅁兌杁䑁䅉䅍祁䑁䅁杌㑂䝁䅷督瑂䙁䄰杒兂䕁䅷䅉潁䑁䅉克湁䍁䅅䅊䑂䍁䅑杍ぁ䑁䅯䅊䑂䍁䅑睍ㅁ䅁䅁睳䅉䝁䅑䅁湁䙁䅳兒噂䍁䅁杒灂䝁䄴兙畂䝁䅍兡桂䝁䅷䅉兂䡁䅉睢浂䝁䅫䅢求䍁䅁兌杁䑁䅉䅍祁䑁䅁杌㑂䝁䅷督瑂䙁䄰杒兂䕁䅷䅉潁䑁䅉克湁䍁䅅䅊䑂䍁䅑睍㉁䅁䅁兴䅉䡁䅉䅁湁䙁䅳兒噂䍁䅁杒灂䝁䄴兙畂䝁䅍兡桂䝁䅷䅉兂䡁䅉睢浂䝁䅫䅢求䍁䅁兌杁䑁䅉䅍祁䑁䅁杌㑂䝁䅷督瑂䙁䄰杒兂䕁䅷䅉潁䑁䅉克湁䍁䅅䅊䑂䍁䅑䅎硁䑁䅯䅊䑂䍁䅑免硁䑁䅍䅁㍃杁䅁䅤䅁䍁䅣睗䙂䙁䅕䅉䝂䝁䅫杢桂䝁䄴睙灂䝁䅅䅢杁䙁䅁杣療䝁䅙兡獂䝁䅕䅉瑁䍁䅁杍睁䑁䅉䅍畁䡁䅧䅢穂䝁䄰兘䝂䙁䅁䅔杁䍁䅧杍灁䍁䅣光歁䕁䅑䅊硁䑁䅅䅏㙁䍁䅑睔歁䑁䅅免㑁䅁䅁睶䅉䡁䅁䅁湁䙁䅳兒噂䍁䅁杒灂䝁䄴兙畂䝁䅍兡桂䝁䅷䅉兂䡁䅉睢浂䝁䅫䅢求䍁䅁兌杁䑁䅉䅍祁䑁䅁杌㑂䝁䅷督瑂䙁䄰杒兂䕁䅷䅉潁䑁䅉克湁䍁䅅䅊䝂䍁䅑杍睁䑁䅯䅊䡂䍁䅑杍睁䅁䅁杳䅉䡁䅁䅁湁䙁䅳兒噂䍁䅁杒灂䝁䄴兙畂䝁䅍兡桂䝁䅷䅉兂䡁䅉睢浂䝁䅫䅢求䍁䅁兌杁䑁䅉䅍祁䑁䅁杌㑂䝁䅷督瑂䙁䄰杒兂䕁䅷䅉潁䑁䅉克湁䍁䅅䅊䝂䍁䅑杍硁䑁䅯䅊䡂䍁䅑杍硁䅁䅁䅴䅉䡁䅁䅁湁䙁䅳兒噂䍁䅁杒灂䝁䄴兙畂䝁䅍兡桂䝁䅷䅉兂䡁䅉睢浂䝁䅫䅢求䍁䅁兌杁䑁䅉䅍祁䑁䅁杌㑂䝁䅷督瑂䙁䄰杒兂䕁䅷䅉潁䑁䅉克湁䍁䅅䅊䝂䍁䅑睍㉁䑁䅯䅊䭂䍁䅑睍㉁䅁䅁杴䅉䡁䅁䅁湁䙁䅳兒噂䍁䅁杒灂䝁䄴兙畂䝁䅍兡桂䝁䅷䅉兂䡁䅉睢浂䝁䅫䅢求䍁䅁兌杁䑁䅉䅍祁䑁䅁杌㑂䝁䅷督瑂䙁䄰杒兂䕁䅷䅉潁䑁䅉克湁䍁䅅䅊䝂䍁䅑睍㍁䑁䅯䅊䭂䍁䅑睍㍁䅁䅁䅵䅉䝁䅑䅁湁䙁䅳兒噂䍁䅁杒灂䝁䄴兙畂䝁䅍兡桂䝁䅷䅉兂䡁䅉睢浂䝁䅫䅢求䍁䅁兌杁䑁䅉䅍祁䑁䅁杌㑂䝁䅷督瑂䙁䄰杒兂䕁䅷䅉潁䑁䅉克湁䍁䅅䅊呂䍁䅑睍㕁䅁䅁兵䅉䝁䅑䅁湁䙁䅳兒噂䍁䅁杒灂䝁䄴兙畂䝁䅍兡桂䝁䅷䅉兂䡁䅉睢浂䝁䅫䅢求䍁䅁兌杁䑁䅉䅍祁䑁䅁杌㑂䝁䅷督瑂䙁䄰杒兂䕁䅷䅉潁䑁䅉克湁䍁䅅䅊坂䍁䅑䅎祁䅁䅁杵䅉䡁䅁䅁湁䙁䅳兒噂䍁䅁杒灂䝁䄴兙畂䝁䅍兡桂䝁䅷䅉兂䡁䅉睢浂䝁䅫䅢求䍁䅁兌杁䑁䅉䅍祁䑁䅁杌㑂䝁䅷督瑂䙁䄰杒兂䕁䅷䅉潁䑁䅉克湁䍁䅅䅊塂䍁䅑䅎㑁䑁䅯䅊塂䍁䅑兎㉁䅁䅁䅶䅉䝁䅑䅁湁䙁䅳兒噂䍁䅁杒灂䝁䄴兙畂䝁䅍兡桂䝁䅷䅉兂䡁䅉睢浂䝁䅫䅢求䍁䅁兌杁䑁䅉䅍祁䑁䅁杌㑂䝁䅷督瑂䙁䄰杒兂䕁䅷䅉潁䑁䅉克湁䍁䅅䅊奂䍁䅑䅎祁䅁䅁睵䅉䝁䅑䅁湁䙁䅳兒噂䍁䅁杒灂䝁䄴兙畂䝁䅍兡桂䝁䅷䅉兂䡁䅉睢浂䝁䅫䅢求䍁䅁兌杁䑁䅉䅍祁䑁䅁杌㑂䝁䅷督瑂䙁䄰杒兂䕁䅷䅉潁䑁䅉克湁䍁䅅䅊奂䍁䅑䅎穁䅁䅁其䅉䙁䄴䅁湁䙁䅳兒噂䍁䅁杒灂䝁䄴兙畂䝁䅍兡桂䝁䅷䅉兂䡁䅉睢浂䝁䅫䅢求䍁䅁兌杁䑁䅉䅍祁䑁䅁杌㑂䝁䅷督瑂䙁䄰杒兂䕁䅷睊桁䍁䅑村歁䑁䅅免ㅁ䅁䅁䅖䅑䙁䅷䅁湁䙁䅳兒噂䍁䅁杒灂䝁䄴兙畂䝁䅍兡桂䝁䅷䅉兂䡁䅉睢浂䝁䅫䅢求䍁䅁兌杁䑁䅉䅍祁䑁䅁杌㑂䝁䅷督瑂䙁䄰杒兂䕁䅷睊桁䍁䅑睑歁䑁䅉䅍䅁䕁䕧䅁潂䅁䅁睊扂䕁䅕兖杁䕁䅙兡畂䝁䅅杢橂䝁䅫兙獂䍁䅁䅕祂䝁䄸杚灂䝁䅷党杁䍁䄰䅉祁䑁䅁杍睁䍁䄴䅥獂䡁䅍兢摂䕁䅙䅕䵂䍁䅣光歁䕁䅍䅊祁䑁䅑杏歁䕁䅍䅊穁䑁䅕䅁䭂䅂䅁䅘䅁䍁䅣睗䙂䙁䅕䅉䝂䝁䅫杢桂䝁䄴睙灂䝁䅅䅢杁䙁䅁杣療䝁䅙兡獂䝁䅕䅉瑁䍁䅁杍睁䑁䅉䅍畁䡁䅧䅢穂䝁䄰兘䝂䙁䅁䅔湁䍁䅅䅊䑂䍁䅑睍㉁䅁䅁䅕䅑䝁䅯䅁湁䙁䅳兒噂䍁䅁杒灂䝁䄴兙畂䝁䅍兡桂䝁䅷䅉兂䡁䅉睢浂䝁䅫䅢求䍁䅁兌杁䑁䅉䅍祁䑁䅁杌㑂䝁䅷督瑂䙁䄰杒兂䕁䅷睊桁䍁䅑睑歁䑁䅑免㙁䍁䅑睑歁䑁䅅免穁䅁䅁杕䅑䝁䅷䅁湁䙁䅳兒噂䍁䅁杒灂䝁䄴兙畂䝁䅍兡桂䝁䅷䅉兂䡁䅉睢浂䝁䅫䅢求䍁䅁兌杁䑁䅉䅍祁䑁䅁杌㑂䝁䅷督瑂䙁䄰杒兂䕁䅷睊桁䍁䅑䅒歁䑁䅅免㑁䑁䅯䅊偂䍁䅑免硁䑁䅧䅁噂䅂䅁䅡䅁䍁䅣睗䙂䙁䅕䅉䝂䝁䅫杢桂䝁䄴睙灂䝁䅅䅢杁䙁䅁杣療䝁䅙兡獂䝁䅕䅉瑁䍁䅁杍睁䑁䅉䅍畁䡁䅧䅢穂䝁䄰兘䝂䙁䅁䅔湁䍁䅅䅊䝂䍁䅑杍睁䑁䅯䅊䡂䍁䅑杍睁䅁䅁兓䅑䝁䅧䅁湁䙁䅳兒噂䍁䅁杒灂䝁䄴兙畂䝁䅍兡桂䝁䅷䅉兂䡁䅉睢浂䝁䅫䅢求䍁䅁兌杁䑁䅉䅍祁䑁䅁杌㑂䝁䅷督瑂䙁䄰杒兂䕁䅷睊桁䍁䅑杒歁䑁䅉免㙁䍁䅑睒歁䑁䅉免䅁䕁䕳䅁潂䅁䅁睊扂䕁䅕兖杁䕁䅙兡畂䝁䅅杢橂䝁䅫兙獂䍁䅁䅕祂䝁䄸杚灂䝁䅷党杁䍁䄰䅉祁䑁䅁杍睁䍁䄴䅥獂䡁䅍兢摂䕁䅙䅕䵂䍁䅣光歁䕁䅙䅊穁䑁䅙杏歁䕁䅯䅊穁䑁䅙䅁剂䅂䅁䅡䅁䍁䅣睗䙂䙁䅕䅉䝂䝁䅫杢桂䝁䄴睙灂䝁䅅䅢杁䙁䅁杣療䝁䅙兡獂䝁䅕䅉瑁䍁䅁杍睁䑁䅉䅍畁䡁䅧䅢穂䝁䄰兘䝂䙁䅁䅔湁䍁䅅䅊䝂䍁䅑睍㍁䑁䅯䅊䭂䍁䅑睍㍁䅁䅁睕䅑䙁䅷䅁湁䙁䅳兒噂䍁䅁杒灂䝁䄴兙畂䝁䅍兡桂䝁䅷䅉兂䡁䅉睢浂䝁䅫䅢求䍁䅁兌杁䑁䅉䅍祁䑁䅁杌㑂䝁䅷督瑂䙁䄰杒兂䕁䅷睊桁䍁䅑睕歁䑁䅍兏䅁䕁䕣䅁捂䅁䅁睊扂䕁䅕兖杁䕁䅙兡畂䝁䅅杢橂䝁䅫兙獂䍁䅁䅕祂䝁䄸杚灂䝁䅷党杁䍁䄰䅉祁䑁䅁杍睁䍁䄴䅥獂䡁䅍兢摂䕁䅙䅕䵂䍁䅣光歁䙁䅙䅊ぁ䑁䅉䅁䵂䅂䅁䅡䅁䍁䅣睗䙂䙁䅕䅉䝂䝁䅫杢桂䝁䄴睙灂䝁䅅䅢杁䙁䅁杣療䝁䅙兡獂䝁䅕䅉瑁䍁䅁杍睁䑁䅉䅍畁䡁䅧䅢穂䝁䄰兘䝂䙁䅁䅔湁䍁䅅䅊塂䍁䅑䅎㑁䑁䅯䅊塂䍁䅑兎㉁䅁䅁杔䅑䙁䅷䅁湁䙁䅳兒噂䍁䅁杒灂䝁䄴兙畂䝁䅍兡桂䝁䅷䅉兂䡁䅉睢浂䝁䅫䅢求䍁䅁兌杁䑁䅉䅍祁䑁䅁杌㑂䝁䅷督瑂䙁䄰杒兂䕁䅷睊桁䍁䅑䅗歁䑁䅑杍䅁䕁䔰䅁捂䅁䅁睊扂䕁䅕兖杁䕁䅙兡畂䝁䅅杢橂䝁䅫兙獂䍁䅁䅕祂䝁䄸杚灂䝁䅷党杁䍁䄰䅉祁䑁䅁杍睁䍁䄴䅥獂䡁䅍兢摂䕁䅙䅕䵂䍁䅣光歁䙁䅧䅊ぁ䑁䅍䅁偂䅂䅁䅙䅁䍁䅣睗䙂䙁䅕䅉䝂䝁䅫杢桂䝁䄴睙灂䝁䅅䅢杁䙁䅁杣療䝁䅙兡獂䝁䅕䅉瑁䍁䅁杍睁䑁䅉䅍畁䡁䅧䅢穂䝁䄰兘䡂䡁䅕䅢浂䍁䅣光歁䕁䅉䅊硁䑁䅅兎䅁䝁䕍䅁敂䅁䅁睊扂䕁䅕兖杁䕁䅙兡畂䝁䅅杢橂䝁䅫兙獂䍁䅁䅕祂䝁䄸杚灂䝁䅷党杁䍁䄰䅉祁䑁䅁杍睁䍁䄴䅥獂䡁䅍兢摂䕁䅣兤獂䝁䅙睊桁䍁䅑睑歁䑁䅉䅍䅁䙁䕣䅁煂䅁䅁睊扂䕁䅕兖杁䕁䅙兡畂䝁䅅杢橂䝁䅫兙獂䍁䅁䅕祂䝁䄸杚灂䝁䅷党杁䍁䄰䅉祁䑁䅁杍睁䍁䄴䅥獂䡁䅍兢摂䕁䅣兤獂䝁䅙睊桁䍁䅑睑歁䑁䅉䅎㙁䍁䅑睑歁䑁䅍兎䅁䙁䕫䅁敂䅁䅁睊扂䕁䅕兖杁䕁䅙兡畂䝁䅅杢橂䝁䅫兙獂䍁䅁䅕祂䝁䄸杚灂䝁䅷党杁䍁䄰䅉祁䑁䅁杍睁䍁䄴䅥獂䡁䅍兢摂䕁䅣兤獂䝁䅙睊桁䍁䅑睑歁䑁䅍李䅁䙁䕳䅁獂䅁䅁睊扂䕁䅕兖杁䕁䅙兡畂䝁䅅杢橂䝁䅫兙獂䍁䅁䅕祂䝁䄸杚灂䝁䅷党杁䍁䄰䅉祁䑁䅁杍睁䍁䄴䅥獂䡁䅍兢摂䕁䅣兤獂䝁䅙睊桁䍁䅑睑歁䑁䅑免㙁䍁䅑睑歁䑁䅅免穁䅁䅁兘䅑䝁䄴䅁湁䙁䅳兒噂䍁䅁杒灂䝁䄴兙畂䝁䅍兡桂䝁䅷䅉兂䡁䅉睢浂䝁䅫䅢求䍁䅁兌杁䑁䅉䅍祁䑁䅁杌㑂䝁䅷督瑂䙁䄰睒ㅂ䝁䅷杚湁䍁䅅䅊䕂䍁䅑免硁䑁䅧杏歁䕁䄸䅊硁䑁䅅䅏䅁䝁䕑䅁煂䅁䅁睊扂䕁䅕兖杁䕁䅙兡畂䝁䅅杢橂䝁䅫兙獂䍁䅁䅕祂䝁䄸杚灂䝁䅷党杁䍁䄰䅉祁䑁䅁杍睁䍁䄴䅥獂䡁䅍兢摂䕁䅣兤獂䝁䅙睊桁䍁䅑杒歁䑁䅉䅍㙁䍁䅑睒歁䑁䅉䅍䅁䙁䕧䅁煂䅁䅁睊扂䕁䅕兖杁䕁䅙兡畂䝁䅅杢橂䝁䅫兙獂䍁䅁䅕祂䝁䄸杚灂䝁䅷党杁䍁䄰䅉祁䑁䅁杍睁䍁䄴䅥獂䡁䅍兢摂䕁䅣兤獂䝁䅙睊桁䍁䅑杒歁䑁䅉免㙁䍁䅑睒歁䑁䅉免䅁䙁䕯䅁煂䅁䅁睊扂䕁䅕兖杁䕁䅙兡畂䝁䅅杢橂䝁䅫兙獂䍁䅁䅕祂䝁䄸杚灂䝁䅷党杁䍁䄰䅉祁䑁䅁杍睁䍁䄴䅥獂䡁䅍兢摂䕁䅣兤獂䝁䅙睊桁䍁䅑杒歁䑁䅍李㙁䍁䅑杓歁䑁䅍李䅁䙁䕷䅁煂䅁䅁睊扂䕁䅕兖杁䕁䅙兡畂䝁䅅杢橂䝁䅫兙獂䍁䅁䅕祂䝁䄸杚灂䝁䅷党杁䍁䄰䅉祁䑁䅁杍睁䍁䄴䅥獂䡁䅍兢摂䕁䅣兤獂䝁䅙睊桁䍁䅑杒歁䑁䅍睎㙁䍁䅑杓歁䑁䅍睎䅁䙁䔴䅁敂䅁䅁睊扂䕁䅕兖杁䕁䅙兡畂䝁䅅杢橂䝁䅫兙獂䍁䅁䅕祂䝁䄸杚灂䝁䅷党杁䍁䄰䅉祁䑁䅁杍睁䍁䄴䅥獂䡁䅍兢摂䕁䅣兤獂䝁䅙睊桁䍁䅑睕歁䑁䅍兏䅁䙁䕙䅁敂䅁䅁睊扂䕁䅕兖杁䕁䅙兡畂䝁䅅杢橂䝁䅫兙獂䍁䅁䅕祂䝁䄸杚灂䝁䅷党杁䍁䄰䅉祁䑁䅁杍睁䍁䄴䅥獂䡁䅍兢摂䕁䅣兤獂䝁䅙睊桁䍁䅑杖歁䑁䅑杍䅁䙁䔸䅁煂䅁䅁睊扂䕁䅕兖杁䕁䅙兡畂䝁䅅杢橂䝁䅫兙獂䍁䅁䅕祂䝁䄸杚灂䝁䅷党杁䍁䄰䅉祁䑁䅁杍睁䍁䄴䅥獂䡁䅍兢摂䕁䅣兤獂䝁䅙睊桁䍁䅑睖歁䑁䅑䅏㙁䍁䅑睖歁䑁䅕李䅁䝁䕅䅁敂䅁䅁睊扂䕁䅕兖杁䕁䅙兡畂䝁䅅杢橂䝁䅫兙獂䍁䅁䅕祂䝁䄸杚灂䝁䅷党杁䍁䄰䅉祁䑁䅁杍睁䍁䄴䅥獂䡁䅍兢摂䕁䅣兤獂䝁䅙睊桁䍁䅑䅗歁䑁䅑杍䅁䝁䕁䅁敂䅁䅁睊扂䕁䅕兖杁䕁䅙兡畂䝁䅅杢橂䝁䅫兙獂䍁䅁䅕祂䝁䄸杚灂䝁䅷党杁䍁䄰䅉祁䑁䅁杍睁䍁䄴䅥獂䡁䅍兢摂䕁䅣兤獂䝁䅙睊桁䍁䅑䅗歁䑁䅑睍䅁䝁䕉䅁歂䅁䅁睊扂䕁䅕兖杁䕁䅙兡畂䝁䅅杢橂䝁䅫兙獂䍁䅁䅕祂䝁䄸杚灂䝁䅷党杁䍁䄰䅉祁䑁䅁杍睁䍁䄴䅥獂䡁䅍兢摂䕁䅧兒杁䍁䅧杍灁䍁䅣光歁䕁䅉䅊硁䑁䅅兎䅁偁䉳䅁楂䅁䅁睊扂䕁䅕兖杁䕁䅙兡畂䝁䅅杢橂䝁䅫兙獂䍁䅁䅕祂䝁䄸杚灂䝁䅷党杁䍁䄰䅉祁䑁䅁杍睁䍁䄴䅥獂䡁䅍兢摂䕁䅧兒杁䍁䅧杍灁䍁䅣光歁䕁䅍䅊祁䑁䅁䅁癄允䅁杢䅁䍁䅣睗䙂䙁䅕䅉䝂䝁䅫杢桂䝁䄴睙灂䝁䅅䅢杁䙁䅁杣療䝁䅙兡獂䝁䅕䅉瑁䍁䅁杍睁䑁䅉䅍畁䡁䅧䅢穂䝁䄰兘䥂䕁䅕䅉潁䑁䅉克湁䍁䅅䅊䑂䍁䅑杍ぁ䑁䅯䅊䑂䍁䅑睍ㅁ䅁䅁儸䅅䝁䅉䅁湁䙁䅳兒噂䍁䅁杒灂䝁䄴兙畂䝁䅍兡桂䝁䅷䅉兂䡁䅉睢浂䝁䅫䅢求䍁䅁兌杁䑁䅉䅍祁䑁䅁杌㑂䝁䅷督瑂䙁䄰䅓䙂䍁䅁䅋祁䍁䅫睊桁䍁䅑睑歁䑁䅍李䅁偁䉣䅁睂䅁䅁睊扂䕁䅕兖杁䕁䅙兡畂䝁䅅杢橂䝁䅫兙獂䍁䅁䅕祂䝁䄸杚灂䝁䅷党杁䍁䄰䅉祁䑁䅁杍睁䍁䄴䅥獂䡁䅍兢摂䕁䅧兒杁䍁䅧杍灁䍁䅣光歁䕁䅍䅊ぁ䑁䅅杏歁䕁䅍䅊硁䑁䅅睍䅁偁䉫䅁祂䅁䅁睊扂䕁䅕兖杁䕁䅙兡畂䝁䅅杢橂䝁䅫兙獂䍁䅁䅕祂䝁䄸杚灂䝁䅷党杁䍁䄰䅉祁䑁䅁杍睁䍁䄴䅥獂䡁䅍兢摂䕁䅧兒杁䍁䅧杍灁䍁䅣光歁䕁䅑䅊硁䑁䅅䅏㙁䍁䅑睔歁䑁䅅免㑁䅁䅁䄯䅅䝁䄴䅁湁䙁䅳兒噂䍁䅁杒灂䝁䄴兙畂䝁䅍兡桂䝁䅷䅉兂䡁䅉睢浂䝁䅫䅢求䍁䅁兌杁䑁䅉䅍祁䑁䅁杌㑂䝁䅷督瑂䙁䄰䅓䙂䍁䅁䅋祁䍁䅫睊桁䍁䅑杒歁䑁䅉䅍㙁䍁䅑睒歁䑁䅉䅍䅁偁䉁䅁畂䅁䅁睊扂䕁䅕兖杁䕁䅙兡畂䝁䅅杢橂䝁䅫兙獂䍁䅁䅕祂䝁䄸杚灂䝁䅷党杁䍁䄰䅉祁䑁䅁杍睁䍁䄴䅥獂䡁䅍兢摂䕁䅧兒杁䍁䅧杍灁䍁䅣光歁䕁䅙䅊祁䑁䅅杏歁䕁䅣䅊祁䑁䅅䅁祄允䅁杢䅁䍁䅣睗䙂䙁䅕䅉䝂䝁䅫杢桂䝁䄴睙灂䝁䅅䅢杁䙁䅁杣療䝁䅙兡獂䝁䅕䅉瑁䍁䅁杍睁䑁䅉䅍畁䡁䅧䅢穂䝁䄰兘䥂䕁䅕䅉潁䑁䅉克湁䍁䅅䅊䝂䍁䅑睍㉁䑁䅯䅊䭂䍁䅑睍㉁䅁䅁䄫䅅䝁䄴䅁湁䙁䅳兒噂䍁䅁杒灂䝁䄴兙畂䝁䅍兡桂䝁䅷䅉兂䡁䅉睢浂䝁䅫䅢求䍁䅁兌杁䑁䅉䅍祁䑁䅁杌㑂䝁䅷督瑂䙁䄰䅓䙂䍁䅁䅋祁䍁䅫睊桁䍁䅑杒歁䑁䅍睎㙁䍁䅑杓歁䑁䅍睎䅁偁䉯䅁楂䅁䅁睊扂䕁䅕兖杁䕁䅙兡畂䝁䅅杢橂䝁䅫兙獂䍁䅁䅕祂䝁䄸杚灂䝁䅷党杁䍁䄰䅉祁䑁䅁杍睁䍁䄴䅥獂䡁䅍兢摂䕁䅧兒杁䍁䅧杍灁䍁䅣光歁䙁䅍䅊穁䑁䅫䅁畄允䅁杙䅁䍁䅣睗䙂䙁䅕䅉䝂䝁䅫杢桂䝁䄴睙灂䝁䅅䅢杁䙁䅁杣療䝁䅙兡獂䝁䅕䅉瑁䍁䅁杍睁䑁䅉䅍畁䡁䅧䅢穂䝁䄰兘䥂䕁䅕䅉潁䑁䅉克湁䍁䅅䅊坂䍁䅑䅎祁䅁䅁眸䅅䝁䄴䅁湁䙁䅳兒噂䍁䅁杒灂䝁䄴兙畂䝁䅍兡桂䝁䅷䅉兂䡁䅉睢浂䝁䅫䅢求䍁䅁兌杁䑁䅉䅍祁䑁䅁杌㑂䝁䅷督瑂䙁䄰䅓䙂䍁䅁䅋祁䍁䅫睊桁䍁䅑睖歁䑁䅑䅏㙁䍁䅑睖歁䑁䅕李䅁偁䉕䅁楂䅁䅁睊扂䕁䅕兖杁䕁䅙兡畂䝁䅅杢橂䝁䅫兙獂䍁䅁䅕祂䝁䄸杚灂䝁䅷党杁䍁䄰䅉祁䑁䅁杍睁䍁䄴䅥獂䡁䅍兢摂䕁䅧兒杁䍁䅧杍灁䍁䅣光歁䙁䅧䅊ぁ䑁䅉䅁い允䅁杙䅁䍁䅣睗䙂䙁䅕䅉䝂䝁䅫杢桂䝁䄴睙灂䝁䅅䅢杁䙁䅁杣療䝁䅙兡獂䝁䅕䅉瑁䍁䅁杍睁䑁䅉䅍畁䡁䅧䅢穂䝁䄰兘䥂䕁䅕䅉潁䑁䅉克湁䍁䅅䅊奂䍁䅑䅎穁䅁䅁朹䅅䙁䅷䅁湁䙁䅳兒噂䍁䅁杒灂䝁䄴兙畂䝁䅍兡桂䝁䅷䅉兂䡁䅉睢浂䝁䅫䅢求䍁䅁兌杁䑁䅉䅍祁䑁䅁杌㑂䝁䅷督瑂䙁䄰䅓䙂䍁䅣光歁䕁䅉䅊硁䑁䅅兎䅁䅁䕕䅁慂䅁䅁睊扂䕁䅕兖杁䕁䅙兡畂䝁䅅杢橂䝁䅫兙獂䍁䅁䅕祂䝁䄸杚灂䝁䅷党杁䍁䄰䅉祁䑁䅁杍睁䍁䄴䅥獂䡁䅍兢摂䕁䅧兒湁䍁䅅䅊䑂䍁䅑杍睁䅁䅁儯䅍䝁䅙䅁湁䙁䅳兒噂䍁䅁杒灂䝁䄴兙畂䝁䅍兡桂䝁䅷䅉兂䡁䅉睢浂䝁䅫䅢求䍁䅁兌杁䑁䅉䅍祁䑁䅁杌㑂䝁䅷督瑂䙁䄰䅓䙂䍁䅣光歁䕁䅍䅊祁䑁䅑杏歁䕁䅍䅊穁䑁䅕䅁⽄睁䅁杗䅁䍁䅣睗䙂䙁䅕䅉䝂䝁䅫杢桂䝁䄴睙灂䝁䅅䅢杁䙁䅁杣療䝁䅙兡獂䝁䅕䅉瑁䍁䅁杍睁䑁䅉䅍畁䡁䅧䅢穂䝁䄰兘䥂䕁䅕睊桁䍁䅑睑歁䑁䅍李䅁䅁䕅䅁潂䅁䅁睊扂䕁䅕兖杁䕁䅙兡畂䝁䅅杢橂䝁䅫兙獂䍁䅁䅕祂䝁䄸杚灂䝁䅷党杁䍁䄰䅉祁䑁䅁杍睁䍁䄴䅥獂䡁䅍兢摂䕁䅧兒湁䍁䅅䅊䑂䍁䅑䅎硁䑁䅯䅊䑂䍁䅑免硁䑁䅍䅁䑁䅂䅁条䅁䍁䅣睗䙂䙁䅕䅉䝂䝁䅫杢桂䝁䄴睙灂䝁䅅䅢杁䙁䅁杣療䝁䅙兡獂䝁䅕䅉瑁䍁䅁杍睁䑁䅉䅍畁䡁䅧䅢穂䝁䄰兘䥂䕁䅕睊桁䍁䅑䅒歁䑁䅅免㑁䑁䅯䅊偂䍁䅑免硁䑁䅧䅁䝁䅂䅁杚䅁䍁䅣睗䙂䙁䅕䅉䝂䝁䅫杢桂䝁䄴睙灂䝁䅅䅢杁䙁䅁杣療䝁䅙兡獂䝁䅕䅉瑁䍁䅁杍睁䑁䅉䅍畁䡁䅧䅢穂䝁䄰兘䥂䕁䅕睊桁䍁䅑杒歁䑁䅉䅍㙁䍁䅑睒歁䑁䅉䅍䅁偁䐴䅁浂䅁䅁睊扂䕁䅕兖杁䕁䅙兡畂䝁䅅杢橂䝁䅫兙獂䍁䅁䅕祂䝁䄸杚灂䝁䅷党杁䍁䄰䅉祁䑁䅁杍睁䍁䄴䅥獂䡁䅍兢摂䕁䅧兒湁䍁䅅䅊䝂䍁䅑杍硁䑁䅯䅊䡂䍁䅑杍硁䅁䅁䅁䅑䝁䅙䅁湁䙁䅳兒噂䍁䅁杒灂䝁䄴兙畂䝁䅍兡桂䝁䅷䅉兂䡁䅉睢浂䝁䅫䅢求䍁䅁兌杁䑁䅉䅍祁䑁䅁杌㑂䝁䅷督瑂䙁䄰䅓䙂䍁䅣光歁䕁䅙䅊穁䑁䅙杏歁䕁䅯䅊穁䑁䅙䅁䍁䅂䅁杚䅁䍁䅣睗䙂䙁䅕䅉䝂䝁䅫杢桂䝁䄴睙灂䝁䅅䅢杁䙁䅁杣療䝁䅙兡獂䝁䅕䅉瑁䍁䅁杍睁䑁䅉䅍畁䡁䅧䅢穂䝁䄰兘䥂䕁䅕睊桁䍁䅑杒歁䑁䅍睎㙁䍁䅑杓歁䑁䅍睎䅁䅁䕑䅁慂䅁䅁睊扂䕁䅕兖杁䕁䅙兡畂䝁䅅杢橂䝁䅫兙獂䍁䅁䅕祂䝁䄸杚灂䝁䅷党杁䍁䄰䅉祁䑁䅁杍睁䍁䄴䅥獂䡁䅍兢摂䕁䅧兒湁䍁䅅䅊呂䍁䅑睍㕁䅁䅁䄯䅍䙁䅯䅁湁䙁䅳兒噂䍁䅁杒灂䝁䄴兙畂䝁䅍兡桂䝁䅷䅉兂䡁䅉睢浂䝁䅫䅢求䍁䅁兌杁䑁䅉䅍祁䑁䅁杌㑂䝁䅷督瑂䙁䄰䅓䙂䍁䅣光歁䙁䅙䅊ぁ䑁䅉䅁䡁䅂䅁杚䅁䍁䅣睗䙂䙁䅕䅉䝂䝁䅫杢桂䝁䄴睙灂䝁䅅䅢杁䙁䅁杣療䝁䅙兡獂䝁䅕䅉瑁䍁䅁杍睁䑁䅉䅍畁䡁䅧䅢穂䝁䄰兘䥂䕁䅕睊桁䍁䅑睖歁䑁䅑䅏㙁䍁䅑睖歁䑁䅕李䅁䅁䕫䅁慂䅁䅁睊扂䕁䅕兖杁䕁䅙兡畂䝁䅅杢橂䝁䅫兙獂䍁䅁䅕祂䝁䄸杚灂䝁䅷党杁䍁䄰䅉祁䑁䅁杍睁䍁䄴䅥獂䡁䅍兢摂䕁䅧兒湁䍁䅅䅊奂䍁䅑䅎祁䅁䅁䅃䅑䙁䅯䅁湁䙁䅳兒噂䍁䅁杒灂䝁䄴兙畂䝁䅍兡桂䝁䅷䅉兂䡁䅉睢浂䝁䅫䅢求䍁䅁兌杁䑁䅉䅍祁䑁䅁杌㑂䝁䅷督瑂䙁䄰䅓䙂䍁䅣光歁䙁䅧䅊ぁ䑁䅍䅁䭁䅂䅁杚䅁䍁䅣睗䙂䙁䅕䅉䝂䝁䅫杢桂䝁䄴睙灂䝁䅅䅢杁䙁䅁杣療䝁䅙兡獂䝁䅕䅉瑁䍁䅁杍睁䑁䅉䅍畁䡁䅧䅢穂䝁䄰兘䩂䕁䅑兑杁䍁䅧杍灁䍁䅣光歁䕁䅉䅊硁䑁䅅兎䅁䅁䍯䅁歂䅁䅁睊扂䕁䅕兖杁䕁䅙兡畂䝁䅅杢橂䝁䅫兙獂䍁䅁䅕祂䝁䄸杚灂䝁䅷党杁䍁䄰䅉祁䑁䅁杍睁䍁䄴䅥獂䡁䅍兢摂䕁䅫䅒䉂䍁䅁䅋祁䍁䅫睊桁䍁䅑睑歁䑁䅉䅍䅁偁䈰䅁睂䅁䅁睊扂䕁䅕兖杁䕁䅙兡畂䝁䅅杢橂䝁䅫兙獂䍁䅁䅕祂䝁䄸杚灂䝁䅷党杁䍁䄰䅉祁䑁䅁杍睁䍁䄴䅥獂䡁䅍兢摂䕁䅫䅒䉂䍁䅁䅋祁䍁䅫睊桁䍁䅑睑歁䑁䅉䅎㙁䍁䅑睑歁䑁䅍兎䅁偁䈸䅁歂䅁䅁睊扂䕁䅕兖杁䕁䅙兡畂䝁䅅杢橂䝁䅫兙獂䍁䅁䅕祂䝁䄸杚灂䝁䅷党杁䍁䄰䅉祁䑁䅁杍睁䍁䄴䅥獂䡁䅍兢摂䕁䅫䅒䉂䍁䅁䅋祁䍁䅫睊桁䍁䅑睑歁䑁䅍李䅁䅁䍅䅁祂䅁䅁睊扂䕁䅕兖杁䕁䅙兡畂䝁䅅杢橂䝁䅫兙獂䍁䅁䅕祂䝁䄸杚灂䝁䅷党杁䍁䄰䅉祁䑁䅁杍睁䍁䄴䅥獂䡁䅍兢摂䕁䅫䅒䉂䍁䅁䅋祁䍁䅫睊桁䍁䅑睑歁䑁䅑免㙁䍁䅑睑歁䑁䅅免穁䅁䅁睁䅉䡁䅑䅁湁䙁䅳兒噂䍁䅁杒灂䝁䄴兙畂䝁䅍兡桂䝁䅷䅉兂䡁䅉睢浂䝁䅫䅢求䍁䅁兌杁䑁䅉䅍祁䑁䅁杌㑂䝁䅷督瑂䙁䄰兓䕂䕁䅅䅉潁䑁䅉克湁䍁䅅䅊䕂䍁䅑免硁䑁䅧杏歁䕁䄸䅊硁䑁䅅䅏䅁䅁䍳䅁睂䅁䅁睊扂䕁䅕兖杁䕁䅙兡畂䝁䅅杢橂䝁䅫兙獂䍁䅁䅕祂䝁䄸杚灂䝁䅷党杁䍁䄰䅉祁䑁䅁杍睁䍁䄴䅥獂䡁䅍兢摂䕁䅫䅒䉂䍁䅁䅋祁䍁䅫睊桁䍁䅑杒歁䑁䅉䅍㙁䍁䅑睒歁䑁䅉䅍䅁偁䈴䅁睂䅁䅁睊扂䕁䅕兖杁䕁䅙兡畂䝁䅅杢橂䝁䅫兙獂䍁䅁䅕祂䝁䄸杚灂䝁䅷党杁䍁䄰䅉祁䑁䅁杍睁䍁䄴䅥獂䡁䅍兢摂䕁䅫䅒䉂䍁䅁䅋祁䍁䅫睊桁䍁䅑杒歁䑁䅉免㙁䍁䅑睒歁䑁䅉免䅁䅁䍁䅁睂䅁䅁睊扂䕁䅕兖杁䕁䅙兡畂䝁䅅杢橂䝁䅫兙獂䍁䅁䅕祂䝁䄸杚灂䝁䅷党杁䍁䄰䅉祁䑁䅁杍睁䍁䄴䅥獂䡁䅍兢摂䕁䅫䅒䉂䍁䅁䅋祁䍁䅫睊桁䍁䅑杒歁䑁䅍李㙁䍁䅑杓歁䑁䅍李䅁䅁䍉䅁睂䅁䅁睊扂䕁䅕兖杁䕁䅙兡畂䝁䅅杢橂䝁䅫兙獂䍁䅁䅕祂䝁䄸杚灂䝁䅷党杁䍁䄰䅉祁䑁䅁杍睁䍁䄴䅥獂䡁䅍兢摂䕁䅫䅒䉂䍁䅁䅋祁䍁䅫睊桁䍁䅑杒歁䑁䅍睎㙁䍁䅑杓歁䑁䅍睎䅁䅁䍑䅁歂䅁䅁睊扂䕁䅕兖杁䕁䅙兡畂䝁䅅杢橂䝁䅫兙獂䍁䅁䅕祂䝁䄸杚灂䝁䅷党杁䍁䄰䅉祁䑁䅁杍睁䍁䄴䅥獂䡁䅍兢摂䕁䅫䅒䉂䍁䅁䅋祁䍁䅫睊桁䍁䅑睕歁䑁䅍兏䅁䅁䍫䅁歂䅁䅁睊扂䕁䅕兖杁䕁䅙兡畂䝁䅅杢橂䝁䅫兙獂䍁䅁䅕祂䝁䄸杚灂䝁䅷党杁䍁䄰䅉祁䑁䅁杍睁䍁䄴䅥獂䡁䅍兢摂䕁䅫䅒䉂䍁䅁䅋祁䍁䅫睊桁䍁䅑杖歁䑁䅑杍䅁䅁䍕䅁睂䅁䅁睊扂䕁䅕兖杁䕁䅙兡畂䝁䅅杢橂䝁䅫兙獂䍁䅁䅕祂䝁䄸杚灂䝁䅷党杁䍁䄰䅉祁䑁䅁杍睁䍁䄴䅥獂䡁䅍兢摂䕁䅫䅒䉂䍁䅁䅋祁䍁䅫睊桁䍁䅑睖歁䑁䅑䅏㙁䍁䅑睖歁䑁䅕李䅁䅁䍣䅁歂䅁䅁睊扂䕁䅕兖杁䕁䅙兡畂䝁䅅杢橂䝁䅫兙獂䍁䅁䅕祂䝁䄸杚灂䝁䅷党杁䍁䄰䅉祁䑁䅁杍睁䍁䄴䅥獂䡁䅍兢摂䕁䅫䅒䉂䍁䅁䅋祁䍁䅫睊桁䍁䅑䅗歁䑁䅑杍䅁䅁䍙䅁歂䅁䅁睊扂䕁䅕兖杁䕁䅙兡畂䝁䅅杢橂䝁䅫兙獂䍁䅁䅕祂䝁䄸杚灂䝁䅷党杁䍁䄰䅉祁䑁䅁杍睁䍁䄴䅥獂䡁䅍兢摂䕁䅫䅒䉂䍁䅁䅋祁䍁䅫睊桁䍁䅑䅗歁䑁䅑睍䅁䅁䍧䅁敂䅁䅁睊扂䕁䅕兖杁䕁䅙兡畂䝁䅅杢橂䝁䅫兙獂䍁䅁䅕祂䝁䄸杚灂䝁䅷党杁䍁䄰䅉祁䑁䅁杍睁䍁䄴䅥獂䡁䅍兢摂䕁䅫䅒䉂䍁䅣光歁䕁䅉䅊硁䑁䅅兎䅁䅁䔸䅁捂䅁䅁睊扂䕁䅕兖杁䕁䅙兡畂䝁䅅杢橂䝁䅫兙獂䍁䅁䅕祂䝁䄸杚灂䝁䅷党杁䍁䄰䅉祁䑁䅁杍睁䍁䄴䅥獂䡁䅍兢摂䕁䅫䅒䉂䍁䅣光歁䕁䅍䅊祁䑁䅁䅁䱁䅂䅁䅡䅁䍁䅣睗䙂䙁䅕䅉䝂䝁䅫杢桂䝁䄴睙灂䝁䅅䅢杁䙁䅁杣療䝁䅙兡獂䝁䅕䅉瑁䍁䅁杍睁䑁䅉䅍畁䡁䅧䅢穂䝁䄰兘䩂䕁䅑兑湁䍁䅅䅊䑂䍁䅑杍ぁ䑁䅯䅊䑂䍁䅑睍ㅁ䅁䅁兄䅑䙁䅷䅁湁䙁䅳兒噂䍁䅁杒灂䝁䄴兙畂䝁䅍兡桂䝁䅷䅉兂䡁䅉睢浂䝁䅫䅢求䍁䅁兌杁䑁䅉䅍祁䑁䅁杌㑂䝁䅷督瑂䙁䄰兓䕂䕁䅅睊桁䍁䅑睑歁䑁䅍李䅁䉁䕅䅁煂䅁䅁睊扂䕁䅕兖杁䕁䅙兡畂䝁䅅杢橂䝁䅫兙獂䍁䅁䅕祂䝁䄸杚灂䝁䅷党杁䍁䄰䅉祁䑁䅁杍睁䍁䄴䅥獂䡁䅍兢摂䕁䅫䅒䉂䍁䅣光歁䕁䅍䅊ぁ䑁䅅杏歁䕁䅍䅊硁䑁䅅睍䅁䉁䕍䅁獂䅁䅁睊扂䕁䅕兖杁䕁䅙兡畂䝁䅅杢橂䝁䅫兙獂䍁䅁䅕祂䝁䄸杚灂䝁䅷党杁䍁䄰䅉祁䑁䅁杍睁䍁䄴䅥獂䡁䅍兢摂䕁䅫䅒䉂䍁䅣光歁䕁䅑䅊硁䑁䅅䅏㙁䍁䅑睔歁䑁䅅免㑁䅁䅁䅅䅑䝁䅧䅁湁䙁䅳兒噂䍁䅁杒灂䝁䄴兙畂䝁䅍兡桂䝁䅷䅉兂䡁䅉睢浂䝁䅫䅢求䍁䅁兌杁䑁䅉䅍祁䑁䅁杌㑂䝁䅷督瑂䙁䄰兓䕂䕁䅅睊桁䍁䅑杒歁䑁䅉䅍㙁䍁䅑睒歁䑁䅉䅍䅁䅁䕷䅁潂䅁䅁睊扂䕁䅕兖杁䕁䅙兡畂䝁䅅杢橂䝁䅫兙獂䍁䅁䅕祂䝁䄸杚灂䝁䅷党杁䍁䄰䅉祁䑁䅁杍睁䍁䄴䅥獂䡁䅍兢摂䕁䅫䅒䉂䍁䅣光歁䕁䅙䅊祁䑁䅅杏歁䕁䅣䅊祁䑁䅅䅁佁䅂䅁䅡䅁䍁䅣睗䙂䙁䅕䅉䝂䝁䅫杢桂䝁䄴睙灂䝁䅅䅢杁䙁䅁杣療䝁䅙兡獂䝁䅕䅉瑁䍁䅁杍睁䑁䅉䅍畁䡁䅧䅢穂䝁䄰兘䩂䕁䅑兑湁䍁䅅䅊䝂䍁䅑睍㉁䑁䅯䅊䭂䍁䅑睍㉁䅁䅁杅䅑䝁䅧䅁湁䙁䅳兒噂䍁䅁杒灂䝁䄴兙畂䝁䅍兡桂䝁䅷䅉兂䡁䅉睢浂䝁䅫䅢求䍁䅁兌杁䑁䅉䅍祁䑁䅁杌㑂䝁䅷督瑂䙁䄰兓䕂䕁䅅睊桁䍁䅑杒歁䑁䅍睎㙁䍁䅑杓歁䑁䅍睎䅁䉁䕑䅁捂䅁䅁睊扂䕁䅕兖杁䕁䅙兡畂䝁䅅杢橂䝁䅫兙獂䍁䅁䅕祂䝁䄸杚灂䝁䅷党杁䍁䄰䅉祁䑁䅁杍睁䍁䄴䅥獂䡁䅍兢摂䕁䅫䅒䉂䍁䅣光歁䙁䅍䅊穁䑁䅫䅁噁䅂䅁䅘䅁䍁䅣睗䙂䙁䅕䅉䝂䝁䅫杢桂䝁䄴睙灂䝁䅅䅢杁䙁䅁杣療䝁䅙兡獂䝁䅕䅉瑁䍁䅁杍睁䑁䅉䅍畁䡁䅧䅢穂䝁䄰兘䩂䕁䅑兑湁䍁䅅䅊坂䍁䅑䅎祁䅁䅁杆䅑䝁䅧䅁湁䙁䅳兒噂䍁䅁杒灂䝁䄴兙畂䝁䅍兡桂䝁䅷䅉兂䡁䅉睢浂䝁䅫䅢求䍁䅁兌杁䑁䅉䅍祁䑁䅁杌㑂䝁䅷督瑂䙁䄰兓䕂䕁䅅睊桁䍁䅑睖歁䑁䅑䅏㙁䍁䅑睖歁䑁䅕李䅁䉁䕧䅁捂䅁䅁睊扂䕁䅕兖杁䕁䅙兡畂䝁䅅杢橂䝁䅫兙獂䍁䅁䅕祂䝁䄸杚灂䝁䅷党杁䍁䄰䅉祁䑁䅁杍睁䍁䄴䅥獂䡁䅍兢摂䕁䅫䅒䉂䍁䅣光歁䙁䅧䅊ぁ䑁䅉䅁塁䅂䅁䅘䅁䍁䅣睗䙂䙁䅕䅉䝂䝁䅫杢桂䝁䄴睙灂䝁䅅䅢杁䙁䅁杣療䝁䅙兡獂䝁䅕䅉瑁䍁䅁杍睁䑁䅉䅍畁䡁䅧䅢穂䝁䄰兘䩂䕁䅑兑湁䍁䅅䅊奂䍁䅑䅎穁䅁䅁兇䅑䝁䅙䅁湁䙁䅳兒噂䍁䅁杒灂䝁䄴兙畂䝁䅍兡桂䝁䅷䅉兂䡁䅉睢浂䝁䅫䅢求䍁䅁兌杁䑁䅉䅍祁䑁䅁杌㑂䝁䅷督瑂䙁䄰䅔佂䙁䅑䅉潁䑁䅉克湁䍁䅅䅊䍂䍁䅑免硁䑁䅕䅁塂䅁䅁䅚䅁䍁䅣睗䙂䙁䅕䅉䝂䝁䅫杢桂䝁䄴睙灂䝁䅅䅢杁䙁䅁杣療䝁䅙兡獂䝁䅕䅉瑁䍁䅁杍睁䑁䅉䅍畁䡁䅧䅢穂䝁䄰兘䵂䕁䄴䅖杁䍁䅧杍灁䍁䅣光歁䕁䅍䅊祁䑁䅁䅁䭂䅁䅁䅣䅁䍁䅣睗䙂䙁䅕䅉䝂䝁䅫杢桂䝁䄴睙灂䝁䅅䅢杁䙁䅁杣療䝁䅙兡獂䝁䅕䅉瑁䍁䅁杍睁䑁䅉䅍畁䡁䅧䅢穂䝁䄰兘䵂䕁䄴䅖杁䍁䅧杍灁䍁䅣光歁䕁䅍䅊祁䑁䅑杏歁䕁䅍䅊穁䑁䅕䅁䵂䅁䅁䅚䅁䍁䅣睗䙂䙁䅕䅉䝂䝁䅫杢桂䝁䄴睙灂䝁䅅䅢杁䙁䅁杣療䝁䅙兡獂䝁䅕䅉瑁䍁䅁杍睁䑁䅉䅍畁䡁䅧䅢穂䝁䄰兘䵂䕁䄴䅖杁䍁䅧杍灁䍁䅣光歁䕁䅍䅊穁䑁䅙䅁佂䅁䅁杣䅁䍁䅣睗䙂䙁䅕䅉䝂䝁䅫杢桂䝁䄴睙灂䝁䅅䅢杁䙁䅁杣療䝁䅙兡獂䝁䅕䅉瑁䍁䅁杍睁䑁䅉䅍畁䡁䅧䅢穂䝁䄰兘䵂䕁䄴䅖杁䍁䅧杍灁䍁䅣光歁䕁䅍䅊ぁ䑁䅅杏歁䕁䅍䅊硁䑁䅅睍䅁䙁䅁䅁あ䅁䅁睊扂䕁䅕兖杁䕁䅙兡畂䝁䅅杢橂䝁䅫兙獂䍁䅁䅕祂䝁䄸杚灂䝁䅷党杁䍁䄰䅉祁䑁䅁杍睁䍁䄴䅥獂䡁䅍兢摂䕁䅷杔啂䍁䅁䅋祁䍁䅫睊桁䍁䅑䅒歁䑁䅅免㑁䑁䅯䅊偂䍁䅑免硁䑁䅧䅁奂䅁䅁䅣䅁䍁䅣睗䙂䙁䅕䅉䝂䝁䅫杢桂䝁䄴睙灂䝁䅅䅢杁䙁䅁杣療䝁䅙兡獂䝁䅕䅉瑁䍁䅁杍睁䑁䅉䅍畁䡁䅧䅢穂䝁䄰兘䵂䕁䄴䅖杁䍁䅧杍灁䍁䅣光歁䕁䅙䅊祁䑁䅁杏歁䕁䅣䅊祁䑁䅁䅁䱂䅁䅁䅣䅁䍁䅣睗䙂䙁䅕䅉䝂䝁䅫杢桂䝁䄴睙灂䝁䅅䅢杁䙁䅁杣療䝁䅙兡獂䝁䅕䅉瑁䍁䅁杍睁䑁䅉䅍畁䡁䅧䅢穂䝁䄰兘䵂䕁䄴䅖杁䍁䅧杍灁䍁䅣光歁䕁䅙䅊祁䑁䅅杏歁䕁䅣䅊祁䑁䅅䅁乂䅁䅁䅣䅁䍁䅣睗䙂䙁䅕䅉䝂䝁䅫杢桂䝁䄴睙灂䝁䅅䅢杁䙁䅁杣療䝁䅙兡獂䝁䅕䅉瑁䍁䅁杍睁䑁䅉䅍畁䡁䅧䅢穂䝁䄰兘䵂䕁䄴䅖杁䍁䅧杍灁䍁䅣光歁䕁䅙䅊穁䑁䅙杏歁䕁䅯䅊穁䑁䅙䅁偂䅁䅁䅣䅁䍁䅣睗䙂䙁䅕䅉䝂䝁䅫杢桂䝁䄴睙灂䝁䅅䅢杁䙁䅁杣療䝁䅙兡獂䝁䅕䅉瑁䍁䅁杍睁䑁䅉䅍畁䡁䅧䅢穂䝁䄰兘䵂䕁䄴䅖杁䍁䅧杍灁䍁䅣光歁䕁䅙䅊穁䑁䅣杏歁䕁䅯䅊穁䑁䅣䅁剂䅁䅁䅚䅁䍁䅣睗䙂䙁䅕䅉䝂䝁䅫杢桂䝁䄴睙灂䝁䅅䅢杁䙁䅁杣療䝁䅙兡獂䝁䅕䅉瑁䍁䅁杍睁䑁䅉䅍畁䡁䅧䅢穂䝁䄰兘䵂䕁䄴䅖杁䍁䅧杍灁䍁䅣光歁䙁䅍䅊穁䑁䅫䅁卂䅁䅁䅚䅁䍁䅣睗䙂䙁䅕䅉䝂䝁䅫杢桂䝁䄴睙灂䝁䅅䅢杁䙁䅁杣療䝁䅙兡獂䝁䅕䅉瑁䍁䅁杍睁䑁䅉䅍畁䡁䅧䅢穂䝁䄰兘䵂䕁䄴䅖杁䍁䅧杍灁䍁䅣光歁䙁䅙䅊ぁ䑁䅉䅁呂䅁䅁䅣䅁䍁䅣睗䙂䙁䅕䅉䝂䝁䅫杢桂䝁䄴睙灂䝁䅅䅢杁䙁䅁杣療䝁䅙兡獂䝁䅕䅉瑁䍁䅁杍睁䑁䅉䅍畁䡁䅧䅢穂䝁䄰兘䵂䕁䄴䅖杁䍁䅧杍灁䍁䅣光歁䙁䅣䅊ぁ䑁䅧杏歁䙁䅣䅊ㅁ䑁䅙䅁噂䅁䅁䅚䅁䍁䅣睗䙂䙁䅕䅉䝂䝁䅫杢桂䝁䄴睙灂䝁䅅䅢杁䙁䅁杣療䝁䅙兡獂䝁䅕䅉瑁䍁䅁杍睁䑁䅉䅍畁䡁䅧䅢穂䝁䄰兘䵂䕁䄴䅖杁䍁䅧杍灁䍁䅣光歁䙁䅧䅊ぁ䑁䅉䅁啂䅁䅁䅚䅁䍁䅣睗䙂䙁䅕䅉䝂䝁䅫杢桂䝁䄴睙灂䝁䅅䅢杁䙁䅁杣療䝁䅙兡獂䝁䅕䅉瑁䍁䅁杍睁䑁䅉䅍畁䡁䅧䅢穂䝁䄰兘䵂䕁䄴䅖杁䍁䅧杍灁䍁䅣光歁䙁䅧䅊ぁ䑁䅍䅁坂䅁䅁杘䅁䍁䅣睗䙂䙁䅕䅉䝂䝁䅫杢桂䝁䄴睙灂䝁䅅䅢杁䙁䅁杣療䝁䅙兡獂䝁䅕䅉瑁䍁䅁杍睁䑁䅉䅍畁䡁䅧䅢穂䝁䄰兘䵂䕁䄴䅖湁䍁䅅䅊䍂䍁䅑免硁䑁䅕䅁䝂䅁䅁䅘䅁䍁䅣睗䙂䙁䅕䅉䝂䝁䅫杢桂䝁䄴睙灂䝁䅅䅢杁䙁䅁杣療䝁䅙兡獂䝁䅕䅉瑁䍁䅁杍睁䑁䅉䅍畁䡁䅧䅢穂䝁䄰兘䵂䕁䄴䅖湁䍁䅅䅊䑂䍁䅑杍睁䅁䅁杏䅁䝁䅧䅁湁䙁䅳兒噂䍁䅁杒灂䝁䄴兙畂䝁䅍兡桂䝁䅷䅉兂䡁䅉睢浂䝁䅫䅢求䍁䅁兌杁䑁䅉䅍祁䑁䅁杌㑂䝁䅷督瑂䙁䄰䅔佂䙁䅑睊桁䍁䅑睑歁䑁䅉䅎㙁䍁䅑睑歁䑁䅍兎䅁䑁䅷䅁捂䅁䅁睊扂䕁䅕兖杁䕁䅙兡畂䝁䅅杢橂䝁䅫兙獂䍁䅁䅕祂䝁䄸杚灂䝁䅷党杁䍁䄰䅉祁䑁䅁杍睁䍁䄴䅥獂䡁䅍兢摂䕁䅷杔啂䍁䅣光歁䕁䅍䅊穁䑁䅙䅁⭁䅁䅁条䅁䍁䅣睗䙂䙁䅕䅉䝂䝁䅫杢桂䝁䄴睙灂䝁䅅䅢杁䙁䅁杣療䝁䅙兡獂䝁䅕䅉瑁䍁䅁杍睁䑁䅉䅍畁䡁䅧䅢穂䝁䄰兘䵂䕁䄴䅖湁䍁䅅䅊䑂䍁䅑䅎硁䑁䅯䅊䑂䍁䅑免硁䑁䅍䅁䅂䅁䅁䅢䅁䍁䅣睗䙂䙁䅕䅉䝂䝁䅫杢桂䝁䄴睙灂䝁䅅䅢杁䙁䅁杣療䝁䅙兡獂䝁䅕䅉瑁䍁䅁杍睁䑁䅉䅍畁䡁䅧䅢穂䝁䄰兘䵂䕁䄴䅖湁䍁䅅䅊䕂䍁䅑免硁䑁䅧杏歁䕁䄸䅊硁䑁䅅䅏䅁䕁䅣䅁潂䅁䅁睊扂䕁䅕兖杁䕁䅙兡畂䝁䅅杢橂䝁䅫兙獂䍁䅁䅕祂䝁䄸杚灂䝁䅷党杁䍁䄰䅉祁䑁䅁杍睁䍁䄴䅥獂䡁䅍兢摂䕁䅷杔啂䍁䅣光歁䕁䅙䅊祁䑁䅁杏歁䕁䅣䅊祁䑁䅁䅁㝁䅁䅁䅡䅁䍁䅣睗䙂䙁䅕䅉䝂䝁䅫杢桂䝁䄴睙灂䝁䅅䅢杁䙁䅁杣療䝁䅙兡獂䝁䅕䅉瑁䍁䅁杍睁䑁䅉䅍畁䡁䅧䅢穂䝁䄰兘䵂䕁䄴䅖湁䍁䅅䅊䝂䍁䅑杍硁䑁䅯䅊䡂䍁䅑杍硁䅁䅁児䅁䝁䅧䅁湁䙁䅳兒噂䍁䅁杒灂䝁䄴兙畂䝁䅍兡桂䝁䅷䅉兂䡁䅉睢浂䝁䅫䅢求䍁䅁兌杁䑁䅉䅍祁䑁䅁杌㑂䝁䅷督瑂䙁䄰䅔佂䙁䅑睊桁䍁䅑杒歁䑁䅍李㙁䍁䅑杓歁䑁䅍李䅁䑁䄸䅁潂䅁䅁睊扂䕁䅕兖杁䕁䅙兡畂䝁䅅杢橂䝁䅫兙獂䍁䅁䅕祂䝁䄸杚灂䝁䅷党杁䍁䄰䅉祁䑁䅁杍睁䍁䄴䅥獂䡁䅍兢摂䕁䅷杔啂䍁䅣光歁䕁䅙䅊穁䑁䅣杏歁䕁䅯䅊穁䑁䅣䅁䉂䅁䅁䅘䅁䍁䅣睗䙂䙁䅕䅉䝂䝁䅫杢桂䝁䄴睙灂䝁䅅䅢杁䙁䅁杣療䝁䅙兡獂䝁䅕䅉瑁䍁䅁杍睁䑁䅉䅍畁䡁䅧䅢穂䝁䄰兘䵂䕁䄴䅖湁䍁䅅䅊呂䍁䅑睍㕁䅁䅁兏䅁䙁䅷䅁湁䙁䅳兒噂䍁䅁杒灂䝁䄴兙畂䝁䅍兡桂䝁䅷䅉兂䡁䅉睢浂䝁䅫䅢求䍁䅁兌杁䑁䅉䅍祁䑁䅁杌㑂䝁䅷督瑂䙁䄰䅔佂䙁䅑睊桁䍁䅑杖歁䑁䅑杍䅁䕁䅉䅁潂䅁䅁睊扂䕁䅕兖杁䕁䅙兡畂䝁䅅杢橂䝁䅫兙獂䍁䅁䅕祂䝁䄸杚灂䝁䅷党杁䍁䄰䅉祁䑁䅁杍睁䍁䄴䅥獂䡁䅍兢摂䕁䅷杔啂䍁䅣光歁䙁䅣䅊ぁ䑁䅧杏歁䙁䅣䅊ㅁ䑁䅙䅁䕂䅁䅁䅘䅁䍁䅣睗䙂䙁䅕䅉䝂䝁䅫杢桂䝁䄴睙灂䝁䅅䅢杁䙁䅁杣療䝁䅙兡獂䝁䅕䅉瑁䍁䅁杍睁䑁䅉䅍畁䡁䅧䅢穂䝁䄰兘䵂䕁䄴䅖湁䍁䅅䅊奂䍁䅑䅎祁䅁䅁睑䅁䙁䅷䅁湁䙁䅳兒噂䍁䅁杒灂䝁䄴兙畂䝁䅍兡桂䝁䅷䅉兂䡁䅉睢浂䝁䅫䅢求䍁䅁兌杁䑁䅉䅍祁䑁䅁杌㑂䝁䅷督瑂䙁䄰䅔佂䙁䅑睊桁䍁䅑䅗歁䑁䅑睍䅁䕁䅕䅁敂䅁䅁睊扂䕁䅕兖杁䕁䅙兡畂䝁䅅杢橂䝁䅫兙獂䍁䅁䅕祂䝁䄸杚灂䝁䅷党杁䍁䄰䅉祁䑁䅁杍睁䍁䄴䅥獂䡁䅍兢摂䕁䄰䅒噂䍁䅣光歁䕁䅉䅊硁䑁䅅兎䅁䍁䕣䅁捂䅁䅁睊扂䕁䅕兖杁䕁䅙兡畂䝁䅅杢橂䝁䅫兙獂䍁䅁䅕祂䝁䄸杚灂䝁䅷党杁䍁䄰䅉祁䑁䅁杍睁䍁䄴䅥獂䡁䅍兢摂䕁䄰䅒噂䍁䅣光歁䕁䅍䅊祁䑁䅁䅁慁䅂䅁䅡䅁䍁䅣睗䙂䙁䅕䅉䝂䝁䅫杢桂䝁䄴睙灂䝁䅅䅢杁䙁䅁杣療䝁䅙兡獂䝁䅕䅉瑁䍁䅁杍睁䑁䅉䅍畁䡁䅧䅢穂䝁䄰兘乂䕁䅑兖湁䍁䅅䅊䑂䍁䅑杍ぁ䑁䅯䅊䑂䍁䅑睍ㅁ䅁䅁䅈䅑䙁䅷䅁湁䙁䅳兒噂䍁䅁杒灂䝁䄴兙畂䝁䅍兡桂䝁䅷䅉兂䡁䅉睢浂䝁䅫䅢求䍁䅁兌杁䑁䅉䅍祁䑁䅁杌㑂䝁䅷督瑂䙁䄰兔䕂䙁䅕睊桁䍁䅑睑歁䑁䅍李䅁䉁䔴䅁煂䅁䅁睊扂䕁䅕兖杁䕁䅙兡畂䝁䅅杢橂䝁䅫兙獂䍁䅁䅕祂䝁䄸杚灂䝁䅷党杁䍁䄰䅉祁䑁䅁杍睁䍁䄴䅥獂䡁䅍兢摂䕁䄰䅒噂䍁䅣光歁䕁䅍䅊ぁ䑁䅅杏歁䕁䅍䅊硁䑁䅅睍䅁䍁䕁䅁獂䅁䅁睊扂䕁䅕兖杁䕁䅙兡畂䝁䅅杢橂䝁䅫兙獂䍁䅁䅕祂䝁䄸杚灂䝁䅷党杁䍁䄰䅉祁䑁䅁杍睁䍁䄴䅥獂䡁䅍兢摂䕁䄰䅒噂䍁䅣光歁䕁䅑䅊硁䑁䅅䅏㙁䍁䅑睔歁䑁䅅免㑁䅁䅁䅋䅑䝁䅧䅁湁䙁䅳兒噂䍁䅁杒灂䝁䄴兙畂䝁䅍兡桂䝁䅷䅉兂䡁䅉睢浂䝁䅫䅢求䍁䅁兌杁䑁䅉䅍祁䑁䅁杌㑂䝁䅷督瑂䙁䄰兔䕂䙁䅕睊桁䍁䅑杒歁䑁䅉䅍㙁䍁䅑睒歁䑁䅉䅍䅁䉁䕳䅁潂䅁䅁睊扂䕁䅕兖杁䕁䅙兡畂䝁䅅杢橂䝁䅫兙獂䍁䅁䅕祂䝁䄸杚灂䝁䅷党杁䍁䄰䅉祁䑁䅁杍睁䍁䄴䅥獂䡁䅍兢摂䕁䄰䅒噂䍁䅣光歁䕁䅙䅊祁䑁䅅杏歁䕁䅣䅊祁䑁䅅䅁摁䅂䅁䅡䅁䍁䅣睗䙂䙁䅕䅉䝂䝁䅫杢桂䝁䄴睙灂䝁䅅䅢杁䙁䅁杣療䝁䅙兡獂䝁䅕䅉瑁䍁䅁杍睁䑁䅉䅍畁䡁䅧䅢穂䝁䄰兘乂䕁䅑兖湁䍁䅅䅊䝂䍁䅑睍㉁䑁䅯䅊䭂䍁䅑睍㉁䅁䅁睈䅑䝁䅧䅁湁䙁䅳兒噂䍁䅁杒灂䝁䄴兙畂䝁䅍兡桂䝁䅷䅉兂䡁䅉睢浂䝁䅫䅢求䍁䅁兌杁䑁䅉䅍祁䑁䅁杌㑂䝁䅷督瑂䙁䄰兔䕂䙁䅕睊桁䍁䅑杒歁䑁䅍睎㙁䍁䅑杓歁䑁䅍睎䅁䍁䕅䅁捂䅁䅁睊扂䕁䅕兖杁䕁䅙兡畂䝁䅅杢橂䝁䅫兙獂䍁䅁䅕祂䝁䄸杚灂䝁䅷党杁䍁䄰䅉祁䑁䅁杍睁䍁䄴䅥獂䡁䅍兢摂䕁䄰䅒噂䍁䅣光歁䙁䅍䅊穁䑁䅫䅁楁䅂䅁䅘䅁䍁䅣睗䙂䙁䅕䅉䝂䝁䅫杢桂䝁䄴睙灂䝁䅅䅢杁䙁䅁杣療䝁䅙兡獂䝁䅕䅉瑁䍁䅁杍睁䑁䅉䅍畁䡁䅧䅢穂䝁䄰兘乂䕁䅑兖湁䍁䅅䅊坂䍁䅑䅎祁䅁䅁睉䅑䝁䅧䅁湁䙁䅳兒噂䍁䅁杒灂䝁䄴兙畂䝁䅍兡桂䝁䅷䅉兂䡁䅉睢浂䝁䅫䅢求䍁䅁兌杁䑁䅉䅍祁䑁䅁杌㑂䝁䅷督瑂䙁䄰兔䕂䙁䅕睊桁䍁䅑睖歁䑁䅑䅏㙁䍁䅑睖歁䑁䅕李䅁䍁䕕䅁捂䅁䅁睊扂䕁䅕兖杁䕁䅙兡畂䝁䅅杢橂䝁䅫兙獂䍁䅁䅕祂䝁䄸杚灂䝁䅷党杁䍁䄰䅉祁䑁䅁杍睁䍁䄴䅥獂䡁䅍兢摂䕁䄰䅒噂䍁䅣光歁䙁䅧䅊ぁ䑁䅉䅁歁䅂䅁䅘䅁䍁䅣睗䙂䙁䅕䅉䝂䝁䅫杢桂䝁䄴睙灂䝁䅅䅢杁䙁䅁杣療䝁䅙兡獂䝁䅕䅉瑁䍁䅁杍睁䑁䅉䅍畁䡁䅧䅢穂䝁䄰兘乂䕁䅑兖湁䍁䅅䅊奂䍁䅑䅎穁䅁䅁杊䅑䝁䅙䅁湁䙁䅳兒噂䍁䅁杒灂䝁䄴兙畂䝁䅍兡桂䝁䅷䅉兂䡁䅉睢浂䝁䅫䅢求䍁䅁兌杁䑁䅉䅍祁䑁䅁杌㑂䝁䅷督瑂䙁䄰兔䡂䕁䅕䅉潁䑁䅉克湁䍁䅅䅊䍂䍁䅑免硁䑁䅕䅁婁杁䅁䅚䅁䍁䅣睗䙂䙁䅕䅉䝂䝁䅫杢桂䝁䄴睙灂䝁䅅䅢杁䙁䅁杣療䝁䅙兡獂䝁䅕䅉瑁䍁䅁杍睁䑁䅉䅍畁䡁䅧䅢穂䝁䄰兘乂䕁䅣兒杁䍁䅧杍灁䍁䅣光歁䕁䅍䅊祁䑁䅁䅁䵁杁䅁䅣䅁䍁䅣睗䙂䙁䅕䅉䝂䝁䅫杢桂䝁䄴睙灂䝁䅅䅢杁䙁䅁杣療䝁䅙兡獂䝁䅕䅉瑁䍁䅁杍睁䑁䅉䅍畁䡁䅧䅢穂䝁䄰兘乂䕁䅣兒杁䍁䅧杍灁䍁䅣光歁䕁䅍䅊祁䑁䅑杏歁䕁䅍䅊穁䑁䅕䅁佁杁䅁䅚䅁䍁䅣睗䙂䙁䅕䅉䝂䝁䅫杢桂䝁䄴睙灂䝁䅅䅢杁䙁䅁杣療䝁䅙兡獂䝁䅕䅉瑁䍁䅁杍睁䑁䅉䅍畁䡁䅧䅢穂䝁䄰兘乂䕁䅣兒杁䍁䅧杍灁䍁䅣光歁䕁䅍䅊穁䑁䅙䅁允杁䅁杣䅁䍁䅣睗䙂䙁䅕䅉䝂䝁䅫杢桂䝁䄴睙灂䝁䅅䅢杁䙁䅁杣療䝁䅙兡獂䝁䅕䅉瑁䍁䅁杍睁䑁䅉䅍畁䡁䅧䅢穂䝁䄰兘乂䕁䅣兒杁䍁䅧杍灁䍁䅣光歁䕁䅍䅊ぁ䑁䅅杏歁䕁䅍䅊硁䑁䅅睍䅁䉁䍉䅁あ䅁䅁睊扂䕁䅕兖杁䕁䅙兡畂䝁䅅杢橂䝁䅫兙獂䍁䅁䅕祂䝁䄸杚灂䝁䅷党杁䍁䄰䅉祁䑁䅁杍睁䍁䄴䅥獂䡁䅍兢摂䕁䄰睒䙂䍁䅁䅋祁䍁䅫睊桁䍁䅑䅒歁䑁䅅免㑁䑁䅯䅊偂䍁䅑免硁䑁䅧䅁慁杁䅁䅣䅁䍁䅣睗䙂䙁䅕䅉䝂䝁䅫杢桂䝁䄴睙灂䝁䅅䅢杁䙁䅁杣療䝁䅙兡獂䝁䅕䅉瑁䍁䅁杍睁䑁䅉䅍畁䡁䅧䅢穂䝁䄰兘乂䕁䅣兒杁䍁䅧杍灁䍁䅣光歁䕁䅙䅊祁䑁䅁杏歁䕁䅣䅊祁䑁䅁䅁乁杁䅁䅣䅁䍁䅣睗䙂䙁䅕䅉䝂䝁䅫杢桂䝁䄴睙灂䝁䅅䅢杁䙁䅁杣療䝁䅙兡獂䝁䅕䅉瑁䍁䅁杍睁䑁䅉䅍畁䡁䅧䅢穂䝁䄰兘乂䕁䅣兒杁䍁䅧杍灁䍁䅣光歁䕁䅙䅊祁䑁䅅杏歁䕁䅣䅊祁䑁䅅䅁偁杁䅁䅣䅁䍁䅣睗䙂䙁䅕䅉䝂䝁䅫杢桂䝁䄴睙灂䝁䅅䅢杁䙁䅁杣療䝁䅙兡獂䝁䅕䅉瑁䍁䅁杍睁䑁䅉䅍畁䡁䅧䅢穂䝁䄰兘乂䕁䅣兒杁䍁䅧杍灁䍁䅣光歁䕁䅙䅊穁䑁䅙杏歁䕁䅯䅊穁䑁䅙䅁剁杁䅁䅣䅁䍁䅣睗䙂䙁䅕䅉䝂䝁䅫杢桂䝁䄴睙灂䝁䅅䅢杁䙁䅁杣療䝁䅙兡獂䝁䅕䅉瑁䍁䅁杍睁䑁䅉䅍畁䡁䅧䅢穂䝁䄰兘乂䕁䅣兒杁䍁䅧杍灁䍁䅣光歁䕁䅙䅊穁䑁䅣杏歁䕁䅯䅊穁䑁䅣䅁呁杁䅁䅚䅁䍁䅣睗䙂䙁䅕䅉䝂䝁䅫杢桂䝁䄴睙灂䝁䅅䅢杁䙁䅁杣療䝁䅙兡獂䝁䅕䅉瑁䍁䅁杍睁䑁䅉䅍畁䡁䅧䅢穂䝁䄰兘乂䕁䅣兒杁䍁䅧杍灁䍁䅣光歁䙁䅍䅊穁䑁䅫䅁啁杁䅁䅚䅁䍁䅣睗䙂䙁䅕䅉䝂䝁䅫杢桂䝁䄴睙灂䝁䅅䅢杁䙁䅁杣療䝁䅙兡獂䝁䅕䅉瑁䍁䅁杍睁䑁䅉䅍畁䡁䅧䅢穂䝁䄰兘乂䕁䅣兒杁䍁䅧杍灁䍁䅣光歁䙁䅙䅊ぁ䑁䅉䅁噁杁䅁䅣䅁䍁䅣睗䙂䙁䅕䅉䝂䝁䅫杢桂䝁䄴睙灂䝁䅅䅢杁䙁䅁杣療䝁䅙兡獂䝁䅕䅉瑁䍁䅁杍睁䑁䅉䅍畁䡁䅧䅢穂䝁䄰兘乂䕁䅣兒杁䍁䅧杍灁䍁䅣光歁䙁䅣䅊ぁ䑁䅧杏歁䙁䅣䅊ㅁ䑁䅙䅁塁杁䅁䅚䅁䍁䅣睗䙂䙁䅕䅉䝂䝁䅫杢桂䝁䄴睙灂䝁䅅䅢杁䙁䅁杣療䝁䅙兡獂䝁䅕䅉瑁䍁䅁杍睁䑁䅉䅍畁䡁䅧䅢穂䝁䄰兘乂䕁䅣兒杁䍁䅧杍灁䍁䅣光歁䙁䅧䅊ぁ䑁䅉䅁坁杁䅁䅚䅁䍁䅣睗䙂䙁䅕䅉䝂䝁䅫杢桂䝁䄴睙灂䝁䅅䅢杁䙁䅁杣療䝁䅙兡獂䝁䅕䅉瑁䍁䅁杍睁䑁䅉䅍畁䡁䅧䅢穂䝁䄰兘乂䕁䅣兒杁䍁䅧杍灁䍁䅣光歁䙁䅧䅊ぁ䑁䅍䅁奁杁䅁杘䅁䍁䅣睗䙂䙁䅕䅉䝂䝁䅫杢桂䝁䄴睙灂䝁䅅䅢杁䙁䅁杣療䝁䅙兡獂䝁䅕䅉瑁䍁䅁杍睁䑁䅉䅍畁䡁䅧䅢穂䝁䄰兘乂䕁䅣兒湁䍁䅅䅊䍂䍁䅑免硁䑁䅕䅁㉁䅂䅁䅘䅁䍁䅣睗䙂䙁䅕䅉䝂䝁䅫杢桂䝁䄴睙灂䝁䅅䅢杁䙁䅁杣療䝁䅙兡獂䝁䅕䅉瑁䍁䅁杍睁䑁䅉䅍畁䡁䅧䅢穂䝁䄰兘乂䕁䅣兒湁䍁䅅䅊䑂䍁䅑杍睁䅁䅁克䅑䝁䅧䅁湁䙁䅳兒噂䍁䅁杒灂䝁䄴兙畂䝁䅍兡桂䝁䅷䅉兂䡁䅉睢浂䝁䅫䅢求䍁䅁兌杁䑁䅉䅍祁䑁䅁杌㑂䝁䅷督瑂䙁䄰兔䡂䕁䅕睊桁䍁䅑睑歁䑁䅉䅎㙁䍁䅑睑歁䑁䅍兎䅁䍁䕳䅁捂䅁䅁睊扂䕁䅕兖杁䕁䅙兡畂䝁䅅杢橂䝁䅫兙獂䍁䅁䅕祂䝁䄸杚灂䝁䅷党杁䍁䄰䅉祁䑁䅁杍睁䍁䄴䅥獂䡁䅍兢摂䕁䄰睒䙂䍁䅣光歁䕁䅍䅊穁䑁䅙䅁祁䅂䅁条䅁䍁䅣睗䙂䙁䅕䅉䝂䝁䅫杢桂䝁䄴睙灂䝁䅅䅢杁䙁䅁杣療䝁䅙兡獂䝁䅕䅉瑁䍁䅁杍睁䑁䅉䅍畁䡁䅧䅢穂䝁䄰兘乂䕁䅣兒湁䍁䅅䅊䑂䍁䅑䅎硁䑁䅯䅊䑂䍁䅑免硁䑁䅍䅁ぁ䅂䅁䅢䅁䍁䅣睗䙂䙁䅕䅉䝂䝁䅫杢桂䝁䄴睙灂䝁䅅䅢杁䙁䅁杣療䝁䅙兡獂䝁䅕䅉瑁䍁䅁杍睁䑁䅉䅍畁䡁䅧䅢穂䝁䄰兘乂䕁䅣兒湁䍁䅅䅊䕂䍁䅑免硁䑁䅧杏歁䕁䄸䅊硁䑁䅅䅏䅁䑁䕣䅁潂䅁䅁睊扂䕁䅕兖杁䕁䅙兡畂䝁䅅杢橂䝁䅫兙獂䍁䅁䅕祂䝁䄸杚灂䝁䅷党杁䍁䄰䅉祁䑁䅁杍睁䍁䄴䅥獂䡁䅍兢摂䕁䄰睒䙂䍁䅣光歁䕁䅙䅊祁䑁䅁杏歁䕁䅣䅊祁䑁䅁䅁煁䅂䅁䅡䅁䍁䅣睗䙂䙁䅕䅉䝂䝁䅫杢桂䝁䄴睙灂䝁䅅䅢杁䙁䅁杣療䝁䅙兡獂䝁䅕䅉瑁䍁䅁杍睁䑁䅉䅍畁䡁䅧䅢穂䝁䄰兘乂䕁䅣兒湁䍁䅅䅊䝂䍁䅑杍硁䑁䅯䅊䡂䍁䅑杍硁䅁䅁䅌䅑䝁䅧䅁湁䙁䅳兒噂䍁䅁杒灂䝁䄴兙畂䝁䅍兡桂䝁䅷䅉兂䡁䅉睢浂䝁䅫䅢求䍁䅁兌杁䑁䅉䅍祁䑁䅁杌㑂䝁䅷督瑂䙁䄰兔䡂䕁䅕睊桁䍁䅑杒歁䑁䅍李㙁䍁䅑杓歁䑁䅍李䅁䑁䕍䅁潂䅁䅁睊扂䕁䅕兖杁䕁䅙兡畂䝁䅅杢橂䝁䅫兙獂䍁䅁䅕祂䝁䄸杚灂䝁䅷党杁䍁䄰䅉祁䑁䅁杍睁䍁䄴䅥獂䡁䅍兢摂䕁䄰睒䙂䍁䅣光歁䕁䅙䅊穁䑁䅣杏歁䕁䅯䅊穁䑁䅣䅁ㅁ䅂䅁䅘䅁䍁䅣睗䙂䙁䅕䅉䝂䝁䅫杢桂䝁䄴睙灂䝁䅅䅢杁䙁䅁杣療䝁䅙兡獂䝁䅕䅉瑁䍁䅁杍睁䑁䅉䅍畁䡁䅧䅢穂䝁䄰兘乂䕁䅣兒湁䍁䅅䅊呂䍁䅑睍㕁䅁䅁免䅑䙁䅷䅁湁䙁䅳兒噂䍁䅁杒灂䝁䄴兙畂䝁䅍兡桂䝁䅷䅉兂䡁䅉睢浂䝁䅫䅢求䍁䅁兌杁䑁䅉䅍祁䑁䅁杌㑂䝁䅷督瑂䙁䄰兔䡂䕁䅕睊桁䍁䅑杖歁䑁䅑杍䅁䍁䔰䅁潂䅁䅁睊扂䕁䅕兖杁䕁䅙兡畂䝁䅅杢橂䝁䅫兙獂䍁䅁䅕祂䝁䄸杚灂䝁䅷党杁䍁䄰䅉祁䑁䅁杍睁䍁䄴䅥獂䡁䅍兢摂䕁䄰睒䙂䍁䅣光歁䙁䅣䅊ぁ䑁䅧杏歁䙁䅣䅊ㅁ䑁䅙䅁癁䅂䅁䅘䅁䍁䅣睗䙂䙁䅕䅉䝂䝁䅫杢桂䝁䄴睙灂䝁䅅䅢杁䙁䅁杣療䝁䅙兡獂䝁䅕䅉瑁䍁䅁杍睁䑁䅉䅍畁䡁䅧䅢穂䝁䄰兘乂䕁䅣兒湁䍁䅅䅊奂䍁䅑䅎祁䅁䅁杌䅑䙁䅷䅁湁䙁䅳兒噂䍁䅁杒灂䝁䄴兙畂䝁䅍兡桂䝁䅷䅉兂䡁䅉睢浂䝁䅫䅢求䍁䅁兌杁䑁䅉䅍祁䑁䅁杌㑂䝁䅷督瑂䙁䄰兔䡂䕁䅕睊桁䍁䅑䅗歁䑁䅑睍䅁䑁䕁䅁浂䅁䅁睊扂䕁䅕兖杁䕁䅙兡畂䝁䅅杢橂䝁䅫兙獂䍁䅁䅕祂䝁䄸杚灂䝁䅷党杁䍁䄰䅉祁䑁䅁杍睁䍁䄴䅥獂䡁䅍兢摂䕁䄴兒䙂䍁䅁䅋祁䍁䅫睊桁䍁䅑村歁䑁䅅免ㅁ䅁䅁䅋䅉䝁䅑䅁湁䙁䅳兒噂䍁䅁杒灂䝁䄴兙畂䝁䅍兡桂䝁䅷䅉兂䡁䅉睢浂䝁䅫䅢求䍁䅁兌杁䑁䅉䅍祁䑁䅁杌㑂䝁䅷督瑂䙁䄰杔䙂䕁䅕䅉潁䑁䅉克湁䍁䅅䅊䑂䍁䅑杍睁䅁䅁睇䅉䡁䅁䅁湁䙁䅳兒噂䍁䅁杒灂䝁䄴兙畂䝁䅍兡桂䝁䅷䅉兂䡁䅉睢浂䝁䅫䅢求䍁䅁兌杁䑁䅉䅍祁䑁䅁杌㑂䝁䅷督瑂䙁䄰杔䙂䕁䅕䅉潁䑁䅉克湁䍁䅅䅊䑂䍁䅑杍ぁ䑁䅯䅊䑂䍁䅑睍ㅁ䅁䅁先䅉䝁䅑䅁湁䙁䅳兒噂䍁䅁杒灂䝁䄴兙畂䝁䅍兡桂䝁䅷䅉兂䡁䅉睢浂䝁䅫䅢求䍁䅁兌杁䑁䅉䅍祁䑁䅁杌㑂䝁䅷督瑂䙁䄰杔䙂䕁䅕䅉潁䑁䅉克湁䍁䅅䅊䑂䍁䅑睍㉁䅁䅁睈䅉䡁䅉䅁湁䙁䅳兒噂䍁䅁杒灂䝁䄴兙畂䝁䅍兡桂䝁䅷䅉兂䡁䅉睢浂䝁䅫䅢求䍁䅁兌杁䑁䅉䅍祁䑁䅁杌㑂䝁䅷督瑂䙁䄰杔䙂䕁䅕䅉潁䑁䅉克湁䍁䅅䅊䑂䍁䅑䅎硁䑁䅯䅊䑂䍁䅑免硁䑁䅍䅁桁杁䅁䅤䅁䍁䅣睗䙂䙁䅕䅉䝂䝁䅫杢桂䝁䄴睙灂䝁䅅䅢杁䙁䅁杣療䝁䅙兡獂䝁䅕䅉瑁䍁䅁杍睁䑁䅉䅍畁䡁䅧䅢穂䝁䄰兘佂䕁䅕兒杁䍁䅧杍灁䍁䅣光歁䕁䅑䅊硁䑁䅅䅏㙁䍁䅑睔歁䑁䅅免㑁䅁䅁克䅉䡁䅁䅁湁䙁䅳兒噂䍁䅁杒灂䝁䄴兙畂䝁䅍兡桂䝁䅷䅉兂䡁䅉睢浂䝁䅫䅢求䍁䅁兌杁䑁䅉䅍祁䑁䅁杌㑂䝁䅷督瑂䙁䄰杔䙂䕁䅕䅉潁䑁䅉克湁䍁䅅䅊䝂䍁䅑杍睁䑁䅯䅊䡂䍁䅑杍睁䅁䅁䅈䅉䡁䅁䅁湁䙁䅳兒噂䍁䅁杒灂䝁䄴兙畂䝁䅍兡桂䝁䅷䅉兂䡁䅉睢浂䝁䅫䅢求䍁䅁兌杁䑁䅉䅍祁䑁䅁杌㑂䝁䅷督瑂䙁䄰杔䙂䕁䅕䅉潁䑁䅉克湁䍁䅅䅊䝂䍁䅑杍硁䑁䅯䅊䡂䍁䅑杍硁䅁䅁杈䅉䡁䅁䅁湁䙁䅳兒噂䍁䅁杒灂䝁䄴兙畂䝁䅍兡桂䝁䅷䅉兂䡁䅉睢浂䝁䅫䅢求䍁䅁兌杁䑁䅉䅍祁䑁䅁杌㑂䝁䅷督瑂䙁䄰杔䙂䕁䅕䅉潁䑁䅉克湁䍁䅅䅊䝂䍁䅑睍㉁䑁䅯䅊䭂䍁䅑睍㉁䅁䅁䅉䅉䡁䅁䅁湁䙁䅳兒噂䍁䅁杒灂䝁䄴兙畂䝁䅍兡桂䝁䅷䅉兂䡁䅉睢浂䝁䅫䅢求䍁䅁兌杁䑁䅉䅍祁䑁䅁杌㑂䝁䅷督瑂䙁䄰杔䙂䕁䅕䅉潁䑁䅉克湁䍁䅅䅊䝂䍁䅑睍㍁䑁䅯䅊䭂䍁䅑睍㍁䅁䅁杉䅉䝁䅑䅁湁䙁䅳兒噂䍁䅁杒灂䝁䄴兙畂䝁䅍兡桂䝁䅷䅉兂䡁䅉睢浂䝁䅫䅢求䍁䅁兌杁䑁䅉䅍祁䑁䅁杌㑂䝁䅷督瑂䙁䄰杔䙂䕁䅕䅉潁䑁䅉克湁䍁䅅䅊呂䍁䅑睍㕁䅁䅁睉䅉䝁䅑䅁湁䙁䅳兒噂䍁䅁杒灂䝁䄴兙畂䝁䅍兡桂䝁䅷䅉兂䡁䅉睢浂䝁䅫䅢求䍁䅁兌杁䑁䅉䅍祁䑁䅁杌㑂䝁䅷督瑂䙁䄰杔䙂䕁䅕䅉潁䑁䅉克湁䍁䅅䅊坂䍁䅑䅎祁䅁䅁䅊䅉䡁䅁䅁湁䙁䅳兒噂䍁䅁杒灂䝁䄴兙畂䝁䅍兡桂䝁䅷䅉兂䡁䅉睢浂䝁䅫䅢求䍁䅁兌杁䑁䅉䅍祁䑁䅁杌㑂䝁䅷督瑂䙁䄰杔䙂䕁䅕䅉潁䑁䅉克湁䍁䅅䅊塂䍁䅑䅎㑁䑁䅯䅊塂䍁䅑兎㉁䅁䅁杊䅉䝁䅑䅁湁䙁䅳兒噂䍁䅁杒灂䝁䄴兙畂䝁䅍兡桂䝁䅷䅉兂䡁䅉睢浂䝁䅫䅢求䍁䅁兌杁䑁䅉䅍祁䑁䅁杌㑂䝁䅷督瑂䙁䄰杔䙂䕁䅕䅉潁䑁䅉克湁䍁䅅䅊奂䍁䅑䅎祁䅁䅁兊䅉䝁䅑䅁湁䙁䅳兒噂䍁䅁杒灂䝁䄴兙畂䝁䅍兡桂䝁䅷䅉兂䡁䅉睢浂䝁䅫䅢求䍁䅁兌杁䑁䅉䅍祁䑁䅁杌㑂䝁䅷督瑂䙁䄰杔䙂䕁䅕䅉潁䑁䅉克湁䍁䅅䅊奂䍁䅑䅎穁䅁䅁睊䅉䙁䄴䅁湁䙁䅳兒噂䍁䅁杒灂䝁䄴兙畂䝁䅍兡桂䝁䅷䅉兂䡁䅉睢浂䝁䅫䅢求䍁䅁兌杁䑁䅉䅍祁䑁䅁杌㑂䝁䅷督瑂䙁䄰杔䙂䕁䅕睊桁䍁䅑村歁䑁䅅免ㅁ䅁䅁䅏䅑䙁䅷䅁湁䙁䅳兒噂䍁䅁杒灂䝁䄴兙畂䝁䅍兡桂䝁䅷䅉兂䡁䅉睢浂䝁䅫䅢求䍁䅁兌杁䑁䅉䅍祁䑁䅁杌㑂䝁䅷督瑂䙁䄰杔䙂䕁䅕睊桁䍁䅑睑歁䑁䅉䅍䅁䑁䕯䅁潂䅁䅁睊扂䕁䅕兖杁䕁䅙兡畂䝁䅅杢橂䝁䅫兙獂䍁䅁䅕祂䝁䄸杚灂䝁䅷党杁䍁䄰䅉祁䑁䅁杍睁䍁䄴䅥獂䡁䅍兢摂䕁䄴兒䙂䍁䅣光歁䕁䅍䅊祁䑁䅑杏歁䕁䅍䅊穁䑁䅕䅁㡁䅂䅁䅘䅁䍁䅣睗䙂䙁䅕䅉䝂䝁䅫杢桂䝁䄴睙灂䝁䅅䅢杁䙁䅁杣療䝁䅙兡獂䝁䅕䅉瑁䍁䅁杍睁䑁䅉䅍畁䡁䅧䅢穂䝁䄰兘佂䕁䅕兒湁䍁䅅䅊䑂䍁䅑睍㉁䅁䅁材䅑䝁䅯䅁湁䙁䅳兒噂䍁䅁杒灂䝁䄴兙畂䝁䅍兡桂䝁䅷䅉兂䡁䅉睢浂䝁䅫䅢求䍁䅁兌杁䑁䅉䅍祁䑁䅁杌㑂䝁䅷督瑂䙁䄰杔䙂䕁䅕睊桁䍁䅑睑歁䑁䅑免㙁䍁䅑睑歁䑁䅅免穁䅁䅁䅑䅑䝁䅷䅁湁䙁䅳兒噂䍁䅁杒灂䝁䄴兙畂䝁䅍兡桂䝁䅷䅉兂䡁䅉睢浂䝁䅫䅢求䍁䅁兌杁䑁䅉䅍祁䑁䅁杌㑂䝁䅷督瑂䙁䄰杔䙂䕁䅕睊桁䍁䅑䅒歁䑁䅅免㑁䑁䅯䅊偂䍁䅑免硁䑁䅧䅁㕁䅂䅁䅡䅁䍁䅣睗䙂䙁䅕䅉䝂䝁䅫杢桂䝁䄴睙灂䝁䅅䅢杁䙁䅁杣療䝁䅙兡獂䝁䅕䅉瑁䍁䅁杍睁䑁䅉䅍畁䡁䅧䅢穂䝁䄰兘佂䕁䅕兒湁䍁䅅䅊䝂䍁䅑杍睁䑁䅯䅊䡂䍁䅑杍睁䅁䅁睏䅑䝁䅧䅁湁䙁䅳兒噂䍁䅁杒灂䝁䄴兙畂䝁䅍兡桂䝁䅷䅉兂䡁䅉睢浂䝁䅫䅢求䍁䅁兌杁䑁䅉䅍祁䑁䅁杌㑂䝁䅷督瑂䙁䄰杔䙂䕁䅕睊桁䍁䅑杒歁䑁䅉免㙁䍁䅑睒歁䑁䅉免䅁䑁䔰䅁潂䅁䅁睊扂䕁䅕兖杁䕁䅙兡畂䝁䅅杢橂䝁䅫兙獂䍁䅁䅕祂䝁䄸杚灂䝁䅷党杁䍁䄰䅉祁䑁䅁杍睁䍁䄴䅥獂䡁䅍兢摂䕁䄴兒䙂䍁䅣光歁䕁䅙䅊穁䑁䅙杏歁䕁䅯䅊穁䑁䅙䅁⽁䅂䅁䅡䅁䍁䅣睗䙂䙁䅕䅉䝂䝁䅫杢桂䝁䄴睙灂䝁䅅䅢杁䙁䅁杣療䝁䅙兡獂䝁䅕䅉瑁䍁䅁杍睁䑁䅉䅍畁䡁䅧䅢穂䝁䄰兘佂䕁䅕兒湁䍁䅅䅊䝂䍁䅑睍㍁䑁䅯䅊䭂䍁䅑睍㍁䅁䅁兑䅑䙁䅷䅁湁䙁䅳兒噂䍁䅁杒灂䝁䄴兙畂䝁䅍兡桂䝁䅷䅉兂䡁䅉睢浂䝁䅫䅢求䍁䅁兌杁䑁䅉䅍祁䑁䅁杌㑂䝁䅷督瑂䙁䄰杔䙂䕁䅕睊桁䍁䅑睕歁䑁䅍兏䅁䕁䕉䅁捂䅁䅁睊扂䕁䅕兖杁䕁䅙兡畂䝁䅅杢橂䝁䅫兙獂䍁䅁䅕祂䝁䄸杚灂䝁䅷党杁䍁䄰䅉祁䑁䅁杍睁䍁䄴䅥獂䡁䅍兢摂䕁䄴兒䙂䍁䅣光歁䙁䅙䅊ぁ䑁䅉䅁䑂䅂䅁䅡䅁䍁䅣睗䙂䙁䅕䅉䝂䝁䅫杢桂䝁䄴睙灂䝁䅅䅢杁䙁䅁杣療䝁䅙兡獂䝁䅕䅉瑁䍁䅁杍睁䑁䅉䅍畁䡁䅧䅢穂䝁䄰兘佂䕁䅕兒湁䍁䅅䅊塂䍁䅑䅎㑁䑁䅯䅊塂䍁䅑兎㉁䅁䅁兒䅑䙁䅷䅁湁䙁䅳兒噂䍁䅁杒灂䝁䄴兙畂䝁䅍兡桂䝁䅷䅉兂䡁䅉睢浂䝁䅫䅢求䍁䅁兌杁䑁䅉䅍祁䑁䅁杌㑂䝁䅷督瑂䙁䄰杔䙂䕁䅕睊桁䍁䅑䅗歁䑁䅑杍䅁䕁䕑䅁捂䅁䅁睊扂䕁䅕兖杁䕁䅙兡畂䝁䅅杢橂䝁䅫兙獂䍁䅁䅕祂䝁䄸杚灂䝁䅷党杁䍁䄰䅉祁䑁䅁杍睁䍁䄴䅥獂䡁䅍兢摂䕁䄴兒䙂䍁䅣光歁䙁䅧䅊ぁ䑁䅍䅁䝂䅂䅁杘䅁䍁䅣睗䙂䙁䅕䅉䝂䝁䅫杢桂䝁䄴睙灂䝁䅅䅢杁䙁䅁杣療䝁䅙兡獂䝁䅕䅉瑁䍁䅁杍睁䑁䅉䅍畁䡁䅧䅢穂䝁䄰兘佂䙁䅣兒湁䍁䅅䅊䍂䍁䅑免硁䑁䅕䅁桁兂䅁䅘䅁䍁䅣睗䙂䙁䅕䅉䝂䝁䅫杢桂䝁䄴睙灂䝁䅅䅢杁䙁䅁杣療䝁䅙兡獂䝁䅕䅉瑁䍁䅁杍睁䑁䅉䅍畁䡁䅧䅢穂䝁䄰兘佂䙁䅣兒湁䍁䅅䅊䑂䍁䅑杍睁䅁䅁兇䅕䝁䅧䅁湁䙁䅳兒噂䍁䅁杒灂䝁䄴兙畂䝁䅍兡桂䝁䅷䅉兂䡁䅉睢浂䝁䅫䅢求䍁䅁兌杁䑁䅉䅍祁䑁䅁杌㑂䝁䅷督瑂䙁䄰杔塂䕁䅕睊桁䍁䅑睑歁䑁䅉䅎㙁䍁䅑睑歁䑁䅍兎䅁䉁䙳䅁捂䅁䅁睊扂䕁䅕兖杁䕁䅙兡畂䝁䅅杢橂䝁䅫兙獂䍁䅁䅕祂䝁䄸杚灂䝁䅷党杁䍁䄰䅉祁䑁䅁杍睁䍁䄴䅥獂䡁䅍兢摂䕁䄴睖䙂䍁䅣光歁䕁䅍䅊穁䑁䅙䅁橁兂䅁条䅁䍁䅣睗䙂䙁䅕䅉䝂䝁䅫杢桂䝁䄴睙灂䝁䅅䅢杁䙁䅁杣療䝁䅙兡獂䝁䅕䅉瑁䍁䅁杍睁䑁䅉䅍畁䡁䅧䅢穂䝁䄰兘佂䙁䅣兒湁䍁䅅䅊䑂䍁䅑䅎硁䑁䅯䅊䑂䍁䅑免硁䑁䅍䅁汁兂䅁䅢䅁䍁䅣睗䙂䙁䅕䅉䝂䝁䅫杢桂䝁䄴睙灂䝁䅅䅢杁䙁䅁杣療䝁䅙兡獂䝁䅕䅉瑁䍁䅁杍睁䑁䅉䅍畁䡁䅧䅢穂䝁䄰兘佂䙁䅣兒湁䍁䅅䅊䕂䍁䅑免硁䑁䅧杏歁䕁䄸䅊硁䑁䅅䅏䅁䍁䙉䅁潂䅁䅁睊扂䕁䅕兖杁䕁䅙兡畂䝁䅅杢橂䝁䅫兙獂䍁䅁䅕祂䝁䄸杚灂䝁䅷党杁䍁䄰䅉祁䑁䅁杍睁䍁䄴䅥獂䡁䅍兢摂䕁䄴睖䙂䍁䅣光歁䕁䅙䅊祁䑁䅁杏歁䕁䅣䅊祁䑁䅁䅁慁兂䅁䅡䅁䍁䅣睗䙂䙁䅕䅉䝂䝁䅫杢桂䝁䄴睙灂䝁䅅䅢杁䙁䅁杣療䝁䅙兡獂䝁䅕䅉瑁䍁䅁杍睁䑁䅉䅍畁䡁䅧䅢穂䝁䄰兘佂䙁䅣兒湁䍁䅅䅊䝂䍁䅑杍硁䑁䅯䅊䡂䍁䅑杍硁䅁䅁䅈䅕䝁䅧䅁湁䙁䅳兒噂䍁䅁杒灂䝁䄴兙畂䝁䅍兡桂䝁䅷䅉兂䡁䅉睢浂䝁䅫䅢求䍁䅁兌杁䑁䅉䅍祁䑁䅁杌㑂䝁䅷督瑂䙁䄰杔塂䕁䅕睊桁䍁䅑杒歁䑁䅍李㙁䍁䅑杓歁䑁䅍李䅁䍁䙑䅁潂䅁䅁睊扂䕁䅕兖杁䕁䅙兡畂䝁䅅杢橂䝁䅫兙獂䍁䅁䅕祂䝁䄸杚灂䝁䅷党杁䍁䄰䅉祁䑁䅁杍睁䍁䄴䅥獂䡁䅍兢摂䕁䄴睖䙂䍁䅣光歁䕁䅙䅊穁䑁䅣杏歁䕁䅯䅊穁䑁䅣䅁流兂䅁䅘䅁䍁䅣睗䙂䙁䅕䅉䝂䝁䅫杢桂䝁䄴睙灂䝁䅅䅢杁䙁䅁杣療䝁䅙兡獂䝁䅕䅉瑁䍁䅁杍睁䑁䅉䅍畁䡁䅧䅢穂䝁䄰兘佂䙁䅣兒湁䍁䅅䅊呂䍁䅑睍㕁䅁䅁睊䅕䙁䅷䅁湁䙁䅳兒噂䍁䅁杒灂䝁䄴兙畂䝁䅍兡桂䝁䅷䅉兂䡁䅉睢浂䝁䅫䅢求䍁䅁兌杁䑁䅉䅍祁䑁䅁杌㑂䝁䅷督瑂䙁䄰杔塂䕁䅕睊桁䍁䅑杖歁䑁䅑杍䅁䉁䘰䅁潂䅁䅁睊扂䕁䅕兖杁䕁䅙兡畂䝁䅅杢橂䝁䅫兙獂䍁䅁䅕祂䝁䄸杚灂䝁䅷党杁䍁䄰䅉祁䑁䅁杍睁䍁䄴䅥獂䡁䅍兢摂䕁䄴睖䙂䍁䅣光歁䙁䅣䅊ぁ䑁䅧杏歁䙁䅣䅊ㅁ䑁䅙䅁晁兂䅁䅘䅁䍁䅣睗䙂䙁䅕䅉䝂䝁䅫杢桂䝁䄴睙灂䝁䅅䅢杁䙁䅁杣療䝁䅙兡獂䝁䅕䅉瑁䍁䅁杍睁䑁䅉䅍畁䡁䅧䅢穂䝁䄰兘佂䙁䅣兒湁䍁䅅䅊奂䍁䅑䅎祁䅁䅁杈䅕䙁䅷䅁湁䙁䅳兒噂䍁䅁杒灂䝁䄴兙畂䝁䅍兡桂䝁䅷䅉兂䡁䅉睢浂䝁䅫䅢求䍁䅁兌杁䑁䅉䅍祁䑁䅁杌㑂䝁䅷督瑂䙁䄰杔塂䕁䅕睊桁䍁䅑䅗歁䑁䅑睍䅁䍁䙁䅁浂䅁䅁睊扂䕁䅕兖杁䕁䅙兡畂䝁䅅杢橂䝁䅫兙獂䍁䅁䅕祂䝁䄸杚灂䝁䅷党杁䍁䄰䅉祁䑁䅁杍睁䍁䄴䅥獂䡁䅍兢摂䕁䄸睒䙂䍁䅁䅋祁䍁䅫睊桁䍁䅑村歁䑁䅅免ㅁ䅁䅁睎䅉䝁䅑䅁湁䙁䅳兒噂䍁䅁杒灂䝁䄴兙畂䝁䅍兡桂䝁䅷䅉兂䡁䅉睢浂䝁䅫䅢求䍁䅁兌杁䑁䅉䅍祁䑁䅁杌㑂䝁䅷督瑂䙁䄰睔䡂䕁䅕䅉潁䑁䅉克湁䍁䅅䅊䑂䍁䅑杍睁䅁䅁杋䅉䡁䅁䅁湁䙁䅳兒噂䍁䅁杒灂䝁䄴兙畂䝁䅍兡桂䝁䅷䅉兂䡁䅉睢浂䝁䅫䅢求䍁䅁兌杁䑁䅉䅍祁䑁䅁杌㑂䝁䅷督瑂䙁䄰睔䡂䕁䅕䅉潁䑁䅉克湁䍁䅅䅊䑂䍁䅑杍ぁ䑁䅯䅊䑂䍁䅑睍ㅁ䅁䅁䅌䅉䝁䅑䅁湁䙁䅳兒噂䍁䅁杒灂䝁䄴兙畂䝁䅍兡桂䝁䅷䅉兂䡁䅉睢浂䝁䅫䅢求䍁䅁兌杁䑁䅉䅍祁䑁䅁杌㑂䝁䅷督瑂䙁䄰睔䡂䕁䅕䅉潁䑁䅉克湁䍁䅅䅊䑂䍁䅑睍㉁䅁䅁睌䅉䡁䅉䅁湁䙁䅳兒噂䍁䅁杒灂䝁䄴兙畂䝁䅍兡桂䝁䅷䅉兂䡁䅉睢浂䝁䅫䅢求䍁䅁兌杁䑁䅉䅍祁䑁䅁杌㑂䝁䅷督瑂䙁䄰睔䡂䕁䅕䅉潁䑁䅉克湁䍁䅅䅊䑂䍁䅑䅎硁䑁䅯䅊䑂䍁䅑免硁䑁䅍䅁硁杁䅁䅤䅁䍁䅣睗䙂䙁䅕䅉䝂䝁䅫杢桂䝁䄴睙灂䝁䅅䅢杁䙁䅁杣療䝁䅙兡獂䝁䅕䅉瑁䍁䅁杍睁䑁䅉䅍畁䡁䅧䅢穂䝁䄰兘偂䕁䅣兒杁䍁䅧杍灁䍁䅣光歁䕁䅑䅊硁䑁䅅䅏㙁䍁䅑睔歁䑁䅅免㑁䅁䅁䅏䅉䡁䅁䅁湁䙁䅳兒噂䍁䅁杒灂䝁䄴兙畂䝁䅍兡桂䝁䅷䅉兂䡁䅉睢浂䝁䅫䅢求䍁䅁兌杁䑁䅉䅍祁䑁䅁杌㑂䝁䅷督瑂䙁䄰睔䡂䕁䅕䅉潁䑁䅉克湁䍁䅅䅊䝂䍁䅑杍睁䑁䅯䅊䡂䍁䅑杍睁䅁䅁睋䅉䡁䅁䅁湁䙁䅳兒噂䍁䅁杒灂䝁䄴兙畂䝁䅍兡桂䝁䅷䅉兂䡁䅉睢浂䝁䅫䅢求䍁䅁兌杁䑁䅉䅍祁䑁䅁杌㑂䝁䅷督瑂䙁䄰睔䡂䕁䅕䅉潁䑁䅉克湁䍁䅅䅊䝂䍁䅑杍硁䑁䅯䅊䡂䍁䅑杍硁䅁䅁兌䅉䡁䅁䅁湁䙁䅳兒噂䍁䅁杒灂䝁䄴兙畂䝁䅍兡桂䝁䅷䅉兂䡁䅉睢浂䝁䅫䅢求䍁䅁兌杁䑁䅉䅍祁䑁䅁杌㑂䝁䅷督瑂䙁䄰睔䡂䕁䅕䅉潁䑁䅉克湁䍁䅅䅊䝂䍁䅑睍㉁䑁䅯䅊䭂䍁䅑睍㉁䅁䅁䅍䅉䡁䅁䅁湁䙁䅳兒噂䍁䅁杒灂䝁䄴兙畂䝁䅍兡桂䝁䅷䅉兂䡁䅉睢浂䝁䅫䅢求䍁䅁兌杁䑁䅉䅍祁䑁䅁杌㑂䝁䅷督瑂䙁䄰睔䡂䕁䅕䅉潁䑁䅉克湁䍁䅅䅊䝂䍁䅑睍㍁䑁䅯䅊䭂䍁䅑睍㍁䅁䅁杍䅉䝁䅑䅁湁䙁䅳兒噂䍁䅁杒灂䝁䄴兙畂䝁䅍兡桂䝁䅷䅉兂䡁䅉睢浂䝁䅫䅢求䍁䅁兌杁䑁䅉䅍祁䑁䅁杌㑂䝁䅷督瑂䙁䄰睔䡂䕁䅕䅉潁䑁䅉克湁䍁䅅䅊呂䍁䅑睍㕁䅁䅁杌䅉䝁䅑䅁湁䙁䅳兒噂䍁䅁杒灂䝁䄴兙畂䝁䅍兡桂䝁䅷䅉兂䡁䅉睢浂䝁䅫䅢求䍁䅁兌杁䑁䅉䅍祁䑁䅁杌㑂䝁䅷督瑂䙁䄰睔䡂䕁䅕䅉潁䑁䅉克湁䍁䅅䅊坂䍁䅑䅎祁䅁䅁睍䅉䡁䅁䅁湁䙁䅳兒噂䍁䅁杒灂䝁䄴兙畂䝁䅍兡桂䝁䅷䅉兂䡁䅉睢浂䝁䅫䅢求䍁䅁兌杁䑁䅉䅍祁䑁䅁杌㑂䝁䅷督瑂䙁䄰睔䡂䕁䅕䅉潁䑁䅉克湁䍁䅅䅊塂䍁䅑䅎㑁䑁䅯䅊塂䍁䅑兎㉁䅁䅁兎䅉䝁䅑䅁湁䙁䅳兒噂䍁䅁杒灂䝁䄴兙畂䝁䅍兡桂䝁䅷䅉兂䡁䅉睢浂䝁䅫䅢求䍁䅁兌杁䑁䅉䅍祁䑁䅁杌㑂䝁䅷督瑂䙁䄰睔䡂䕁䅕䅉潁䑁䅉克湁䍁䅅䅊奂䍁䅑䅎祁䅁䅁䅎䅉䝁䅑䅁湁䙁䅳兒噂䍁䅁杒灂䝁䄴兙畂䝁䅍兡桂䝁䅷䅉兂䡁䅉睢浂䝁䅫䅢求䍁䅁兌杁䑁䅉䅍祁䑁䅁杌㑂䝁䅷督瑂䙁䄰睔䡂䕁䅕䅉潁䑁䅉克湁䍁䅅䅊奂䍁䅑䅎穁䅁䅁李䅉䙁䄴䅁湁䙁䅳兒噂䍁䅁杒灂䝁䄴兙畂䝁䅍兡桂䝁䅷䅉兂䡁䅉睢浂䝁䅫䅢求䍁䅁兌杁䑁䅉䅍祁䑁䅁杌㑂䝁䅷督瑂䙁䄰睔䡂䕁䅕睊桁䍁䅑村歁䑁䅅免ㅁ䅁䅁党䅑䙁䅷䅁湁䙁䅳兒噂䍁䅁杒灂䝁䄴兙畂䝁䅍兡桂䝁䅷䅉兂䡁䅉睢浂䝁䅫䅢求䍁䅁兌杁䑁䅉䅍祁䑁䅁杌㑂䝁䅷督瑂䙁䄰睔䡂䕁䅕睊桁䍁䅑睑歁䑁䅉䅍䅁䝁䕣䅁潂䅁䅁睊扂䕁䅕兖杁䕁䅙兡畂䝁䅅杢橂䝁䅫兙獂䍁䅁䅕祂䝁䄸杚灂䝁䅷党杁䍁䄰䅉祁䑁䅁杍睁䍁䄴䅥獂䡁䅍兢摂䕁䄸睒䙂䍁䅣光歁䕁䅍䅊祁䑁䅑杏歁䕁䅍䅊穁䑁䅕䅁灂䅂䅁䅘䅁䍁䅣睗䙂䙁䅕䅉䝂䝁䅫杢桂䝁䄴睙灂䝁䅅䅢杁䙁䅁杣療䝁䅙兡獂䝁䅕䅉瑁䍁䅁杍睁䑁䅉䅍畁䡁䅧䅢穂䝁䄰兘偂䕁䅣兒湁䍁䅅䅊䑂䍁䅑睍㉁䅁䅁睡䅑䝁䅯䅁湁䙁䅳兒噂䍁䅁杒灂䝁䄴兙畂䝁䅍兡桂䝁䅷䅉兂䡁䅉睢浂䝁䅫䅢求䍁䅁兌杁䑁䅉䅍祁䑁䅁杌㑂䝁䅷督瑂䙁䄰睔䡂䕁䅕睊桁䍁䅑睑歁䑁䅑免㙁䍁䅑睑歁䑁䅅免穁䅁䅁兢䅑䝁䅷䅁湁䙁䅳兒噂䍁䅁杒灂䝁䄴兙畂䝁䅍兡桂䝁䅷䅉兂䡁䅉睢浂䝁䅫䅢求䍁䅁兌杁䑁䅉䅍祁䑁䅁杌㑂䝁䅷督瑂䙁䄰睔䡂䕁䅕睊桁䍁䅑䅒歁䑁䅅免㑁䑁䅯䅊偂䍁䅑免硁䑁䅧䅁浂䅂䅁䅡䅁䍁䅣睗䙂䙁䅕䅉䝂䝁䅫杢桂䝁䄴睙灂䝁䅅䅢杁䙁䅁杣療䝁䅙兡獂䝁䅕䅉瑁䍁䅁杍睁䑁䅉䅍畁䡁䅧䅢穂䝁䄰兘偂䕁䅣</t>
  </si>
  <si>
    <t>Capstone Green Energy Corporation</t>
  </si>
  <si>
    <t>Constellation Energy Corporation</t>
  </si>
  <si>
    <t>Macquarie Infrastructure Holdings, LLC</t>
  </si>
  <si>
    <t>Net Zero Renewable Energy Inc.</t>
  </si>
  <si>
    <t>Sempra</t>
  </si>
  <si>
    <t>Synex Renewable Energy Corporation</t>
  </si>
  <si>
    <t>Via Renewables, Inc.</t>
  </si>
  <si>
    <t>D-E-015/GR-21-335</t>
  </si>
  <si>
    <t>2021Y</t>
  </si>
  <si>
    <t>ALLETE</t>
  </si>
  <si>
    <t>LNT</t>
  </si>
  <si>
    <t>Alliant Energy</t>
  </si>
  <si>
    <t>AEP</t>
  </si>
  <si>
    <t>Amer. Elec. Power</t>
  </si>
  <si>
    <t>AEE</t>
  </si>
  <si>
    <t>Ameren Corp.</t>
  </si>
  <si>
    <t>AGR</t>
  </si>
  <si>
    <t>AVA</t>
  </si>
  <si>
    <t>Avista Corp.</t>
  </si>
  <si>
    <t>BKH</t>
  </si>
  <si>
    <t>Black Hills</t>
  </si>
  <si>
    <t>CNP</t>
  </si>
  <si>
    <t>CenterPoint Energy</t>
  </si>
  <si>
    <t>CMS</t>
  </si>
  <si>
    <t>CMS Energy Corp.</t>
  </si>
  <si>
    <t>ED</t>
  </si>
  <si>
    <t>Consol. Edison</t>
  </si>
  <si>
    <t>D</t>
  </si>
  <si>
    <t>Dominion Energy</t>
  </si>
  <si>
    <t>DTE</t>
  </si>
  <si>
    <t>DTE Energy</t>
  </si>
  <si>
    <t>DUK</t>
  </si>
  <si>
    <t>Duke Energy</t>
  </si>
  <si>
    <t>EIX</t>
  </si>
  <si>
    <t>Edison Int'l</t>
  </si>
  <si>
    <t>ETR</t>
  </si>
  <si>
    <t>Entergy Corp.</t>
  </si>
  <si>
    <t>EVRG</t>
  </si>
  <si>
    <t>Evergy Inc.</t>
  </si>
  <si>
    <t>ES</t>
  </si>
  <si>
    <t>EXC</t>
  </si>
  <si>
    <t>Exelon Corp.</t>
  </si>
  <si>
    <t>FE</t>
  </si>
  <si>
    <t>HE</t>
  </si>
  <si>
    <t>Hawaiian Elec.</t>
  </si>
  <si>
    <t>IDA</t>
  </si>
  <si>
    <t>IDACORP Inc.</t>
  </si>
  <si>
    <t>MGEE</t>
  </si>
  <si>
    <t>MGE Energy</t>
  </si>
  <si>
    <t>NEE</t>
  </si>
  <si>
    <t>NextEra Energy</t>
  </si>
  <si>
    <t>NWE</t>
  </si>
  <si>
    <t>NorthWestern Corp.</t>
  </si>
  <si>
    <t>OGE</t>
  </si>
  <si>
    <t>OGE Energy</t>
  </si>
  <si>
    <t>OTTR</t>
  </si>
  <si>
    <t>Otter Tail Corp.</t>
  </si>
  <si>
    <t>PNW</t>
  </si>
  <si>
    <t>Pinnacle West Capital</t>
  </si>
  <si>
    <t>PNM</t>
  </si>
  <si>
    <t>PNM Resources</t>
  </si>
  <si>
    <t>POR</t>
  </si>
  <si>
    <t>Portland General</t>
  </si>
  <si>
    <t>PPL</t>
  </si>
  <si>
    <t>PPL Corp.</t>
  </si>
  <si>
    <t>PEG</t>
  </si>
  <si>
    <t>Public Serv. Enterprise</t>
  </si>
  <si>
    <t>SRE</t>
  </si>
  <si>
    <t>ALLETE, Inc. (NYSE-ALE)</t>
  </si>
  <si>
    <t>Alliant  Energy Corporation (NYSE-LNT)</t>
  </si>
  <si>
    <t>Ameren Corporation (NYSE-AEE)</t>
  </si>
  <si>
    <t>American Electric Power Co. (NYSE-AEP)</t>
  </si>
  <si>
    <t>Avista Corporation (NYSE-AVA)</t>
  </si>
  <si>
    <t>AVANGRID, Inc. (NYSE-AGR)</t>
  </si>
  <si>
    <t>Black Hills Corporation (NYSE-BKH)</t>
  </si>
  <si>
    <t>CenterPoint Energy, Inc. (NYSE-CNP)</t>
  </si>
  <si>
    <t>CMS Energy Corporation (NYSE-CMS)</t>
  </si>
  <si>
    <t>Consolidated Edison, Inc. (NYSE-ED)</t>
  </si>
  <si>
    <t>Dominion Resources, Inc. (NYSE-D)</t>
  </si>
  <si>
    <t>DTE Energy Company (NYSE-DTE)</t>
  </si>
  <si>
    <t>Duke Energy Corporation (NYSE-DUK)</t>
  </si>
  <si>
    <t>Edison International (NYSE-EIX)</t>
  </si>
  <si>
    <t>Entergy Corporation (NYSE-ETR)</t>
  </si>
  <si>
    <t>Evergy, Inc. (NYSE-EVRG)</t>
  </si>
  <si>
    <t>Eversource Energy (NYSE-ES)</t>
  </si>
  <si>
    <t>Exelon Corporation (NYSE-EXC)</t>
  </si>
  <si>
    <t>FirstEnergy Corporation (NYSE-FE)</t>
  </si>
  <si>
    <t>Hawaiian Electric Inductries (NYSE-HEC)</t>
  </si>
  <si>
    <t>IDACORP, Inc. (NYSE-IDA)</t>
  </si>
  <si>
    <t>MGE Energy, Inc. (NYSE-MGEE)</t>
  </si>
  <si>
    <t>NextEra Energy, Inc. (NYSE-NEE)</t>
  </si>
  <si>
    <t>NorthWestern Corporation (NYSE-NWE)</t>
  </si>
  <si>
    <t>OGE Energy Corp. (NYSE-OGE)</t>
  </si>
  <si>
    <t>Otter Tail Corporation (NDQ-OTTR)</t>
  </si>
  <si>
    <t>Pinnacle West Capital Corp. (NYSE-PNW)</t>
  </si>
  <si>
    <t>PNM Resources, Inc. (NYSE-PNM)</t>
  </si>
  <si>
    <t>Portland General Electric Company (NYSE-POR)</t>
  </si>
  <si>
    <t>PPL Corporation (NYSE-PPL)</t>
  </si>
  <si>
    <t>Sempra Energy (NYSE-SRE)</t>
  </si>
  <si>
    <t>Southern Company (NYSE-SO)</t>
  </si>
  <si>
    <t>WEC Energy Group (NYSE-WEC)</t>
  </si>
  <si>
    <t>Xcel Energy Inc. (NYSE-XEL)</t>
  </si>
  <si>
    <t>Company</t>
  </si>
  <si>
    <t>Percent Reg Elec Revenue</t>
  </si>
  <si>
    <t>Percent Reg Gas Revenue</t>
  </si>
  <si>
    <t>S&amp;P Issuer Credit Rating</t>
  </si>
  <si>
    <t>Moody's Long Term Rating</t>
  </si>
  <si>
    <t>Pre-Tax Interest Coverage</t>
  </si>
  <si>
    <t>Primary Service Area</t>
  </si>
  <si>
    <t>Common Equity Ratio</t>
  </si>
  <si>
    <t>Return on Equity</t>
  </si>
  <si>
    <t>Market to Book Ratio</t>
  </si>
  <si>
    <t>兒湁䍁䅅䅊䝂䍁䅑杍睁䑁䅯䅊䡂䍁䅑杍睁䅁䅁䅡䅑䝁䅧䅁湁䙁䅳兒噂䍁䅁杒灂䝁䄴兙畂䝁䅍兡桂䝁䅷䅉兂䡁䅉睢浂䝁䅫䅢求䍁䅁兌杁䑁䅉䅍祁䑁䅁杌㑂䝁䅷督瑂䙁䄰睔䡂䕁䅕睊桁䍁䅑杒歁䑁䅉免㙁䍁䅑睒歁䑁䅉免䅁䝁䕯䅁潂䅁䅁睊扂䕁䅕兖杁䕁䅙兡畂䝁䅅杢橂䝁䅫兙獂䍁䅁䅕祂䝁䄸杚灂䝁䅷党杁䍁䄰䅉祁䑁䅁杍睁䍁䄴䅥獂䡁䅍兢摂䕁䄸睒䙂䍁䅣光歁䕁䅙䅊穁䑁䅙杏歁䕁䅯䅊穁䑁䅙䅁獂䅂䅁䅡䅁䍁䅣睗䙂䙁䅕䅉䝂䝁䅫杢桂䝁䄴睙灂䝁䅅䅢杁䙁䅁杣療䝁䅙兡獂䝁䅕䅉瑁䍁䅁杍睁䑁䅉䅍畁䡁䅧䅢穂䝁䄰兘偂䕁䅣兒湁䍁䅅䅊䝂䍁䅑睍㍁䑁䅯䅊䭂䍁䅑睍㍁䅁䅁杢䅑䙁䅷䅁湁䙁䅳兒噂䍁䅁杒灂䝁䄴兙畂䝁䅍兡桂䝁䅷䅉兂䡁䅉睢浂䝁䅫䅢求䍁䅁兌杁䑁䅉䅍祁䑁䅁杌㑂䝁䅷督瑂䙁䄰睔䡂䕁䅕睊桁䍁䅑睕歁䑁䅍兏䅁䝁䔸䅁捂䅁䅁睊扂䕁䅕兖杁䕁䅙兡畂䝁䅅杢橂䝁䅫兙獂䍁䅁䅕祂䝁䄸杚灂䝁䅷党杁䍁䄰䅉祁䑁䅁杍睁䍁䄴䅥獂䡁䅍兢摂䕁䄸睒䙂䍁䅣光歁䙁䅙䅊ぁ䑁䅉䅁睂䅂䅁䅡䅁䍁䅣睗䙂䙁䅕䅉䝂䝁䅫杢桂䝁䄴睙灂䝁䅅䅢杁䙁䅁杣療䝁䅙兡獂䝁䅕䅉瑁䍁䅁杍睁䑁䅉䅍畁䡁䅧䅢穂䝁䄰兘偂䕁䅣兒湁䍁䅅䅊塂䍁䅑䅎㑁䑁䅯䅊塂䍁䅑兎㉁䅁䅁杣䅑䙁䅷䅁湁䙁䅳兒噂䍁䅁杒灂䝁䄴兙畂䝁䅍兡桂䝁䅷䅉兂䡁䅉睢浂䝁䅫䅢求䍁䅁兌杁䑁䅉䅍祁䑁䅁杌㑂䝁䅷督瑂䙁䄰睔䡂䕁䅕睊桁䍁䅑䅗歁䑁䅑杍䅁䡁䕅䅁捂䅁䅁睊扂䕁䅕兖杁䕁䅙兡畂䝁䅅杢橂䝁䅫兙獂䍁䅁䅕祂䝁䄸杚灂䝁䅷党杁䍁䄰䅉祁䑁䅁杍睁䍁䄴䅥獂䡁䅍兢摂䕁䄸睒䙂䍁䅣光歁䙁䅧䅊ぁ䑁䅍䅁穂䅂䅁䅡䅁䍁䅣睗䙂䙁䅕䅉䝂䝁䅫杢桂䝁䄴睙灂䝁䅅䅢杁䙁䅁杣療䝁䅙兡獂䝁䅕䅉瑁䍁䅁杍睁䑁䅉䅍畁䡁䅧䅢穂䝁䄰兘偂䙁䅑䅖卂䍁䅁䅋祁䍁䅫睊桁䍁䅑村歁䑁䅅免ㅁ䅁䅁杒䅉䝁䅙䅁湁䙁䅳兒噂䍁䅁杒灂䝁䄴兙畂䝁䅍兡桂䝁䅷䅉兂䡁䅉睢浂䝁䅫䅢求䍁䅁兌杁䑁䅉䅍祁䑁䅁杌㑂䝁䅷督瑂䙁䄰睔啂䙁䅑杕杁䍁䅧杍灁䍁䅣光歁䕁䅍䅊祁䑁䅁䅁㕁杁䅁杣䅁䍁䅣睗䙂䙁䅕䅉䝂䝁䅫杢桂䝁䄴睙灂䝁䅅䅢杁䙁䅁杣療䝁䅙兡獂䝁䅕䅉瑁䍁䅁杍睁䑁䅉䅍畁䡁䅧䅢穂䝁䄰兘偂䙁䅑䅖卂䍁䅁䅋祁䍁䅫睊桁䍁䅑睑歁䑁䅉䅎㙁䍁䅑睑歁䑁䅍兎䅁䑁䍳䅁浂䅁䅁睊扂䕁䅕兖杁䕁䅙兡畂䝁䅅杢橂䝁䅫兙獂䍁䅁䅕祂䝁䄸杚灂䝁䅷党杁䍁䄰䅉祁䑁䅁杍睁䍁䄴䅥獂䡁䅍兢摂䕁䄸䅖啂䙁䅉䅉潁䑁䅉克湁䍁䅅䅊䑂䍁䅑睍㉁䅁䅁児䅉䡁䅑䅁湁䙁䅳兒噂䍁䅁杒灂䝁䄴兙畂䝁䅍兡桂䝁䅷䅉兂䡁䅉睢浂䝁䅫䅢求䍁䅁兌杁䑁䅉䅍祁䑁䅁杌㑂䝁䅷督瑂䙁䄰睔啂䙁䅑杕杁䍁䅧杍灁䍁䅣光歁䕁䅍䅊ぁ䑁䅅杏歁䕁䅍䅊硁䑁䅅睍䅁䑁䌸䅁㉂䅁䅁睊扂䕁䅕兖杁䕁䅙兡畂䝁䅅杢橂䝁䅫兙獂䍁䅁䅕祂䝁䄸杚灂䝁䅷党杁䍁䄰䅉祁䑁䅁杍睁䍁䄴䅥獂䡁䅍兢摂䕁䄸䅖啂䙁䅉䅉潁䑁䅉克湁䍁䅅䅊䕂䍁䅑免硁䑁䅧杏歁䕁䄸䅊硁䑁䅅䅏䅁䕁䍣䅁祂䅁䅁睊扂䕁䅕兖杁䕁䅙兡畂䝁䅅杢橂䝁䅫兙獂䍁䅁䅕祂䝁䄸杚灂䝁䅷党杁䍁䄰䅉祁䑁䅁杍睁䍁䄴䅥獂䡁䅍兢摂䕁䄸䅖啂䙁䅉䅉潁䑁䅉克湁䍁䅅䅊䝂䍁䅑杍睁䑁䅯䅊䡂䍁䅑杍睁䅁䅁杏䅉䡁䅉䅁湁䙁䅳兒噂䍁䅁杒灂䝁䄴兙畂䝁䅍兡桂䝁䅷䅉兂䡁䅉睢浂䝁䅫䅢求䍁䅁兌杁䑁䅉䅍祁䑁䅁杌㑂䝁䅷督瑂䙁䄰睔啂䙁䅑杕杁䍁䅧杍灁䍁䅣光歁䕁䅙䅊祁䑁䅅杏歁䕁䅣䅊祁䑁䅅䅁㡁杁䅁杣䅁䍁䅣睗䙂䙁䅕䅉䝂䝁䅫杢桂䝁䄴睙灂䝁䅅䅢杁䙁䅁杣療䝁䅙兡獂䝁䅕䅉瑁䍁䅁杍睁䑁䅉䅍畁䡁䅧䅢穂䝁䄰兘偂䙁䅑䅖卂䍁䅁䅋祁䍁䅫睊桁䍁䅑杒歁䑁䅍李㙁䍁䅑杓歁䑁䅍李䅁䑁䌴䅁祂䅁䅁睊扂䕁䅕兖杁䕁䅙兡畂䝁䅅杢橂䝁䅫兙獂䍁䅁䅕祂䝁䄸杚灂䝁䅷党杁䍁䄰䅉祁䑁䅁杍睁䍁䄴䅥獂䡁䅍兢摂䕁䄸䅖啂䙁䅉䅉潁䑁䅉克湁䍁䅅䅊䝂䍁䅑睍㍁䑁䅯䅊䭂䍁䅑睍㍁䅁䅁䅑䅉䝁䅙䅁湁䙁䅳兒噂䍁䅁杒灂䝁䄴兙畂䝁䅍兡桂䝁䅷䅉兂䡁䅉睢浂䝁䅫䅢求䍁䅁兌杁䑁䅉䅍祁䑁䅁杌㑂䝁䅷督瑂䙁䄰睔啂䙁䅑杕杁䍁䅧杍灁䍁䅣光歁䙁䅍䅊穁䑁䅫䅁䙂杁䅁杚䅁䍁䅣睗䙂䙁䅕䅉䝂䝁䅫杢桂䝁䄴睙灂䝁䅅䅢杁䙁䅁杣療䝁䅙兡獂䝁䅕䅉瑁䍁䅁杍睁䑁䅉䅍畁䡁䅧䅢穂䝁䄰兘偂䙁䅑䅖卂䍁䅁䅋祁䍁䅫睊桁䍁䅑杖歁䑁䅑杍䅁䕁䍅䅁祂䅁䅁睊扂䕁䅕兖杁䕁䅙兡畂䝁䅅杢橂䝁䅫兙獂䍁䅁䅕祂䝁䄸杚灂䝁䅷党杁䍁䄰䅉祁䑁䅁杍睁䍁䄴䅥獂䡁䅍兢摂䕁䄸䅖啂䙁䅉䅉潁䑁䅉克湁䍁䅅䅊塂䍁䅑䅎㑁䑁䅯䅊塂䍁䅑兎㉁䅁䅁睑䅉䝁䅙䅁湁䙁䅳兒噂䍁䅁杒灂䝁䄴兙畂䝁䅍兡桂䝁䅷䅉兂䡁䅉睢浂䝁䅫䅢求䍁䅁兌杁䑁䅉䅍祁䑁䅁杌㑂䝁䅷督瑂䙁䄰睔啂䙁䅑杕杁䍁䅧杍灁䍁䅣光歁䙁䅧䅊ぁ䑁䅉䅁䍂杁䅁杚䅁䍁䅣睗䙂䙁䅕䅉䝂䝁䅫杢桂䝁䄴睙灂䝁䅅䅢杁䙁䅁杣療䝁䅙兡獂䝁䅕䅉瑁䍁䅁杍睁䑁䅉䅍畁䡁䅧䅢穂䝁䄰兘偂䙁䅑䅖卂䍁䅁䅋祁䍁䅫睊桁䍁䅑䅗歁䑁䅑睍䅁䕁䍑䅁杂䅁䅁睊扂䕁䅕兖杁䕁䅙兡畂䝁䅅杢橂䝁䅫兙獂䍁䅁䅕祂䝁䄸杚灂䝁䅷党杁䍁䄰䅉祁䑁䅁杍睁䍁䄴䅥獂䡁䅍兢摂䕁䄸䅖啂䙁䅉睊桁䍁䅑村歁䑁䅅免ㅁ䅁䅁內䅑䙁䄴䅁湁䙁䅳兒噂䍁䅁杒灂䝁䄴兙畂䝁䅍兡桂䝁䅷䅉兂䡁䅉睢浂䝁䅫䅢求䍁䅁兌杁䑁䅉䅍祁䑁䅁杌㑂䝁䅷督瑂䙁䄰睔啂䙁䅑杕湁䍁䅅䅊䑂䍁䅑杍睁䅁䅁兤䅑䝁䅯䅁湁䙁䅳兒噂䍁䅁杒灂䝁䄴兙畂䝁䅍兡桂䝁䅷䅉兂䡁䅉睢浂䝁䅫䅢求䍁䅁兌杁䑁䅉䅍祁䑁䅁杌㑂䝁䅷督瑂䙁䄰睔啂䙁䅑杕湁䍁䅅䅊䑂䍁䅑杍ぁ䑁䅯䅊䑂䍁䅑睍ㅁ䅁䅁睤䅑䙁䄴䅁湁䙁䅳兒噂䍁䅁杒灂䝁䄴兙畂䝁䅍兡桂䝁䅷䅉兂䡁䅉睢浂䝁䅫䅢求䍁䅁兌杁䑁䅉䅍祁䑁䅁杌㑂䝁䅷督瑂䙁䄰睔啂䙁䅑杕湁䍁䅅䅊䑂䍁䅑睍㉁䅁䅁入䅑䝁䅷䅁湁䙁䅳兒噂䍁䅁杒灂䝁䄴兙畂䝁䅍兡桂䝁䅷䅉兂䡁䅉睢浂䝁䅫䅢求䍁䅁兌杁䑁䅉䅍祁䑁䅁杌㑂䝁䅷督瑂䙁䄰睔啂䙁䅑杕湁䍁䅅䅊䑂䍁䅑䅎硁䑁䅯䅊䑂䍁䅑免硁䑁䅍䅁㝂䅂䅁杢䅁䍁䅣睗䙂䙁䅕䅉䝂䝁䅫杢桂䝁䄴睙灂䝁䅅䅢杁䙁䅁杣療䝁䅙兡獂䝁䅕䅉瑁䍁䅁杍睁䑁䅉䅍畁䡁䅧䅢穂䝁䄰兘偂䙁䅑䅖卂䍁䅣光歁䕁䅑䅊硁䑁䅅䅏㙁䍁䅑睔歁䑁䅅免㑁䅁䅁杧䅑䝁䅯䅁湁䙁䅳兒噂䍁䅁杒灂䝁䄴兙畂䝁䅍兡桂䝁䅷䅉兂䡁䅉睢浂䝁䅫䅢求䍁䅁兌杁䑁䅉䅍祁䑁䅁杌㑂䝁䅷督瑂䙁䄰睔啂䙁䅑杕湁䍁䅅䅊䝂䍁䅑杍睁䑁䅯䅊䡂䍁䅑杍睁䅁䅁杤䅑䝁䅯䅁湁䙁䅳兒噂䍁䅁杒灂䝁䄴兙畂䝁䅍兡桂䝁䅷䅉兂䡁䅉睢浂䝁䅫䅢求䍁䅁兌杁䑁䅉䅍祁䑁䅁杌㑂䝁䅷督瑂䙁䄰睔啂䙁䅑杕湁䍁䅅䅊䝂䍁䅑杍硁䑁䅯䅊䡂䍁䅑杍硁䅁䅁䅥䅑䝁䅯䅁湁䙁䅳兒噂䍁䅁杒灂䝁䄴兙畂䝁䅍兡桂䝁䅷䅉兂䡁䅉睢浂䝁䅫䅢求䍁䅁兌杁䑁䅉䅍祁䑁䅁杌㑂䝁䅷督瑂䙁䄰睔啂䙁䅑杕湁䍁䅅䅊䝂䍁䅑睍㉁䑁䅯䅊䭂䍁䅑睍㉁䅁䅁来䅑䝁䅯䅁湁䙁䅳兒噂䍁䅁杒灂䝁䄴兙畂䝁䅍兡桂䝁䅷䅉兂䡁䅉睢浂䝁䅫䅢求䍁䅁兌杁䑁䅉䅍祁䑁䅁杌㑂䝁䅷督瑂䙁䄰睔啂䙁䅑杕湁䍁䅅䅊䝂䍁䅑睍㍁䑁䅯䅊䭂䍁䅑睍㍁䅁䅁䅦䅑䙁䄴䅁湁䙁䅳兒噂䍁䅁杒灂䝁䄴兙畂䝁䅍兡桂䝁䅷䅉兂䡁䅉睢浂䝁䅫䅢求䍁䅁兌杁䑁䅉䅍祁䑁䅁杌㑂䝁䅷督瑂䙁䄰睔啂䙁䅑杕湁䍁䅅䅊呂䍁䅑睍㕁䅁䅁䅤䅑䙁䄴䅁湁䙁䅳兒噂䍁䅁杒灂䝁䄴兙畂䝁䅍兡桂䝁䅷䅉兂䡁䅉睢浂䝁䅫䅢求䍁䅁兌杁䑁䅉䅍祁䑁䅁杌㑂䝁䅷督瑂䙁䄰睔啂䙁䅑杕湁䍁䅅䅊坂䍁䅑䅎祁䅁䅁兦䅑䝁䅯䅁湁䙁䅳兒噂䍁䅁杒灂䝁䄴兙畂䝁䅍兡桂䝁䅷䅉兂䡁䅉睢浂䝁䅫䅢求䍁䅁兌杁䑁䅉䅍祁䑁䅁杌㑂䝁䅷督瑂䙁䄰睔啂䙁䅑杕湁䍁䅅䅊塂䍁䅑䅎㑁䑁䅯䅊塂䍁䅑兎㉁䅁䅁睦䅑䙁䄴䅁湁䙁䅳兒噂䍁䅁杒灂䝁䄴兙畂䝁䅍兡桂䝁䅷䅉兂䡁䅉睢浂䝁䅫䅢求䍁䅁兌杁䑁䅉䅍祁䑁䅁杌㑂䝁䅷督瑂䙁䄰睔啂䙁䅑杕湁䍁䅅䅊奂䍁䅑䅎祁䅁䅁杦䅑䙁䄴䅁湁䙁䅳兒噂䍁䅁杒灂䝁䄴兙畂䝁䅍兡桂䝁䅷䅉兂䡁䅉睢浂䝁䅫䅢求䍁䅁兌杁䑁䅉䅍祁䑁䅁杌㑂䝁䅷督瑂䙁䄰睔啂䙁䅑杕湁䍁䅅䅊奂䍁䅑䅎穁䅁䅁䅧䅑䝁䅙䅁湁䙁䅳兒噂䍁䅁杒灂䝁䄴兙畂䝁䅍兡桂䝁䅷䅉兂䡁䅉睢浂䝁䅫䅢求䍁䅁兌杁䑁䅉䅍祁䑁䅁杌㑂䝁䅷督瑂䙁䄰䅕䑂䕁䅣䅉潁䑁䅉克湁䍁䅅䅊䍂䍁䅑免硁䑁䅕䅁噂杁䅁䅚䅁䍁䅣睗䙂䙁䅕䅉䝂䝁䅫杢桂䝁䄴睙灂䝁䅅䅢杁䙁䅁杣療䝁䅙兡獂䝁䅕䅉瑁䍁䅁杍睁䑁䅉䅍畁䡁䅧䅢穂䝁䄰兘兂䕁䅍睒杁䍁䅧杍灁䍁䅣光歁䕁䅍䅊祁䑁䅁䅁䥂杁䅁䅣䅁䍁䅣睗䙂䙁䅕䅉䝂䝁䅫杢桂䝁䄴睙灂䝁䅅䅢杁䙁䅁杣療䝁䅙兡獂䝁䅕䅉瑁䍁䅁杍睁䑁䅉䅍畁䡁䅧䅢穂䝁䄰兘兂䕁䅍睒杁䍁䅧杍灁䍁䅣光歁䕁䅍䅊祁䑁䅑杏歁䕁䅍䅊穁䑁䅕䅁䭂杁䅁䅚䅁䍁䅣睗䙂䙁䅕䅉䝂䝁䅫杢桂䝁䄴睙灂䝁䅅䅢杁䙁䅁杣療䝁䅙兡獂䝁䅕䅉瑁䍁䅁杍睁䑁䅉䅍畁䡁䅧䅢穂䝁䄰兘兂䕁䅍睒杁䍁䅧杍灁䍁䅣光歁䕁䅍䅊穁䑁䅙䅁兂杁䅁杣䅁䍁䅣睗䙂䙁䅕䅉䝂䝁䅫杢桂䝁䄴睙灂䝁䅅䅢杁䙁䅁杣療䝁䅙兡獂䝁䅕䅉瑁䍁䅁杍睁䑁䅉䅍畁䡁䅧䅢穂䝁䄰兘兂䕁䅍睒杁䍁䅧杍灁䍁䅣光歁䕁䅍䅊ぁ䑁䅅杏歁䕁䅍䅊硁䑁䅅睍䅁䙁䍉䅁あ䅁䅁睊扂䕁䅕兖杁䕁䅙兡畂䝁䅅杢橂䝁䅫兙獂䍁䅁䅕祂䝁䄸杚灂䝁䅷党杁䍁䄰䅉祁䑁䅁杍睁䍁䄴䅥獂䡁䅍兢摂䙁䅁睑䡂䍁䅁䅋祁䍁䅫睊桁䍁䅑䅒歁䑁䅅免㑁䑁䅯䅊偂䍁䅑免硁䑁䅧䅁坂杁䅁䅣䅁䍁䅣睗䙂䙁䅕䅉䝂䝁䅫杢桂䝁䄴睙灂䝁䅅䅢杁䙁䅁杣療䝁䅙兡獂䝁䅕䅉瑁䍁䅁杍睁䑁䅉䅍畁䡁䅧䅢穂䝁䄰兘兂䕁䅍睒杁䍁䅧杍灁䍁䅣光歁䕁䅙䅊祁䑁䅁杏歁䕁䅣䅊祁䑁䅁䅁䩂杁䅁䅣䅁䍁䅣睗䙂䙁䅕䅉䝂䝁䅫杢桂䝁䄴睙灂䝁䅅䅢杁䙁䅁杣療䝁䅙兡獂䝁䅕䅉瑁䍁䅁杍睁䑁䅉䅍畁䡁䅧䅢穂䝁䄰兘兂䕁䅍睒杁䍁䅧杍灁䍁䅣光歁䕁䅙䅊祁䑁䅅杏歁䕁䅣䅊祁䑁䅅䅁䱂杁䅁䅣䅁䍁䅣睗䙂䙁䅕䅉䝂䝁䅫杢桂䝁䄴睙灂䝁䅅䅢杁䙁䅁杣療䝁䅙兡獂䝁䅕䅉瑁䍁䅁杍睁䑁䅉䅍畁䡁䅧䅢穂䝁䄰兘兂䕁䅍睒杁䍁䅧杍灁䍁䅣光歁䕁䅙䅊穁䑁䅙杏歁䕁䅯䅊穁䑁䅙䅁剂杁䅁䅣䅁䍁䅣睗䙂䙁䅕䅉䝂䝁䅫杢桂䝁䄴睙灂䝁䅅䅢杁䙁䅁杣療䝁䅙兡獂䝁䅕䅉瑁䍁䅁杍睁䑁䅉䅍畁䡁䅧䅢穂䝁䄰兘兂䕁䅍睒杁䍁䅧杍灁䍁䅣光歁䕁䅙䅊穁䑁䅣杏歁䕁䅯䅊穁䑁䅣䅁呂杁䅁䅚䅁䍁䅣睗䙂䙁䅕䅉䝂䝁䅫杢桂䝁䄴睙灂䝁䅅䅢杁䙁䅁杣療䝁䅙兡獂䝁䅕䅉瑁䍁䅁杍睁䑁䅉䅍畁䡁䅧䅢穂䝁䄰兘兂䕁䅍睒杁䍁䅧杍灁䍁䅣光歁䙁䅍䅊穁䑁䅫䅁啂杁䅁䅚䅁䍁䅣睗䙂䙁䅕䅉䝂䝁䅫杢桂䝁䄴睙灂䝁䅅䅢杁䙁䅁杣療䝁䅙兡獂䝁䅕䅉瑁䍁䅁杍睁䑁䅉䅍畁䡁䅧䅢穂䝁䄰兘兂䕁䅍睒杁䍁䅧杍灁䍁䅣光歁䙁䅙䅊ぁ䑁䅉䅁䵂杁䅁䅣䅁䍁䅣睗䙂䙁䅕䅉䝂䝁䅫杢桂䝁䄴睙灂䝁䅅䅢杁䙁䅁杣療䝁䅙兡獂䝁䅕䅉瑁䍁䅁杍睁䑁䅉䅍畁䡁䅧䅢穂䝁䄰兘兂䕁䅍睒杁䍁䅧杍灁䍁䅣光歁䙁䅣䅊ぁ䑁䅧杏歁䙁䅣䅊ㅁ䑁䅙䅁佂杁䅁䅚䅁䍁䅣睗䙂䙁䅕䅉䝂䝁䅫杢桂䝁䄴睙灂䝁䅅䅢杁䙁䅁杣療䝁䅙兡獂䝁䅕䅉瑁䍁䅁杍睁䑁䅉䅍畁䡁䅧䅢穂䝁䄰兘兂䕁䅍睒杁䍁䅧杍灁䍁䅣光歁䙁䅧䅊ぁ䑁䅉䅁乂杁䅁䅚䅁䍁䅣睗䙂䙁䅕䅉䝂䝁䅫杢桂䝁䄴睙灂䝁䅅䅢杁䙁䅁杣療䝁䅙兡獂䝁䅕䅉瑁䍁䅁杍睁䑁䅉䅍畁䡁䅧䅢穂䝁䄰兘兂䕁䅍睒杁䍁䅧杍灁䍁䅣光歁䙁䅧䅊ぁ䑁䅍䅁偂杁䅁杘䅁䍁䅣睗䙂䙁䅕䅉䝂䝁䅫杢桂䝁䄴睙灂䝁䅅䅢杁䙁䅁杣療䝁䅙兡獂䝁䅕䅉瑁䍁䅁杍睁䑁䅉䅍畁䡁䅧䅢穂䝁䄰兘兂䕁䅍睒湁䍁䅅䅊䍂䍁䅑免硁䑁䅕䅁元䅂䅁䅘䅁䍁䅣睗䙂䙁䅕䅉䝂䝁䅫杢桂䝁䄴睙灂䝁䅅䅢杁䙁䅁杣療䝁䅙兡獂䝁䅕䅉瑁䍁䅁杍睁䑁䅉䅍畁䡁䅧䅢穂䝁䄰兘兂䕁䅍睒湁䍁䅅䅊䑂䍁䅑杍睁䅁䅁䅨䅑䝁䅧䅁湁䙁䅳兒噂䍁䅁杒灂䝁䄴兙畂䝁䅍兡桂䝁䅷䅉兂䡁䅉睢浂䝁䅫䅢求䍁䅁兌杁䑁䅉䅍祁䑁䅁杌㑂䝁䅷督瑂䙁䄰䅕䑂䕁䅣睊桁䍁䅑睑歁䑁䅉䅎㙁䍁䅑睑歁䑁䅍兎䅁䥁䕙䅁捂䅁䅁睊扂䕁䅕兖杁䕁䅙兡畂䝁䅅杢橂䝁䅫兙獂䍁䅁䅕祂䝁䄸杚灂䝁䅷党杁䍁䄰䅉祁䑁䅁杍睁䍁䄴䅥獂䡁䅍兢摂䙁䅁睑䡂䍁䅣光歁䕁䅍䅊穁䑁䅙䅁䥃䅂䅁条䅁䍁䅣睗䙂䙁䅕䅉䝂䝁䅫杢桂䝁䄴睙灂䝁䅅䅢杁䙁䅁杣療䝁䅙兡獂䝁䅕䅉瑁䍁䅁杍睁䑁䅉䅍畁䡁䅧䅢穂䝁䄰兘兂䕁䅍睒湁䍁䅅䅊䑂䍁䅑䅎硁䑁䅯䅊䑂䍁䅑免硁䑁䅍䅁䭃䅂䅁䅢䅁䍁䅣睗䙂䙁䅕䅉䝂䝁䅫杢桂䝁䄴睙灂䝁䅅䅢杁䙁䅁杣療䝁䅙兡獂䝁䅕䅉瑁䍁䅁杍睁䑁䅉䅍畁䡁䅧䅢穂䝁䄰兘兂䕁䅍睒湁䍁䅅䅊䕂䍁䅑免硁䑁䅧杏歁䕁䄸䅊硁䑁䅅䅏䅁䩁䕅䅁潂䅁䅁睊扂䕁䅕兖杁䕁䅙兡畂䝁䅅杢橂䝁䅫兙獂䍁䅁䅕祂䝁䄸杚灂䝁䅷党杁䍁䄰䅉祁䑁䅁杍睁䍁䄴䅥獂䡁䅍兢摂䙁䅁睑䡂䍁䅣光歁䕁䅙䅊祁䑁䅁杏歁䕁䅣䅊祁䑁䅁䅁䙃䅂䅁䅡䅁䍁䅣睗䙂䙁䅕䅉䝂䝁䅫杢桂䝁䄴睙灂䝁䅅䅢杁䙁䅁杣療䝁䅙兡獂䝁䅕䅉瑁䍁䅁杍睁䑁䅉䅍畁䡁䅧䅢穂䝁䄰兘兂䕁䅍睒湁䍁䅅䅊䝂䍁䅑杍硁䑁䅯䅊䡂䍁䅑杍硁䅁䅁睨䅑䝁䅧䅁湁䙁䅳兒噂䍁䅁杒灂䝁䄴兙畂䝁䅍兡桂䝁䅷䅉兂䡁䅉睢浂䝁䅫䅢求䍁䅁兌杁䑁䅉䅍祁䑁䅁杌㑂䝁䅷督瑂䙁䄰䅕䑂䕁䅣睊桁䍁䅑杒歁䑁䅍李㙁䍁䅑杓歁䑁䅍李䅁䥁䕫䅁潂䅁䅁睊扂䕁䅕兖杁䕁䅙兡畂䝁䅅杢橂䝁䅫兙獂䍁䅁䅕祂䝁䄸杚灂䝁䅷党杁䍁䄰䅉祁䑁䅁杍睁䍁䄴䅥獂䡁䅍兢摂䙁䅁睑䡂䍁䅣光歁䕁䅙䅊穁䑁䅣杏歁䕁䅯䅊穁䑁䅣䅁䱃䅂䅁䅘䅁䍁䅣睗䙂䙁䅕䅉䝂䝁䅫杢桂䝁䄴睙灂䝁䅅䅢杁䙁䅁杣療䝁䅙兡獂䝁䅕䅉瑁䍁䅁杍睁䑁䅉䅍畁䡁䅧䅢穂䝁䄰兘兂䕁䅍睒湁䍁䅅䅊呂䍁䅑睍㕁䅁䅁睧䅑䙁䅷䅁湁䙁䅳兒噂䍁䅁杒灂䝁䄴兙畂䝁䅍兡桂䝁䅷䅉兂䡁䅉睢浂䝁䅫䅢求䍁䅁兌杁䑁䅉䅍祁䑁䅁杌㑂䝁䅷督瑂䙁䄰䅕䑂䕁䅣睊桁䍁䅑杖歁䑁䅑杍䅁䥁䕷䅁潂䅁䅁睊扂䕁䅕兖杁䕁䅙兡畂䝁䅅杢橂䝁䅫兙獂䍁䅁䅕祂䝁䄸杚灂䝁䅷党杁䍁䄰䅉祁䑁䅁杍睁䍁䄴䅥獂䡁䅍兢摂䙁䅁睑䡂䍁䅣光歁䙁䅣䅊ぁ䑁䅧杏歁䙁䅣䅊ㅁ䑁䅙䅁佃䅂䅁䅘䅁䍁䅣睗䙂䙁䅕䅉䝂䝁䅫杢桂䝁䄴睙灂䝁䅅䅢杁䙁䅁杣療䝁䅙兡獂䝁䅕䅉瑁䍁䅁杍睁䑁䅉䅍畁䡁䅧䅢穂䝁䄰兘兂䕁䅍睒湁䍁䅅䅊奂䍁䅑䅎祁䅁䅁兪䅑䙁䅷䅁湁䙁䅳兒噂䍁䅁杒灂䝁䄴兙畂䝁䅍兡桂䝁䅷䅉兂䡁䅉睢浂䝁䅫䅢求䍁䅁兌杁䑁䅉䅍祁䑁䅁杌㑂䝁䅷督瑂䙁䄰䅕䑂䕁䅣睊桁䍁䅑䅗歁䑁䅑睍䅁䥁䔸䅁敂䅁䅁睊扂䕁䅕兖杁䕁䅙兡畂䝁䅅杢橂䝁䅫兙獂䍁䅁䅕祂䝁䄸杚灂䝁䅷党杁䍁䄰䅉祁䑁䅁杍睁䍁䄴䅥獂䡁䅍兢摂䙁䅁杔塂䍁䅣光歁䕁䅉䅊硁䑁䅅兎䅁䑁䙕䅁捂䅁䅁睊扂䕁䅕兖杁䕁䅙兡畂䝁䅅杢橂䝁䅫兙獂䍁䅁䅕祂䝁䄸杚灂䝁䅷党杁䍁䄰䅉祁䑁䅁杍睁䍁䄴䅥獂䡁䅍兢摂䙁䅁杔塂䍁䅣光歁䕁䅍䅊祁䑁䅁䅁灁兂䅁䅡䅁䍁䅣睗䙂䙁䅕䅉䝂䝁䅫杢桂䝁䄴睙灂䝁䅅䅢杁䙁䅁杣療䝁䅙兡獂䝁䅕䅉瑁䍁䅁杍睁䑁䅉䅍畁䡁䅧䅢穂䝁䄰兘兂䕁䄴睖湁䍁䅅䅊䑂䍁䅑杍ぁ䑁䅯䅊䑂䍁䅑睍ㅁ䅁䅁睋䅕䙁䅷䅁湁䙁䅳兒噂䍁䅁杒灂䝁䄴兙畂䝁䅍兡桂䝁䅷䅉兂䡁䅉睢浂䝁䅫䅢求䍁䅁兌杁䑁䅉䅍祁䑁䅁杌㑂䝁䅷督瑂䙁䄰䅕佂䙁䅣睊桁䍁䅑睑歁䑁䅍李䅁䍁䘰䅁煂䅁䅁睊扂䕁䅕兖杁䕁䅙兡畂䝁䅅杢橂䝁䅫兙獂䍁䅁䅕祂䝁䄸杚灂䝁䅷党杁䍁䄰䅉祁䑁䅁杍睁䍁䄴䅥獂䡁䅍兢摂䙁䅁杔塂䍁䅣光歁䕁䅍䅊ぁ䑁䅅杏歁䕁䅍䅊硁䑁䅅睍䅁䍁䘸䅁獂䅁䅁睊扂䕁䅕兖杁䕁䅙兡畂䝁䅅杢橂䝁䅫兙獂䍁䅁䅕祂䝁䄸杚灂䝁䅷党杁䍁䄰䅉祁䑁䅁杍睁䍁䄴䅥獂䡁䅍兢摂䙁䅁杔塂䍁䅣光歁䕁䅑䅊硁䑁䅅䅏㙁䍁䅑睔歁䑁䅅免㑁䅁䅁李䅕䝁䅧䅁湁䙁䅳兒噂䍁䅁杒灂䝁䄴兙畂䝁䅍兡桂䝁䅷䅉兂䡁䅉睢浂䝁䅫䅢求䍁䅁兌杁䑁䅉䅍祁䑁䅁杌㑂䝁䅷督瑂䙁䄰䅕佂䙁䅣睊桁䍁䅑杒歁䑁䅉䅍㙁䍁䅑睒歁䑁䅉䅍䅁䍁䙯䅁潂䅁䅁睊扂䕁䅕兖杁䕁䅙兡畂䝁䅅杢橂䝁䅫兙獂䍁䅁䅕祂䝁䄸杚灂䝁䅷党杁䍁䄰䅉祁䑁䅁杍睁䍁䄴䅥獂䡁䅍兢摂䙁䅁杔塂䍁䅣光歁䕁䅙䅊祁䑁䅅杏歁䕁䅣䅊祁䑁䅅䅁獁兂䅁䅡䅁䍁䅣睗䙂䙁䅕䅉䝂䝁䅫杢桂䝁䄴睙灂䝁䅅䅢杁䙁䅁杣療䝁䅙兡獂䝁䅕䅉瑁䍁䅁杍睁䑁䅉䅍畁䡁䅧䅢穂䝁䄰兘兂䕁䄴睖湁䍁䅅䅊䝂䍁䅑睍㉁䑁䅯䅊䭂䍁䅑睍㉁䅁䅁杌䅕䝁䅧䅁湁䙁䅳兒噂䍁䅁杒灂䝁䄴兙畂䝁䅍兡桂䝁䅷䅉兂䡁䅉睢浂䝁䅫䅢求䍁䅁兌杁䑁䅉䅍祁䑁䅁杌㑂䝁䅷督瑂䙁䄰䅕佂䙁䅣睊桁䍁䅑杒歁䑁䅍睎㙁䍁䅑杓歁䑁䅍睎䅁䑁䙁䅁捂䅁䅁睊扂䕁䅕兖杁䕁䅙兡畂䝁䅅杢橂䝁䅫兙獂䍁䅁䅕祂䝁䄸杚灂䝁䅷党杁䍁䄰䅉祁䑁䅁杍睁䍁䄴䅥獂䡁䅍兢摂䙁䅁杔塂䍁䅣光歁䙁䅍䅊穁䑁䅫䅁潁兂䅁䅘䅁䍁䅣睗䙂䙁䅕䅉䝂䝁䅫杢桂䝁䄴睙灂䝁䅅䅢杁䙁䅁杣療䝁䅙兡獂䝁䅕䅉瑁䍁䅁杍睁䑁䅉䅍畁䡁䅧䅢穂䝁䄰兘兂䕁䄴睖湁䍁䅅䅊坂䍁䅑䅎祁䅁䅁免䅕䝁䅧䅁湁䙁䅳兒噂䍁䅁杒灂䝁䄴兙畂䝁䅍兡桂䝁䅷䅉兂䡁䅉睢浂䝁䅫䅢求䍁䅁兌杁䑁䅉䅍祁䑁䅁杌㑂䝁䅷督瑂䙁䄰䅕佂䙁䅣睊桁䍁䅑睖歁䑁䅑䅏㙁䍁䅑睖歁䑁䅕李䅁䑁䙍䅁捂䅁䅁睊扂䕁䅕兖杁䕁䅙兡畂䝁䅅杢橂䝁䅫兙獂䍁䅁䅕祂䝁䄸杚灂䝁䅷党杁䍁䄰䅉祁䑁䅁杍睁䍁䄴䅥獂䡁䅍兢摂䙁䅁杔塂䍁䅣光歁䙁䅧䅊ぁ䑁䅉䅁祁兂䅁䅘䅁䍁䅣睗䙂䙁䅕䅉䝂䝁䅫杢桂䝁䄴睙灂䝁䅅䅢杁䙁䅁杣療䝁䅙兡獂䝁䅕䅉瑁䍁䅁杍睁䑁䅉䅍畁䡁䅧䅢穂䝁䄰兘兂䕁䄴睖湁䍁䅅䅊奂䍁䅑䅎穁䅁䅁䅎䅕䝁䅙䅁湁䙁䅳兒噂䍁䅁杒灂䝁䄴兙畂䝁䅍兡桂䝁䅷䅉兂䡁䅉睢浂䝁䅫䅢求䍁䅁兌杁䑁䅉䅍祁䑁䅁杌㑂䝁䅷督瑂䙁䄰䅕兂䕁䅷䅉潁䑁䅉克湁䍁䅅䅊䍂䍁䅑免硁䑁䅕䅁歂杁䅁䅚䅁䍁䅣睗䙂䙁䅕䅉䝂䝁䅫杢桂䝁䄴睙灂䝁䅅䅢杁䙁䅁杣療䝁䅙兡獂䝁䅕䅉瑁䍁䅁杍睁䑁䅉䅍畁䡁䅧䅢穂䝁䄰兘兂䙁䅁䅔杁䍁䅧杍灁䍁䅣光歁䕁䅍䅊祁䑁䅁䅁奂杁䅁䅣䅁䍁䅣睗䙂䙁䅕䅉䝂䝁䅫杢桂䝁䄴睙灂䝁䅅䅢杁䙁䅁杣療䝁䅙兡獂䝁䅕䅉瑁䍁䅁杍睁䑁䅉䅍畁䡁䅧䅢穂䝁䄰兘兂䙁䅁䅔杁䍁䅧杍灁䍁䅣光歁䕁䅍䅊祁䑁䅑杏歁䕁䅍䅊穁䑁䅕䅁慂杁䅁䅚䅁䍁䅣睗䙂䙁䅕䅉䝂䝁䅫杢桂䝁䄴睙灂䝁䅅䅢杁䙁䅁杣療䝁䅙兡獂䝁䅕䅉瑁䍁䅁杍睁䑁䅉䅍畁䡁䅧䅢穂䝁䄰兘兂䙁䅁䅔杁䍁䅧杍灁䍁䅣光歁䕁䅍䅊穁䑁䅙䅁捂杁䅁杣䅁䍁䅣睗䙂䙁䅕䅉䝂䝁䅫杢桂䝁䄴睙灂䝁䅅䅢杁䙁䅁杣療䝁䅙兡獂䝁䅕䅉瑁䍁䅁杍睁䑁䅉䅍畁䡁䅧䅢穂䝁䄰兘兂䙁䅁䅔杁䍁䅧杍灁䍁䅣光歁䕁䅍䅊ぁ䑁䅅杏歁䕁䅍䅊硁䑁䅅睍䅁䙁䌴䅁あ䅁䅁睊扂䕁䅕兖杁䕁䅙兡畂䝁䅅杢橂䝁䅫兙獂䍁䅁䅕祂䝁䄸杚灂䝁䅷党杁䍁䄰䅉祁䑁䅁杍睁䍁䄴䅥獂䡁䅍兢摂䙁䅁䅕䵂䍁䅁䅋祁䍁䅫睊桁䍁䅑䅒歁䑁䅅免㑁䑁䅯䅊偂䍁䅑免硁䑁䅧䅁求杁䅁䅣䅁䍁䅣睗䙂䙁䅕䅉䝂䝁䅫杢桂䝁䄴睙灂䝁䅅䅢杁䙁䅁杣療䝁䅙兡獂䝁䅕䅉瑁䍁䅁杍睁䑁䅉䅍畁䡁䅧䅢穂䝁䄰兘兂䙁䅁䅔杁䍁䅧杍灁䍁䅣光歁䕁䅙䅊祁䑁䅁杏歁䕁䅣䅊祁䑁䅁䅁婂杁䅁䅣䅁䍁䅣睗䙂䙁䅕䅉䝂䝁䅫杢桂䝁䄴睙灂䝁䅅䅢杁䙁䅁杣療䝁䅙兡獂䝁䅕䅉瑁䍁䅁杍睁䑁䅉䅍畁䡁䅧䅢穂䝁䄰兘兂䙁䅁䅔杁䍁䅧杍灁䍁䅣光歁䕁䅙䅊祁䑁䅅杏歁䕁䅣䅊祁䑁䅅䅁扂杁䅁䅣䅁䍁䅣睗䙂䙁䅕䅉䝂䝁䅫杢桂䝁䄴睙灂䝁䅅䅢杁䙁䅁杣療䝁䅙兡獂䝁䅕䅉瑁䍁䅁杍睁䑁䅉䅍畁䡁䅧䅢穂䝁䄰兘兂䙁䅁䅔杁䍁䅧杍灁䍁䅣光歁䕁䅙䅊穁䑁䅙杏歁䕁䅯䅊穁䑁䅙䅁摂杁䅁䅣䅁䍁䅣睗䙂䙁䅕䅉䝂䝁䅫杢桂䝁䄴睙灂䝁䅅䅢杁䙁䅁杣療䝁䅙兡獂䝁䅕䅉瑁䍁䅁杍睁䑁䅉䅍畁䡁䅧䅢穂䝁䄰兘兂䙁䅁䅔杁䍁䅧杍灁䍁䅣光歁䕁䅙䅊穁䑁䅣杏歁䕁䅯䅊穁䑁䅣䅁時杁䅁䅚䅁䍁䅣睗䙂䙁䅕䅉䝂䝁䅫杢桂䝁䄴睙灂䝁䅅䅢杁䙁䅁杣療䝁䅙兡獂䝁䅕䅉瑁䍁䅁杍睁䑁䅉䅍畁䡁䅧䅢穂䝁䄰兘兂䙁䅁䅔杁䍁䅧杍灁䍁䅣光歁䙁䅍䅊穁䑁䅫䅁塂杁䅁䅚䅁䍁䅣睗䙂䙁䅕䅉䝂䝁䅫杢桂䝁䄴睙灂䝁䅅䅢杁䙁䅁杣療䝁䅙兡獂䝁䅕䅉瑁䍁䅁杍睁䑁䅉䅍畁䡁䅧䅢穂䝁䄰兘兂䙁䅁䅔杁䍁䅧杍灁䍁䅣光歁䙁䅙䅊ぁ䑁䅉䅁杂杁䅁䅣䅁䍁䅣睗䙂䙁䅕䅉䝂䝁䅫杢桂䝁䄴睙灂䝁䅅䅢杁䙁䅁杣療䝁䅙兡獂䝁䅕䅉瑁䍁䅁杍睁䑁䅉䅍畁䡁䅧䅢穂䝁䄰兘兂䙁䅁䅔杁䍁䅧杍灁䍁䅣光歁䙁䅣䅊ぁ䑁䅧杏歁䙁䅣䅊ㅁ䑁䅙䅁楂杁䅁䅚䅁䍁䅣睗䙂䙁䅕䅉䝂䝁䅫杢桂䝁䄴睙灂䝁䅅䅢杁䙁䅁杣療䝁䅙兡獂䝁䅕䅉瑁䍁䅁杍睁䑁䅉䅍畁䡁䅧䅢穂䝁䄰兘兂䙁䅁䅔杁䍁䅧杍灁䍁䅣光歁䙁䅧䅊ぁ䑁䅉䅁桂杁䅁䅚䅁䍁䅣睗䙂䙁䅕䅉䝂䝁䅫杢桂䝁䄴睙灂䝁䅅䅢杁䙁䅁杣療䝁䅙兡獂䝁䅕䅉瑁䍁䅁杍睁䑁䅉䅍畁䡁䅧䅢穂䝁䄰兘兂䙁䅁䅔杁䍁䅧杍灁䍁䅣光歁䙁䅧䅊ぁ䑁䅍䅁橂杁䅁杘䅁䍁䅣睗䙂䙁䅕䅉䝂䝁䅫杢桂䝁䄴睙灂䝁䅅䅢杁䙁䅁杣療䝁䅙兡獂䝁䅕䅉瑁䍁䅁杍睁䑁䅉䅍畁䡁䅧䅢穂䝁䄰兘兂䙁䅁䅔湁䍁䅅䅊䍂䍁䅑免硁䑁䅕䅁晃䅂䅁䅘䅁䍁䅣睗䙂䙁䅕䅉䝂䝁䅫杢桂䝁䄴睙灂䝁䅅䅢杁䙁䅁杣療䝁䅙兡獂䝁䅕䅉瑁䍁䅁杍睁䑁䅉䅍畁䡁䅧䅢穂䝁䄰兘兂䙁䅁䅔湁䍁䅅䅊䑂䍁䅑杍睁䅁䅁杫䅑䝁䅧䅁湁䙁䅳兒噂䍁䅁杒灂䝁䄴兙畂䝁䅍兡桂䝁䅷䅉兂䡁䅉睢浂䝁䅫䅢求䍁䅁兌杁䑁䅉䅍祁䑁䅁杌㑂䝁䅷督瑂䙁䄰䅕兂䕁䅷睊桁䍁䅑睑歁䑁䅉䅎㙁䍁䅑睑歁䑁䅍兎䅁䩁䕑䅁捂䅁䅁睊扂䕁䅕兖杁䕁䅙兡畂䝁䅅杢橂䝁䅫兙獂䍁䅁䅕祂䝁䄸杚灂䝁䅷党杁䍁䄰䅉祁䑁䅁杍睁䍁䄴䅥獂䡁䅍兢摂䙁䅁䅕䵂䍁䅣光歁䕁䅍䅊穁䑁䅙䅁坃䅂䅁条䅁䍁䅣睗䙂䙁䅕䅉䝂䝁䅫杢桂䝁䄴睙灂䝁䅅䅢杁䙁䅁杣療䝁䅙兡獂䝁䅕䅉瑁䍁䅁杍睁䑁䅉䅍畁䡁䅧䅢穂䝁䄰兘兂䙁䅁䅔湁䍁䅅䅊䑂䍁䅑䅎硁䑁䅯䅊䑂䍁䅑免硁䑁䅍䅁奃䅂䅁䅢䅁䍁䅣睗䙂䙁䅕䅉䝂䝁䅫杢桂䝁䄴睙灂䝁䅅䅢杁䙁䅁杣療䝁䅙兡獂䝁䅕䅉瑁䍁䅁杍睁䑁䅉䅍畁䡁䅧䅢穂䝁䄰兘兂䙁䅁䅔湁䍁䅅䅊䕂䍁䅑免硁䑁䅧杏歁䕁䄸䅊硁䑁䅅䅏䅁䭁䕁䅁潂䅁䅁睊扂䕁䅕兖杁䕁䅙兡畂䝁䅅杢橂䝁䅫兙獂䍁䅁䅕祂䝁䄸杚灂䝁䅷党杁䍁䄰䅉祁䑁䅁杍睁䍁䄴䅥獂䡁䅍兢摂䙁䅁䅕䵂䍁䅣光歁䕁䅙䅊祁䑁䅁杏歁䕁䅣䅊祁䑁䅁䅁呃䅂䅁䅡䅁䍁䅣睗䙂䙁䅕䅉䝂䝁䅫杢桂䝁䄴睙灂䝁䅅䅢杁䙁䅁杣療䝁䅙兡獂䝁䅕䅉瑁䍁䅁杍睁䑁䅉䅍畁䡁䅧䅢穂䝁䄰兘兂䙁䅁䅔湁䍁䅅䅊䝂䍁䅑杍硁䑁䅯䅊䡂䍁䅑杍硁䅁䅁公䅑䝁䅧䅁湁䙁䅳兒噂䍁䅁杒灂䝁䄴兙畂䝁䅍兡桂䝁䅷䅉兂䡁䅉睢浂䝁䅫䅢求䍁䅁兌杁䑁䅉䅍祁䑁䅁杌㑂䝁䅷督瑂䙁䄰䅕兂䕁䅷睊桁䍁䅑杒歁䑁䅍李㙁䍁䅑杓歁䑁䅍李䅁䩁䕣䅁潂䅁䅁睊扂䕁䅕兖杁䕁䅙兡畂䝁䅅杢橂䝁䅫兙獂䍁䅁䅕祂䝁䄸杚灂䝁䅷党杁䍁䄰䅉祁䑁䅁杍睁䍁䄴䅥獂䡁䅍兢摂䙁䅁䅕䵂䍁䅣光歁䕁䅙䅊穁䑁䅣杏歁䕁䅯䅊穁䑁䅣䅁婃䅂䅁䅘䅁䍁䅣睗䙂䙁䅕䅉䝂䝁䅫杢桂䝁䄴睙灂䝁䅅䅢杁䙁䅁杣療䝁䅙兡獂䝁䅕䅉瑁䍁䅁杍睁䑁䅉䅍畁䡁䅧䅢穂䝁䄰兘兂䙁䅁䅔湁䍁䅅䅊呂䍁䅑睍㕁䅁䅁杭䅑䙁䅷䅁湁䙁䅳兒噂䍁䅁杒灂䝁䄴兙畂䝁䅍兡桂䝁䅷䅉兂䡁䅉睢浂䝁䅫䅢求䍁䅁兌杁䑁䅉䅍祁䑁䅁杌㑂䝁䅷督瑂䙁䄰䅕兂䕁䅷睊桁䍁䅑杖歁䑁䅑杍䅁䩁䕳䅁潂䅁䅁睊扂䕁䅕兖杁䕁䅙兡畂䝁䅅杢橂䝁䅫兙獂䍁䅁䅕祂䝁䄸杚灂䝁䅷党杁䍁䄰䅉祁䑁䅁杍睁䍁䄴䅥獂䡁䅍兢摂䙁䅁䅕䵂䍁䅣光歁䙁䅣䅊ぁ䑁䅧杏歁䙁䅣䅊ㅁ䑁䅙䅁摃䅂䅁䅘䅁䍁䅣睗䙂䙁䅕䅉䝂䝁䅫杢桂䝁䄴睙灂䝁䅅䅢杁䙁䅁杣療䝁䅙兡獂䝁䅕䅉瑁䍁䅁杍睁䑁䅉䅍畁䡁䅧䅢穂䝁䄰兘兂䙁䅁䅔湁䍁䅅䅊奂䍁䅑䅎祁䅁䅁䅮䅑䙁䅷䅁湁䙁䅳兒噂䍁䅁杒灂䝁䄴兙畂䝁䅍兡桂䝁䅷䅉兂䡁䅉睢浂䝁䅫䅢求䍁䅁兌杁䑁䅉䅍祁䑁䅁杌㑂䝁䅷督瑂䙁䄰䅕兂䕁䅷睊桁䍁䅑䅗歁䑁䅑睍䅁䩁䔴䅁敂䅁䅁睊扂䕁䅕兖杁䕁䅙兡畂䝁䅅杢橂䝁䅫兙獂䍁䅁䅕祂䝁䄸杚灂䝁䅷党杁䍁䄰䅉祁䑁䅁杍睁䍁䄴䅥獂䡁䅍兢摂䙁䅁睕䙂䍁䅣光歁䕁䅉䅊硁䑁䅅兎䅁䍁䑣䅁捂䅁䅁睊扂䕁䅕兖杁䕁䅙兡畂䝁䅅杢橂䝁䅫兙獂䍁䅁䅕祂䝁䄸杚灂䝁䅷党杁䍁䄰䅉祁䑁䅁杍睁䍁䄴䅥獂䡁䅍兢摂䙁䅁睕䙂䍁䅣光歁䕁䅍䅊祁䑁䅁䅁慁睁䅁䅡䅁䍁䅣睗䙂䙁䅕䅉䝂䝁䅫杢桂䝁䄴睙灂䝁䅅䅢杁䙁䅁杣療䝁䅙兡獂䝁䅕䅉瑁䍁䅁杍睁䑁䅉䅍畁䡁䅧䅢穂䝁䄰兘兂䙁䅍兒湁䍁䅅䅊䑂䍁䅑杍ぁ䑁䅯䅊䑂䍁䅑睍ㅁ䅁䅁䅈䅍䙁䅷䅁湁䙁䅳兒噂䍁䅁杒灂䝁䄴兙畂䝁䅍兡桂䝁䅷䅉兂䡁䅉睢浂䝁䅫䅢求䍁䅁兌杁䑁䅉䅍祁䑁䅁杌㑂䝁䅷督瑂䙁䄰䅕呂䕁䅕睊桁䍁䅑睑歁䑁䅍李䅁䉁䐴䅁煂䅁䅁睊扂䕁䅕兖杁䕁䅙兡畂䝁䅅杢橂䝁䅫兙獂䍁䅁䅕祂䝁䄸杚灂䝁䅷党杁䍁䄰䅉祁䑁䅁杍睁䍁䄴䅥獂䡁䅍兢摂䙁䅁睕䙂䍁䅣光歁䕁䅍䅊ぁ䑁䅅杏歁䕁䅍䅊硁䑁䅅睍䅁䍁䑁䅁獂䅁䅁睊扂䕁䅕兖杁䕁䅙兡畂䝁䅅杢橂䝁䅫兙獂䍁䅁䅕祂䝁䄸杚灂䝁䅷党杁䍁䄰䅉祁䑁䅁杍睁䍁䄴䅥獂䡁䅍兢摂䙁䅁睕䙂䍁䅣光歁䕁䅑䅊硁䑁䅅䅏㙁䍁䅑睔歁䑁䅅免㑁䅁䅁䅋䅍䝁䅧䅁湁䙁䅳兒噂䍁䅁杒灂䝁䄴兙畂䝁䅍兡桂䝁䅷䅉兂䡁䅉睢浂䝁䅫䅢求䍁䅁兌杁䑁䅉䅍祁䑁䅁杌㑂䝁䅷督瑂䙁䄰䅕呂䕁䅕睊桁䍁䅑杒歁䑁䅉䅍㙁䍁䅑睒歁䑁䅉䅍䅁䉁䑳䅁潂䅁䅁睊扂䕁䅕兖杁䕁䅙兡畂䝁䅅杢橂䝁䅫兙獂䍁䅁䅕祂䝁䄸杚灂䝁䅷党杁䍁䄰䅉祁䑁䅁杍睁䍁䄴䅥獂䡁䅍兢摂䙁䅁睕䙂䍁䅣光歁䕁䅙䅊祁䑁䅅杏歁䕁䅣䅊祁䑁䅅䅁摁睁䅁䅡䅁䍁䅣睗䙂䙁䅕䅉䝂䝁䅫杢桂䝁䄴睙灂䝁䅅䅢杁䙁䅁杣療䝁䅙兡獂䝁䅕䅉瑁䍁䅁杍睁䑁䅉䅍畁䡁䅧䅢穂䝁䄰兘兂䙁䅍兒湁䍁䅅䅊䝂䍁䅑睍㉁䑁䅯䅊䭂䍁䅑睍㉁䅁䅁睈䅍䝁䅧䅁湁䙁䅳兒噂䍁䅁杒灂䝁䄴兙畂䝁䅍兡桂䝁䅷䅉兂䡁䅉睢浂䝁䅫䅢求䍁䅁兌杁䑁䅉䅍祁䑁䅁杌㑂䝁䅷督瑂䙁䄰䅕呂䕁䅕睊桁䍁䅑杒歁䑁䅍睎㙁䍁䅑杓歁䑁䅍睎䅁䍁䑅䅁捂䅁䅁睊扂䕁䅕兖杁䕁䅙兡畂䝁䅅杢橂䝁䅫兙獂䍁䅁䅕祂䝁䄸杚灂䝁䅷党杁䍁䄰䅉祁䑁䅁杍睁䍁䄴䅥獂䡁䅍兢摂䙁䅁睕䙂䍁䅣光歁䙁䅍䅊穁䑁䅫䅁楁睁䅁䅘䅁䍁䅣睗䙂䙁䅕䅉䝂䝁䅫杢桂䝁䄴睙灂䝁䅅䅢杁䙁䅁杣療䝁䅙兡獂䝁䅕䅉瑁䍁䅁杍睁䑁䅉䅍畁䡁䅧䅢穂䝁䄰兘兂䙁䅍兒湁䍁䅅䅊坂䍁䅑䅎祁䅁䅁睉䅍䝁䅧䅁湁䙁䅳兒噂䍁䅁杒灂䝁䄴兙畂䝁䅍兡桂䝁䅷䅉兂䡁䅉睢浂䝁䅫䅢求䍁䅁兌杁䑁䅉䅍祁䑁䅁杌㑂䝁䅷督瑂䙁䄰䅕呂䕁䅕睊桁䍁䅑睖歁䑁䅑䅏㙁䍁䅑睖歁䑁䅕李䅁䍁䑕䅁捂䅁䅁睊扂䕁䅕兖杁䕁䅙兡畂䝁䅅杢橂䝁䅫兙獂䍁䅁䅕祂䝁䄸杚灂䝁䅷党杁䍁䄰䅉祁䑁䅁杍睁䍁䄴䅥獂䡁䅍兢摂䙁䅁睕䙂䍁䅣光歁䙁䅧䅊ぁ䑁䅉䅁歁睁䅁䅘䅁䍁䅣睗䙂䙁䅕䅉䝂䝁䅫杢桂䝁䄴睙灂䝁䅅䅢杁䙁䅁杣療䝁䅙兡獂䝁䅕䅉瑁䍁䅁杍睁䑁䅉䅍畁䡁䅧䅢穂䝁䄰兘兂䙁䅍兒湁䍁䅅䅊奂䍁䅑䅎穁䅁䅁杊䅍䝁䅧䅁湁䙁䅳兒噂䍁䅁杒灂䝁䄴兙畂䝁䅍兡桂䝁䅷䅉兂䡁䅉睢浂䝁䅫䅢求䍁䅁兌杁䑁䅉䅍祁䑁䅁杌㑂䝁䅷督瑂䙁䄰䅕呂䕁䅕睒杁䍁䅧杍灁䍁䅣光歁䕁䅉䅊硁䑁䅅兎䅁䝁䍙䅁浂䅁䅁睊扂䕁䅕兖杁䕁䅙兡畂䝁䅅杢橂䝁䅫兙獂䍁䅁䅕祂䝁䄸杚灂䝁䅷党杁䍁䄰䅉祁䑁䅁杍睁䍁䄴䅥獂䡁䅍兢摂䙁䅁睕䙂䕁䅣䅉潁䑁䅉克湁䍁䅅䅊䑂䍁䅑杍睁䅁䅁䅡䅉䡁䅉䅁湁䙁䅳兒噂䍁䅁杒灂䝁䄴兙畂䝁䅍兡桂䝁䅷䅉兂䡁䅉睢浂䝁䅫䅢求䍁䅁兌杁䑁䅉䅍祁䑁䅁杌㑂䝁䅷督瑂䙁䄰䅕呂䕁䅕睒杁䍁䅧杍灁䍁䅣光歁䕁䅍䅊祁䑁䅑杏歁䕁䅍䅊穁䑁䅕䅁煂杁䅁杚䅁䍁䅣睗䙂䙁䅕䅉䝂䝁䅫杢桂䝁䄴睙灂䝁䅅䅢杁䙁䅁杣療䝁䅙兡獂䝁䅕䅉瑁䍁䅁杍睁䑁䅉䅍畁䡁䅧䅢穂䝁䄰兘兂䙁䅍兒䡂䍁䅁䅋祁䍁䅫睊桁䍁䅑睑歁䑁䅍李䅁䝁䍷䅁あ䅁䅁睊扂䕁䅕兖杁䕁䅙兡畂䝁䅅杢橂䝁䅫兙獂䍁䅁䅕祂䝁䄸杚灂䝁䅷党杁䍁䄰䅉祁䑁䅁杍睁䍁䄴䅥獂䡁䅍兢摂䙁䅁睕䙂䕁䅣䅉潁䑁䅉克湁䍁䅅䅊䑂䍁䅑䅎硁䑁䅯䅊䑂䍁䅑免硁䑁䅍䅁畂杁䅁杤䅁䍁䅣睗䙂䙁䅕䅉䝂䝁䅫杢桂䝁䄴睙灂䝁䅅䅢杁䙁䅁杣療䝁䅙兡獂䝁䅕䅉瑁䍁䅁杍睁䑁䅉䅍畁䡁䅧䅢穂䝁䄰兘兂䙁䅍兒䡂䍁䅁䅋祁䍁䅫睊桁䍁䅑䅒歁䑁䅅免㑁䑁䅯䅊偂䍁䅑免硁䑁䅧䅁湂杁䅁杣䅁䍁䅣睗䙂䙁䅕䅉䝂䝁䅫杢桂䝁䄴睙灂䝁䅅䅢杁䙁䅁杣療䝁䅙兡獂䝁䅕䅉瑁䍁䅁杍睁䑁䅉䅍畁䡁䅧䅢穂䝁䄰兘兂䙁䅍兒䡂䍁䅁䅋祁䍁䅫睊桁䍁䅑杒歁䑁䅉䅍㙁䍁䅑睒歁䑁䅉䅍䅁䝁䍫䅁祂䅁䅁睊扂䕁䅕兖杁䕁䅙兡畂䝁䅅杢橂䝁䅫兙獂䍁䅁䅕祂䝁䄸杚灂䝁䅷党杁䍁䄰䅉祁䑁䅁杍睁䍁䄴䅥獂䡁䅍兢摂䙁䅁睕䙂䕁䅣䅉潁䑁䅉克湁䍁䅅䅊䝂䍁䅑杍硁䑁䅯䅊䡂䍁䅑杍硁䅁䅁睡䅉䡁䅉䅁湁䙁䅳兒噂䍁䅁杒灂䝁䄴兙畂䝁䅍兡桂䝁䅷䅉兂䡁䅉睢浂䝁䅫䅢求䍁䅁兌杁䑁䅉䅍祁䑁䅁杌㑂䝁䅷督瑂䙁䄰䅕呂䕁䅕睒杁䍁䅧杍灁䍁䅣光歁䕁䅙䅊穁䑁䅙杏歁䕁䅯䅊穁䑁䅙䅁瑂杁䅁杣䅁䍁䅣睗䙂䙁䅕䅉䝂䝁䅫杢桂䝁䄴睙灂䝁䅅䅢杁䙁䅁杣療䝁䅙兡獂䝁䅕䅉瑁䍁䅁杍睁䑁䅉䅍畁䡁䅧䅢穂䝁䄰兘兂䙁䅍兒䡂䍁䅁䅋祁䍁䅫睊桁䍁䅑杒歁䑁䅍睎㙁䍁䅑杓歁䑁䅍睎䅁䝁䌸䅁浂䅁䅁睊扂䕁䅕兖杁䕁䅙兡畂䝁䅅杢橂䝁䅫兙獂䍁䅁䅕祂䝁䄸杚灂䝁䅷党杁䍁䄰䅉祁䑁䅁杍睁䍁䄴䅥獂䡁䅍兢摂䙁䅁睕䙂䕁䅣䅉潁䑁䅉克湁䍁䅅䅊呂䍁䅑睍㕁䅁䅁䅣䅉䝁䅙䅁湁䙁䅳兒噂䍁䅁杒灂䝁䄴兙畂䝁䅍兡桂䝁䅷䅉兂䡁䅉睢浂䝁䅫䅢求䍁䅁兌杁䑁䅉䅍祁䑁䅁杌㑂䝁䅷督瑂䙁䄰䅕呂䕁䅕睒杁䍁䅧杍灁䍁䅣光歁䙁䅙䅊ぁ䑁䅉䅁硂杁䅁杣䅁䍁䅣睗䙂䙁䅕䅉䝂䝁䅫杢桂䝁䄴睙灂䝁䅅䅢杁䙁䅁杣療䝁䅙兡獂䝁䅕䅉瑁䍁䅁杍睁䑁䅉䅍畁䡁䅧䅢穂䝁䄰兘兂䙁䅍兒䡂䍁䅁䅋祁䍁䅫睊桁䍁䅑睖歁䑁䅑䅏㙁䍁䅑睖歁䑁䅕李䅁䡁䍍䅁浂䅁䅁睊扂䕁䅕兖杁䕁䅙兡畂䝁䅅杢橂䝁䅫兙獂䍁䅁䅕祂䝁䄸杚灂䝁䅷党杁䍁䄰䅉祁䑁䅁杍睁䍁䄴䅥獂䡁䅍兢摂䙁䅁睕䙂䕁䅣䅉潁䑁䅉克湁䍁䅅䅊奂䍁䅑䅎祁䅁䅁杣䅉䝁䅙䅁湁䙁䅳兒噂䍁䅁杒灂䝁䄴兙畂䝁䅍兡桂䝁䅷䅉兂䡁䅉睢浂䝁䅫䅢求䍁䅁兌杁䑁䅉䅍祁䑁䅁杌㑂䝁䅷督瑂䙁䄰䅕呂䕁䅕睒杁䍁䅧杍灁䍁䅣光歁䙁䅧䅊ぁ䑁䅍䅁あ杁䅁䅙䅁䍁䅣睗䙂䙁䅕䅉䝂䝁䅫杢桂䝁䄴睙灂䝁䅅䅢杁䙁䅁杣療䝁䅙兡獂䝁䅕䅉瑁䍁䅁杍睁䑁䅉䅍畁䡁䅧䅢穂䝁䄰兘兂䙁䅍兒䡂䍁䅣光歁䕁䅉䅊硁䑁䅅兎䅁䭁䔴䅁敂䅁䅁睊扂䕁䅕兖杁䕁䅙兡畂䝁䅅杢橂䝁䅫兙獂䍁䅁䅕祂䝁䄸杚灂䝁䅷党杁䍁䄰䅉祁䑁䅁杍睁䍁䄴䅥獂䡁䅍兢摂䙁䅁睕䙂䕁䅣睊桁䍁䅑睑歁䑁䅉䅍䅁䭁䕉䅁煂䅁䅁睊扂䕁䅕兖杁䕁䅙兡畂䝁䅅杢橂䝁䅫兙獂䍁䅁䅕祂䝁䄸杚灂䝁䅷党杁䍁䄰䅉祁䑁䅁杍睁䍁䄴䅥獂䡁䅍兢摂䙁䅁睕䙂䕁䅣睊桁䍁䅑睑歁䑁䅉䅎㙁䍁䅑睑歁䑁䅍兎䅁䭁䕑䅁敂䅁䅁睊扂䕁䅕兖杁䕁䅙兡畂䝁䅅杢橂䝁䅫兙獂䍁䅁䅕祂䝁䄸杚灂䝁䅷党杁䍁䄰䅉祁䑁䅁杍睁䍁䄴䅥獂䡁䅍兢摂䙁䅁睕䙂䕁䅣睊桁䍁䅑睑歁䑁䅍李䅁䭁䕙䅁獂䅁䅁睊扂䕁䅕兖杁䕁䅙兡畂䝁䅅杢橂䝁䅫兙獂䍁䅁䅕祂䝁䄸杚灂䝁䅷党杁䍁䄰䅉祁䑁䅁杍睁䍁䄴䅥獂䡁䅍兢摂䙁䅁睕䙂䕁䅣睊桁䍁䅑睑歁䑁䅑免㙁䍁䅑睑歁䑁䅅免穁䅁䅁䅱䅑䝁䄴䅁湁䙁䅳兒噂䍁䅁杒灂䝁䄴兙畂䝁䅍兡桂䝁䅷䅉兂䡁䅉睢浂䝁䅫䅢求䍁䅁兌杁䑁䅉䅍祁䑁䅁杌㑂䝁䅷督瑂䙁䄰䅕呂䕁䅕睒湁䍁䅅䅊䕂䍁䅑免硁䑁䅧杏歁䕁䄸䅊硁䑁䅅䅏䅁䭁䔸䅁煂䅁䅁睊扂䕁䅕兖杁䕁䅙兡畂䝁䅅杢橂䝁䅫兙獂䍁䅁䅕祂䝁䄸杚灂䝁䅷党杁䍁䄰䅉祁䑁䅁杍睁䍁䄴䅥獂䡁䅍兢摂䙁䅁睕䙂䕁䅣睊桁䍁䅑杒歁䑁䅉䅍㙁䍁䅑睒歁䑁䅉䅍䅁䭁䕍䅁煂䅁䅁睊扂䕁䅕兖杁䕁䅙兡畂䝁䅅杢橂䝁䅫兙獂䍁䅁䅕祂䝁䄸杚灂䝁䅷党杁䍁䄰䅉祁䑁䅁杍睁䍁䄴䅥獂䡁䅍兢摂䙁䅁睕䙂䕁䅣睊桁䍁䅑杒歁䑁䅉免㙁䍁䅑睒歁䑁䅉免䅁䭁䕕䅁煂䅁䅁睊扂䕁䅕兖杁䕁䅙兡畂䝁䅅杢橂䝁䅫兙獂䍁䅁䅕祂䝁䄸杚灂䝁䅷党杁䍁䄰䅉祁䑁䅁杍睁䍁䄴䅥獂䡁䅍兢摂䙁䅁睕䙂䕁䅣睊桁䍁䅑杒歁䑁䅍李㙁䍁䅑杓歁䑁䅍李䅁䭁䕣䅁煂䅁䅁睊扂䕁䅕兖杁䕁䅙兡畂䝁䅅杢橂䝁䅫兙獂䍁䅁䅕祂䝁䄸杚灂䝁䅷党杁䍁䄰䅉祁䑁䅁杍睁䍁䄴䅥獂䡁䅍兢摂䙁䅁睕䙂䕁䅣睊桁䍁䅑杒歁䑁䅍睎㙁䍁䅑杓歁䑁䅍睎䅁䭁䕫䅁敂䅁䅁睊扂䕁䅕兖杁䕁䅙兡畂䝁䅅杢橂䝁䅫兙獂䍁䅁䅕祂䝁䄸杚灂䝁䅷党杁䍁䄰䅉祁䑁䅁杍睁䍁䄴䅥獂䡁䅍兢摂䙁䅁睕䙂䕁䅣睊桁䍁䅑睕歁䑁䅍兏䅁䭁䕅䅁敂䅁䅁睊扂䕁䅕兖杁䕁䅙兡畂䝁䅅杢橂䝁䅫兙獂䍁䅁䅕祂䝁䄸杚灂䝁䅷党杁䍁䄰䅉祁䑁䅁杍睁䍁䄴䅥獂䡁䅍兢摂䙁䅁睕䙂䕁䅣睊桁䍁䅑杖歁䑁䅑杍䅁䭁䕯䅁煂䅁䅁睊扂䕁䅕兖杁䕁䅙兡畂䝁䅅杢橂䝁䅫兙獂䍁䅁䅕祂䝁䄸杚灂䝁䅷党杁䍁䄰䅉祁䑁䅁杍睁䍁䄴䅥獂䡁䅍兢摂䙁䅁睕䙂䕁䅣睊桁䍁䅑睖歁䑁䅑䅏㙁䍁䅑睖歁䑁䅕李䅁䭁䕷䅁敂䅁䅁睊扂䕁䅕兖杁䕁䅙兡畂䝁䅅杢橂䝁䅫兙獂䍁䅁䅕祂䝁䄸杚灂䝁䅷党杁䍁䄰䅉祁䑁䅁杍睁䍁䄴䅥獂䡁䅍兢摂䙁䅁睕䙂䕁䅣睊桁䍁䅑䅗歁䑁䅑杍䅁䭁䕳䅁敂䅁䅁睊扂䕁䅕兖杁䕁䅙兡畂䝁䅅杢橂䝁䅫兙獂䍁䅁䅕祂䝁䄸杚灂䝁䅷党杁䍁䄰䅉祁䑁䅁杍睁䍁䄴䅥獂䡁䅍兢摂䙁䅁睕䙂䕁䅣睊桁䍁䅑䅗歁䑁䅑睍䅁䭁䔰䅁㉂䅁䅁睊扂䕁䅕兖杁䕁䅙兡畂䝁䅅杢橂䝁䅫兙獂䍁䅁䅕祂䝁䄸杚灂䝁䅷党杁䍁䄰䅉祁䑁䅁杍睁䍁䄴䅥獂䡁䅍兢摂䙁䅁兙橂䝁䅫杚灂䝁䅍睑療䡁䅉䅣杁䍁䅧杍灁䍁䅣光歁䕁䅉䅊硁䑁䅅兎䅁乁䍍䅁あ䅁䅁睊扂䕁䅕兖杁䕁䅙兡畂䝁䅅杢橂䝁䅫兙獂䍁䅁䅕祂䝁䄸杚灂䝁䅷党杁䍁䄰䅉祁䑁䅁杍睁䍁䄴䅥獂䡁䅍兢摂䙁䅁兙橂䝁䅫杚灂䝁䅍睑療䡁䅉䅣杁䍁䅧杍灁䍁䅣光歁䕁䅍䅊祁䑁䅁䅁偄杁䅁䅧䅁䍁䅣睗䙂䙁䅕䅉䝂䝁䅫杢桂䝁䄴睙灂䝁䅅䅢杁䙁䅁杣療䝁䅙兡獂䝁䅕䅉瑁䍁䅁杍睁䑁䅉䅍畁䡁䅧䅢穂䝁䄰兘兂䝁䅅睙灂䝁䅙兡橂䕁䅍睢祂䡁䅁䅉潁䑁䅉克湁䍁䅅䅊䑂䍁䅑杍ぁ䑁䅯䅊䑂䍁䅑睍ㅁ䅁䅁儰䅉䡁䅑䅁湁䙁䅳兒噂䍁䅁杒灂䝁䄴兙畂䝁䅍兡桂䝁䅷䅉兂䡁䅉睢浂䝁䅫䅢求䍁䅁兌杁䑁䅉䅍祁䑁䅁杌㑂䝁䅷督瑂䙁䄰䅕桂䝁䅍兡浂䝁䅫睙䑂䝁䄸杣睂䍁䅁䅋祁䍁䅫睊桁䍁䅑睑歁䑁䅍李䅁乁䍕䅁䍃䅁䅁睊扂䕁䅕兖杁䕁䅙兡畂䝁䅅杢橂䝁䅫兙獂䍁䅁䅕祂䝁䄸杚灂䝁䅷党杁䍁䄰䅉祁䑁䅁杍睁䍁䄴䅥獂䡁䅍兢摂䙁䅁兙橂䝁䅫杚灂䝁䅍睑療䡁䅉䅣杁䍁䅧杍灁䍁䅣光歁䕁䅍䅊ぁ䑁䅅杏歁䕁䅍䅊硁䑁䅅睍䅁乁䍣䅁䕃䅁䅁睊扂䕁䅕兖杁䕁䅙兡畂䝁䅅杢橂䝁䅫兙獂䍁䅁䅕祂䝁䄸杚灂䝁䅷党杁䍁䄰䅉祁䑁䅁杍睁䍁䄴䅥獂䡁䅍兢摂䙁䅁兙橂䝁䅫杚灂䝁䅍睑療䡁䅉䅣杁䍁䅧杍灁䍁䅣光歁䕁䅑䅊硁䑁䅅䅏㙁䍁䅑睔歁䑁䅅免㑁䅁䅁䄱䅉䥁䅁䅁湁䙁䅳兒噂䍁䅁杒灂䝁䄴兙畂䝁䅍兡桂䝁䅷䅉兂䡁䅉睢浂䝁䅫䅢求䍁䅁兌杁䑁䅉䅍祁䑁䅁杌㑂䝁䅷督瑂䙁䄰䅕桂䝁䅍兡浂䝁䅫睙䑂䝁䄸杣睂䍁䅁䅋祁䍁䅫睊桁䍁䅑杒歁䑁䅉䅍㙁䍁䅑睒歁䑁䅉䅍䅁乁䍁䅁䅃䅁䅁睊扂䕁䅕兖杁䕁䅙兡畂䝁䅅杢橂䝁䅫兙獂䍁䅁䅕祂䝁䄸杚灂䝁䅷党杁䍁䄰䅉祁䑁䅁杍睁䍁䄴䅥獂䡁䅍兢摂䙁䅁兙橂䝁䅫杚灂䝁䅍睑療䡁䅉䅣杁䍁䅧杍灁䍁䅣光歁䕁䅙䅊祁䑁䅅杏歁䕁䅣䅊祁䑁䅅䅁卄杁䅁䅧䅁䍁䅣睗䙂䙁䅕䅉䝂䝁䅫杢桂䝁䄴睙灂䝁䅅䅢杁䙁䅁杣療䝁䅙兡獂䝁䅕䅉瑁䍁䅁杍睁䑁䅉䅍畁䡁䅧䅢穂䝁䄰兘兂䝁䅅睙灂䝁䅙兡橂䕁䅍睢祂䡁䅁䅉潁䑁䅉克湁䍁䅅䅊䝂䍁䅑睍㉁䑁䅯䅊䭂䍁䅑睍㉁䅁䅁朱䅉䥁䅁䅁湁䙁䅳兒噂䍁䅁杒灂䝁䄴兙畂䝁䅍兡桂䝁䅷䅉兂䡁䅉睢浂䝁䅫䅢求䍁䅁兌杁䑁䅉䅍祁䑁䅁杌㑂䝁䅷督瑂䙁䄰䅕桂䝁䅍兡浂䝁䅫睙䑂䝁䄸杣睂䍁䅁䅋祁䍁䅫睊桁䍁䅑杒歁䑁䅍睎㙁䍁䅑杓歁䑁䅍睎䅁乁䍧䅁あ䅁䅁睊扂䕁䅕兖杁䕁䅙兡畂䝁䅅杢橂䝁䅫兙獂䍁䅁䅕祂䝁䄸杚灂䝁䅷党杁䍁䄰䅉祁䑁䅁杍睁䍁䄴䅥獂䡁䅍兢摂䙁䅁兙橂䝁䅫杚灂䝁䅍睑療䡁䅉䅣杁䍁䅧杍灁䍁䅣光歁䙁䅍䅊穁䑁䅫䅁婄杁䅁䅤䅁䍁䅣睗䙂䙁䅕䅉䝂䝁䅫杢桂䝁䄴睙灂䝁䅅䅢杁䙁䅁杣療䝁䅙兡獂䝁䅕䅉瑁䍁䅁杍睁䑁䅉䅍畁䡁䅧䅢穂䝁䄰兘兂䝁䅅睙灂䝁䅙兡橂䕁䅍睢祂䡁䅁䅉潁䑁䅉克湁䍁䅅䅊坂䍁䅑䅎祁䅁䅁朲䅉䥁䅁䅁湁䙁䅳兒噂䍁䅁杒灂䝁䄴兙畂䝁䅍兡桂䝁䅷䅉兂䡁䅉睢浂䝁䅫䅢求䍁䅁兌杁䑁䅉䅍祁䑁䅁杌㑂䝁䅷督瑂䙁䄰䅕桂䝁䅍兡浂䝁䅫睙䑂䝁䄸杣睂䍁䅁䅋祁䍁䅫睊桁䍁䅑睖歁䑁䅑䅏㙁䍁䅑睖歁䑁䅕李䅁乁䍷䅁あ䅁䅁睊扂䕁䅕兖杁䕁䅙兡畂䝁䅅杢橂䝁䅫兙獂䍁䅁䅕祂䝁䄸杚灂䝁䅷党杁䍁䄰䅉祁䑁䅁杍睁䍁䄴䅥獂䡁䅍兢摂䙁䅁兙橂䝁䅫杚灂䝁䅍睑療䡁䅉䅣杁䍁䅧杍灁䍁䅣光歁䙁䅧䅊ぁ䑁䅉䅁扄杁䅁䅤䅁䍁䅣睗䙂䙁䅕䅉䝂䝁䅫杢桂䝁䄴睙灂䝁䅅䅢杁䙁䅁杣療䝁䅙兡獂䝁䅕䅉瑁䍁䅁杍睁䑁䅉䅍畁䡁䅧䅢穂䝁䄰兘兂䝁䅅睙灂䝁䅙兡橂䕁䅍睢祂䡁䅁䅉潁䑁䅉克湁䍁䅅䅊奂䍁䅑䅎穁䅁䅁儳䅉䝁䄴䅁湁䙁䅳兒噂䍁䅁杒灂䝁䄴兙畂䝁䅍兡桂䝁䅷䅉兂䡁䅉睢浂䝁䅫䅢求䍁䅁兌杁䑁䅉䅍祁䑁䅁杌㑂䝁䅷督瑂䙁䄰䅕桂䝁䅍兡浂䝁䅫睙䑂䝁䄸杣睂䍁䅣光歁䕁䅉䅊硁䑁䅅兎䅁䵁䌰䅁獂䅁䅁睊扂䕁䅕兖杁䕁䅙兡畂䝁䅅杢橂䝁䅫兙獂䍁䅁䅕祂䝁䄸杚灂䝁䅷党杁䍁䄰䅉祁䑁䅁杍睁䍁䄴䅥獂䡁䅍兢摂䙁䅁兙橂䝁䅫杚灂䝁䅍睑療䡁䅉䅣湁䍁䅅䅊䑂䍁䅑杍睁䅁䅁䅷䅉䡁䅧䅁湁䙁䅳兒噂䍁䅁杒灂䝁䄴兙畂䝁䅍兡桂䝁䅷䅉兂䡁䅉睢浂䝁䅫䅢求䍁䅁兌杁䑁䅉䅍祁䑁䅁杌㑂䝁䅷督瑂䙁䄰䅕桂䝁䅍兡浂䝁䅫睙䑂䝁䄸杣睂䍁䅣光歁䕁䅍䅊祁䑁䅑杏歁䕁䅍䅊穁䑁䅕䅁䍄杁䅁䅢䅁䍁䅣睗䙂䙁䅕䅉䝂䝁䅫杢桂䝁䄴睙灂䝁䅅䅢杁䙁䅁杣療䝁䅙兡獂䝁䅕䅉瑁䍁䅁杍睁䑁䅉䅍畁䡁䅧䅢穂䝁䄰兘兂䝁䅅睙灂䝁䅙兡橂䕁䅍睢祂䡁䅁睊桁䍁䅑睑歁䑁䅍李䅁䵁䍑䅁㙂䅁䅁睊扂䕁䅕兖杁䕁䅙兡畂䝁䅅杢橂䝁䅫兙獂䍁䅁䅕祂䝁䄸杚灂䝁䅷党杁䍁䄰䅉祁䑁䅁杍睁䍁䄴䅥獂䡁䅍兢摂䙁䅁兙橂䝁䅫杚灂䝁䅍睑療䡁䅉䅣湁䍁䅅䅊䑂䍁䅑䅎硁䑁䅯䅊䑂䍁䅑免硁䑁䅍䅁䝄杁䅁䅦䅁䍁䅣睗䙂䙁䅕䅉䝂䝁䅫杢桂䝁䄴睙灂䝁䅅䅢杁䙁䅁杣療䝁䅙兡獂䝁䅕䅉瑁䍁䅁杍睁䑁䅉䅍畁䡁䅧䅢穂䝁䄰兘兂䝁䅅睙灂䝁䅙兡橂䕁䅍睢祂䡁䅁睊桁䍁䅑䅒歁䑁䅅免㑁䑁䅯䅊偂䍁䅑免硁䑁䅧䅁佄杁䅁䅥䅁䍁䅣睗䙂䙁䅕䅉䝂䝁䅫杢桂䝁䄴睙灂䝁䅅䅢杁䙁䅁杣療䝁䅙兡獂䝁䅕䅉瑁䍁䅁杍睁䑁䅉䅍畁䡁䅧䅢穂䝁䄰兘兂䝁䅅睙灂䝁䅙兡橂䕁䅍睢祂䡁䅁睊桁䍁䅑杒歁䑁䅉䅍㙁䍁䅑睒歁䑁䅉䅍䅁䵁䍅䅁㑂䅁䅁睊扂䕁䅕兖杁䕁䅙兡畂䝁䅅杢橂䝁䅫兙獂䍁䅁䅕祂䝁䄸杚灂䝁䅷党杁䍁䄰䅉祁䑁䅁杍睁䍁䄴䅥獂䡁䅍兢摂䙁䅁兙橂䝁䅫杚灂䝁䅍睑療䡁䅉䅣湁䍁䅅䅊䝂䍁䅑杍硁䑁䅯䅊䡂䍁䅑杍硁䅁䅁睷䅉䡁䅧䅁湁䙁䅳兒噂䍁䅁杒灂䝁䄴兙畂䝁䅍兡桂䝁䅷䅉兂䡁䅉睢浂䝁䅫䅢求䍁䅁兌杁䑁䅉䅍祁䑁䅁杌㑂䝁䅷督瑂䙁䄰䅕桂䝁䅍兡浂䝁䅫睙䑂䝁䄸杣睂䍁䅣光歁䕁䅙䅊穁䑁䅙杏歁䕁䅯䅊穁䑁䅙䅁䙄杁䅁䅥䅁䍁䅣睗䙂䙁䅕䅉䝂䝁䅫杢桂䝁䄴睙灂䝁䅅䅢杁䙁䅁杣療䝁䅙兡獂䝁䅕䅉瑁䍁䅁杍睁䑁䅉䅍畁䡁䅧䅢穂䝁䄰兘兂䝁䅅睙灂䝁䅙兡橂䕁䅍睢祂䡁䅁睊桁䍁䅑杒歁䑁䅍睎㙁䍁䅑杓歁䑁䅍睎䅁䵁䍣䅁獂䅁䅁睊扂䕁䅕兖杁䕁䅙兡畂䝁䅅杢橂䝁䅫兙獂䍁䅁䅕祂䝁䄸杚灂䝁䅷党杁䍁䄰䅉祁䑁䅁杍睁䍁䄴䅥獂䡁䅍兢摂䙁䅁兙橂䝁䅫杚灂䝁䅍睑療䡁䅉䅣湁䍁䅅䅊呂䍁䅑睍㕁䅁䅁䅹䅉䝁䅷䅁湁䙁䅳兒噂䍁䅁杒灂䝁䄴兙畂䝁䅍兡桂䝁䅷䅉兂䡁䅉睢浂䝁䅫䅢求䍁䅁兌杁䑁䅉䅍祁䑁䅁杌㑂䝁䅷督瑂䙁䄰䅕桂䝁䅍兡浂䝁䅫睙䑂䝁䄸杣睂䍁䅣光歁䙁䅙䅊ぁ䑁䅉䅁䩄杁䅁䅥䅁䍁䅣睗䙂䙁䅕䅉䝂䝁䅫杢桂䝁䄴睙灂䝁䅅䅢杁䙁䅁杣療䝁䅙兡獂䝁䅕䅉瑁䍁䅁杍睁䑁䅉䅍畁䡁䅧䅢穂䝁䄰兘兂䝁䅅睙灂䝁䅙兡橂䕁䅍睢祂䡁䅁睊桁䍁䅑睖歁䑁䅑䅏㙁䍁䅑睖歁䑁䅕李䅁䵁䍳䅁獂䅁䅁睊扂䕁䅕兖杁䕁䅙兡畂䝁䅅杢橂䝁䅫兙獂䍁䅁䅕祂䝁䄸杚灂䝁䅷党杁䍁䄰䅉祁䑁䅁杍睁䍁䄴䅥獂䡁䅍兢摂䙁䅁兙橂䝁䅫杚灂䝁䅍睑療䡁䅉䅣湁䍁䅅䅊奂䍁䅑䅎祁䅁䅁杹䅉䝁䅷䅁湁䙁䅳兒噂䍁䅁杒灂䝁䄴兙畂䝁䅍兡桂䝁䅷䅉兂䡁䅉睢浂䝁䅫䅢求䍁䅁兌杁䑁䅉䅍祁䑁䅁杌㑂䝁䅷督瑂䙁䄰䅕桂䝁䅍兡浂䝁䅫睙䑂䝁䄸杣睂䍁䅣光歁䙁䅧䅊ぁ䑁䅍䅁䵄杁䅁杢䅁䍁䅣睗䙂䙁䅕䅉䝂䝁䅫杢桂䝁䄴睙灂䝁䅅䅢杁䙁䅁杣療䝁䅙兡獂䝁䅕䅉瑁䍁䅁杍睁䑁䅉䅍畁䡁䅧䅢穂䝁䄰兘兂䝁䅅督あ䙁䅉兙あ䝁䅕睑桂䡁䅍党穂䍁䅣光歁䕁䅉䅊祁䅁䅁䅓䅁䡁䅧䅁湁䙁䅳兒噂䍁䅁杒灂䝁䄴兙畂䝁䅍兡桂䝁䅷䅉兂䡁䅉睢浂䝁䅫䅢求䍁䅁兌杁䑁䅉䅍祁䑁䅁杌㑂䝁䅷督瑂䙁䄰䅕桂䡁䅍䅤卂䝁䅅䅤求䕁䅍兙穂䝁䅕督湁䍁䅅䅊䕂䍁䅑䅎㙁䍁䅑杖歁䑁䅑䅁䩂䅁䅁条䅁䍁䅣睗䙂䙁䅕䅉䝂䝁䅫杢桂䝁䄴睙灂䝁䅅䅢杁䙁䅁杣療䝁䅙兡獂䝁䅕䅉瑁䍁䅁杍睁䑁䅉䅍畁䡁䅧䅢穂䝁䄰兘兂䝁䅕䅣橂䝁䄸䅉潁䑁䅉克湁䍁䅅䅊䍂䍁䅑免硁䑁䅕䅁呂兂䅁䅡䅁䍁䅣睗䙂䙁䅕䅉䝂䝁䅫杢桂䝁䄴睙灂䝁䅅䅢杁䙁䅁杣療䝁䅙兡獂䝁䅕䅉瑁䍁䅁杍睁䑁䅉䅍畁䡁䅧䅢穂䝁䄰兘兂䝁䅕䅣橂䝁䄸䅉潁䑁䅉克湁䍁䅅䅊䑂䍁䅑杍睁䅁䅁杒䅕䡁䅑䅁湁䙁䅳兒噂䍁䅁杒灂䝁䄴兙畂䝁䅍兡桂䝁䅷䅉兂䡁䅉睢浂䝁䅫䅢求䍁䅁兌杁䑁䅉䅍祁䑁䅁杌㑂䝁䅷督瑂䙁䄰䅕求䡁䅁睙療䍁䅁䅋祁䍁䅫睊桁䍁䅑睑歁䑁䅉䅎㙁䍁䅑睑歁䑁䅍兎䅁䕁䙧䅁潂䅁䅁睊扂䕁䅕兖杁䕁䅙兡畂䝁䅅杢橂䝁䅫兙獂䍁䅁䅕祂䝁䄸杚灂䝁䅷党杁䍁䄰䅉祁䑁䅁杍睁䍁䄴䅥獂䡁䅍兢摂䙁䅁党睂䝁䅍睢杁䍁䅧杍灁䍁䅣光歁䕁䅍䅊穁䑁䅙䅁䭂兂䅁杤䅁䍁䅣睗䙂䙁䅕䅉䝂䝁䅫杢桂䝁䄴睙灂䝁䅅䅢杁䙁䅁杣療䝁䅙兡獂䝁䅕䅉瑁䍁䅁杍睁䑁䅉䅍畁䡁䅧䅢穂䝁䄰兘兂䝁䅕䅣橂䝁䄸䅉潁䑁䅉克湁䍁䅅䅊䑂䍁䅑䅎硁䑁䅯䅊䑂䍁䅑免硁䑁䅍䅁䵂兂䅁䅥䅁䍁䅣睗䙂䙁䅕䅉䝂䝁䅫杢桂䝁䄴睙灂䝁䅅䅢杁䙁䅁杣療䝁䅙兡獂䝁䅕䅉瑁䍁䅁杍睁䑁䅉䅍畁䡁䅧䅢穂䝁䄰兘兂䝁䅕䅣橂䝁䄸䅉潁䑁䅉克湁䍁䅅䅊䕂䍁䅑免硁䑁䅧杏歁䕁䄸䅊硁䑁䅅䅏䅁䙁䙑䅁あ䅁䅁睊扂䕁䅕兖杁䕁䅙兡畂䝁䅅杢橂䝁䅫兙獂䍁䅁䅕祂䝁䄸杚灂䝁䅷党杁䍁䄰䅉祁䑁䅁杍睁䍁䄴䅥獂䡁䅍兢摂䙁䅁党睂䝁䅍睢杁䍁䅧杍灁䍁䅣光歁䕁䅙䅊祁䑁䅁杏歁䕁䅣䅊祁䑁䅁䅁䡂兂䅁䅤䅁䍁䅣睗䙂䙁䅕䅉䝂䝁䅫杢桂䝁䄴睙灂䝁䅅䅢杁䙁䅁杣療䝁䅙兡獂䝁䅕䅉瑁䍁䅁杍睁䑁䅉䅍畁䡁䅧䅢穂䝁䄰兘兂䝁䅕䅣橂䝁䄸䅉潁䑁䅉克湁䍁䅅䅊䝂䍁䅑杍硁䑁䅯䅊䡂䍁䅑杍硁䅁䅁兓䅕䡁䅑䅁湁䙁䅳兒噂䍁䅁杒灂䝁䄴兙畂䝁䅍兡桂䝁䅷䅉兂䡁䅉睢浂䝁䅫䅢求䍁䅁兌杁䑁䅉䅍祁䑁䅁杌㑂䝁䅷督瑂䙁䄰䅕求䡁䅁睙療䍁䅁䅋祁䍁䅫睊桁䍁䅑杒歁䑁䅍李㙁䍁䅑杓歁䑁䅍李䅁䕁䙳䅁あ䅁䅁睊扂䕁䅕兖杁䕁䅙兡畂䝁䅅杢橂䝁䅫兙獂䍁䅁䅕祂䝁䄸杚灂䝁䅷党杁䍁䄰䅉祁䑁䅁杍睁䍁䄴䅥獂䡁䅍兢摂䙁䅁党睂䝁䅍睢杁䍁䅧杍灁䍁䅣光歁䕁䅙䅊穁䑁䅣杏歁䕁䅯䅊穁䑁䅣䅁乂兂䅁䅡䅁䍁䅣睗䙂䙁䅕䅉䝂䝁䅫杢桂䝁䄴睙灂䝁䅅䅢杁䙁䅁杣療䝁䅙兡獂䝁䅕䅉瑁䍁䅁杍睁䑁䅉䅍畁䡁䅧䅢穂䝁䄰兘兂䝁䅕䅣橂䝁䄸䅉潁䑁䅉克湁䍁䅅䅊呂䍁䅑睍㕁䅁䅁杕䅕䝁䅧䅁湁䙁䅳兒噂䍁䅁杒灂䝁䄴兙畂䝁䅍兡桂䝁䅷䅉兂䡁䅉睢浂䝁䅫䅢求䍁䅁兌杁䑁䅉䅍祁䑁䅁杌㑂䝁䅷督瑂䙁䄰䅕求䡁䅁睙療䍁䅁䅋祁䍁䅫睊桁䍁䅑杖歁䑁䅑杍䅁䕁䘴䅁あ䅁䅁睊扂䕁䅕兖杁䕁䅙兡畂䝁䅅杢橂䝁䅫兙獂䍁䅁䅕祂䝁䄸杚灂䝁䅷党杁䍁䄰䅉祁䑁䅁杍睁䍁䄴䅥獂䡁䅍兢摂䙁䅁党睂䝁䅍睢杁䍁䅧杍灁䍁䅣光歁䙁䅣䅊ぁ䑁䅧杏歁䙁䅣䅊ㅁ䑁䅙䅁兂兂䅁䅡䅁䍁䅣睗䙂䙁䅕䅉䝂䝁䅫杢桂䝁䄴睙灂䝁䅅䅢杁䙁䅁杣療䝁䅙兡獂䝁䅕䅉瑁䍁䅁杍睁䑁䅉䅍畁䡁䅧䅢穂䝁䄰兘兂䝁䅕䅣橂䝁䄸䅉潁䑁䅉克湁䍁䅅䅊奂䍁䅑䅎祁䅁䅁睔䅕䝁䅧䅁湁䙁䅳兒噂䍁䅁杒灂䝁䄴兙畂䝁䅍兡桂䝁䅷䅉兂䡁䅉睢浂䝁䅫䅢求䍁䅁兌杁䑁䅉䅍祁䑁䅁杌㑂䝁䅷督瑂䙁䄰䅕求䡁䅁睙療䍁䅁䅋祁䍁䅫睊桁䍁䅑䅗歁䑁䅑睍䅁䙁䙅䅁楂䅁䅁睊扂䕁䅕兖杁䕁䅙兡畂䝁䅅杢橂䝁䅫兙獂䍁䅁䅕祂䝁䄸杚灂䝁䅷党杁䍁䄰䅉祁䑁䅁杍睁䍁䄴䅥獂䡁䅍兢摂䙁䅁党睂䝁䅍睢湁䍁䅅䅊䍂䍁䅑免硁䑁䅕䅁偁睁䅁䅙䅁䍁䅣睗䙂䙁䅕䅉䝂䝁䅫杢桂䝁䄴睙灂䝁䅅䅢杁䙁䅁杣療䝁䅙兡獂䝁䅕䅉瑁䍁䅁杍睁䑁䅉䅍畁䡁䅧䅢穂䝁䄰兘兂䝁䅕䅣橂䝁䄸睊桁䍁䅑睑歁䑁䅉䅍䅁䅁䑳䅁獂䅁䅁睊扂䕁䅕兖杁䕁䅙兡畂䝁䅅杢橂䝁䅫兙獂䍁䅁䅕祂䝁䄸杚灂䝁䅷党杁䍁䄰䅉祁䑁䅁杍睁䍁䄴䅥獂䡁䅍兢摂䙁䅁党睂䝁䅍睢湁䍁䅅䅊䑂䍁䅑杍ぁ䑁䅯䅊䑂䍁䅑睍ㅁ䅁䅁兄䅍䝁䅁䅁湁䙁䅳兒噂䍁䅁杒灂䝁䄴兙畂䝁䅍兡桂䝁䅷䅉兂䡁䅉睢浂䝁䅫䅢求䍁䅁兌杁䑁䅉䅍祁䑁䅁杌㑂䝁䅷督瑂䙁䄰䅕求䡁䅁睙療䍁䅣光歁䕁䅍䅊穁䑁䅙䅁剁睁䅁杢䅁䍁䅣睗䙂䙁䅕䅉䝂䝁䅫杢桂䝁䄴睙灂䝁䅅䅢杁䙁䅁杣療䝁䅙兡獂䝁䅕䅉瑁䍁䅁杍睁䑁䅉䅍畁䡁䅧䅢穂䝁䄰兘兂䝁䅕䅣橂䝁䄸睊桁䍁䅑睑歁䑁䅑免㙁䍁䅑睑歁䑁䅅免穁䅁䅁睅䅍䡁䅁䅁湁䙁䅳兒噂䍁䅁杒灂䝁䄴兙畂䝁䅍兡桂䝁䅷䅉兂䡁䅉睢浂䝁䅫䅢求䍁䅁兌杁䑁䅉䅍祁䑁䅁杌㑂䝁䅷督瑂䙁䄰䅕求䡁䅁睙療䍁䅣光歁䕁䅑䅊硁䑁䅅䅏㙁䍁䅑睔歁䑁䅅免㑁䅁䅁䅅䅍䝁䅷䅁湁䙁䅳兒噂䍁䅁杒灂䝁䄴兙畂䝁䅍兡桂䝁䅷䅉兂䡁䅉睢浂䝁䅫䅢求䍁䅁兌杁䑁䅉䅍祁䑁䅁杌㑂䝁䅷督瑂䙁䄰䅕求䡁䅁睙療䍁䅣光歁䕁䅙䅊祁䑁䅁杏歁䕁䅣䅊祁䑁䅁䅁䵁睁䅁䅢䅁䍁䅣睗䙂䙁䅕䅉䝂䝁䅫杢桂䝁䄴睙灂䝁䅅䅢杁䙁䅁杣療䝁䅙兡獂䝁䅕䅉瑁䍁䅁杍睁䑁䅉䅍畁䡁䅧䅢穂䝁䄰兘兂䝁䅕䅣橂䝁䄸睊桁䍁䅑杒歁䑁䅉免㙁䍁䅑睒歁䑁䅉免䅁䅁䐴䅁獂䅁䅁睊扂䕁䅕兖杁䕁䅙兡畂䝁䅅杢橂䝁䅫兙獂䍁䅁䅕祂䝁䄸杚灂䝁䅷党杁䍁䄰䅉祁䑁䅁杍睁䍁䄴䅥獂䡁䅍兢摂䙁䅁党睂䝁䅍睢湁䍁䅅䅊䝂䍁䅑睍㉁䑁䅯䅊䭂䍁䅑睍㉁䅁䅁杅䅍䝁䅷䅁湁䙁䅳兒噂䍁䅁杒灂䝁䄴兙畂䝁䅍兡桂䝁䅷䅉兂䡁䅉睢浂䝁䅫䅢求䍁䅁兌杁䑁䅉䅍祁䑁䅁杌㑂䝁䅷督瑂䙁䄰䅕求䡁䅁睙療䍁䅣光歁䕁䅙䅊穁䑁䅣杏歁䕁䅯䅊穁䑁䅣䅁啁睁䅁䅙䅁䍁䅣睗䙂䙁䅕䅉䝂䝁䅫杢桂䝁䄴睙灂䝁䅅䅢杁䙁䅁杣療䝁䅙兡獂䝁䅕䅉瑁䍁䅁杍睁䑁䅉䅍畁䡁䅧䅢穂䝁䄰兘兂䝁䅕䅣橂䝁䄸睊桁䍁䅑睕歁䑁䅍兏䅁䉁䑕䅁杂䅁䅁睊扂䕁䅕兖杁䕁䅙兡畂䝁䅅杢橂䝁䅫兙獂䍁䅁䅕祂䝁䄸杚灂䝁䅷党杁䍁䄰䅉祁䑁䅁杍睁䍁䄴䅥獂䡁䅍兢摂䙁䅁党睂䝁䅍睢湁䍁䅅䅊坂䍁䅑䅎祁䅁䅁杆䅍䝁䅷䅁湁䙁䅳兒噂䍁䅁杒灂䝁䄴兙畂䝁䅍兡桂䝁䅷䅉兂䡁䅉睢浂䝁䅫䅢求䍁䅁兌杁䑁䅉䅍祁䑁䅁杌㑂䝁䅷督瑂䙁䄰䅕求䡁䅁睙療䍁䅣光歁䙁䅣䅊ぁ䑁䅧杏歁䙁䅣䅊ㅁ䑁䅙䅁奁睁䅁䅙䅁䍁䅣睗䙂䙁䅕䅉䝂䝁䅫杢桂䝁䄴睙灂䝁䅅䅢杁䙁䅁杣療䝁䅙兡獂䝁䅕䅉瑁䍁䅁杍睁䑁䅉䅍畁䡁䅧䅢穂䝁䄰兘兂䝁䅕䅣橂䝁䄸睊桁䍁䅑䅗歁䑁䅑杍䅁䉁䑣䅁杂䅁䅁睊扂䕁䅕兖杁䕁䅙兡畂䝁䅅杢橂䝁䅫兙獂䍁䅁䅕祂䝁䄸杚灂䝁䅷党杁䍁䄰䅉祁䑁䅁杍睁䍁䄴䅥獂䡁䅍兢摂䙁䅁党睂䝁䅍睢湁䍁䅅䅊奂䍁䅑䅎穁䅁䅁兇䅍䝁䅑䅁湁䙁䅳兒噂䍁䅁杒灂䝁䄴兙畂䝁䅍兡桂䝁䅷䅉兂䡁䅉睢浂䝁䅫䅢求䍁䅁兌杁䑁䅉䅍祁䑁䅁杌㑂䝁䅷督瑂䙁䄰睕偂䍁䅁䅋祁䍁䅫睊桁䍁䅑村歁䑁䅅免ㅁ䅁䅁䅨䅉䝁䅉䅁湁䙁䅳兒噂䍁䅁杒灂䝁䄴兙畂䝁䅍兡桂䝁䅷䅉兂䡁䅉睢浂䝁䅫䅢求䍁䅁兌杁䑁䅉䅍祁䑁䅁杌㑂䝁䅷督瑂䙁䄰睕偂䍁䅁䅋祁䍁䅫睊桁䍁䅑睑歁䑁䅉䅍䅁䥁䍙䅁畂䅁䅁睊扂䕁䅕兖杁䕁䅙兡畂䝁䅅杢橂䝁䅫兙獂䍁䅁䅕祂䝁䄸杚灂䝁䅷党杁䍁䄰䅉祁䑁䅁杍睁䍁䄴䅥獂䡁䅍兢摂䙁䅍睔杁䍁䅧杍灁䍁䅣光歁䕁䅍䅊祁䑁䅑杏歁䕁䅍䅊穁䑁䅕䅁䥃杁䅁杙䅁䍁䅣睗䙂䙁䅕䅉䝂䝁䅫杢桂䝁䄴睙灂䝁䅅䅢杁䙁䅁杣療䝁䅙兡獂䝁䅕䅉瑁䍁䅁杍睁䑁䅉䅍畁䡁䅧䅢穂䝁䄰兘呂䕁䄸䅉潁䑁䅉克湁䍁䅅䅊䑂䍁䅑睍㉁䅁䅁杩䅉䡁䅁䅁湁䙁䅳兒噂䍁䅁杒灂䝁䄴兙畂䝁䅍兡桂䝁䅷䅉兂䡁䅉睢浂䝁䅫䅢求䍁䅁兌杁䑁䅉䅍祁䑁䅁杌㑂䝁䅷督瑂䙁䄰睕偂䍁䅁䅋祁䍁䅫睊桁䍁䅑睑歁䑁䅑免㙁䍁䅑睑歁䑁䅅免穁䅁䅁䅪䅉䡁䅉䅁湁䙁䅳兒噂䍁䅁杒灂䝁䄴兙畂䝁䅍兡桂䝁䅷䅉兂䡁䅉睢浂䝁䅫䅢求䍁䅁兌杁䑁䅉䅍祁䑁䅁杌㑂䝁䅷督瑂䙁䄰睕偂䍁䅁䅋祁䍁䅫睊桁䍁䅑䅒歁䑁䅅免㑁䑁䅯䅊偂䍁䅑免硁䑁䅧䅁䙃杁䅁杢䅁䍁䅣睗䙂䙁䅕䅉䝂䝁䅫杢桂䝁䄴睙灂䝁䅅䅢杁䙁䅁杣療䝁䅙兡獂䝁䅕䅉瑁䍁䅁杍睁䑁䅉䅍畁䡁䅧䅢穂䝁䄰兘呂䕁䄸䅉潁䑁䅉克湁䍁䅅䅊䝂䍁䅑杍睁䑁䅯䅊䡂䍁䅑杍睁䅁䅁睨䅉䝁䄴䅁湁䙁䅳兒噂䍁䅁杒灂䝁䄴兙畂䝁䅍兡桂䝁䅷䅉兂䡁䅉睢浂䝁䅫䅢求䍁䅁兌杁䑁䅉䅍祁䑁䅁杌㑂䝁䅷督瑂䙁䄰睕偂䍁䅁䅋祁䍁䅫睊桁䍁䅑杒歁䑁䅉免㙁䍁䅑睒歁䑁䅉免䅁䥁䍫䅁畂䅁䅁睊扂䕁䅕兖杁䕁䅙兡畂䝁䅅杢橂䝁䅫兙獂䍁䅁䅕祂䝁䄸杚灂䝁䅷党杁䍁䄰䅉祁䑁䅁杍睁䍁䄴䅥獂䡁䅍兢摂䙁䅍睔杁䍁䅧杍灁䍁䅣光歁䕁䅙䅊穁䑁䅙杏歁䕁䅯䅊穁䑁䅙䅁䱃杁䅁杢䅁䍁䅣睗䙂䙁䅕䅉䝂䝁䅫杢桂䝁䄴睙灂䝁䅅䅢杁䙁䅁杣療䝁䅙兡獂䝁䅕䅉瑁䍁䅁杍睁䑁䅉䅍畁䡁䅧䅢穂䝁䄰兘呂䕁䄸䅉潁䑁䅉克湁䍁䅅䅊䝂䍁䅑睍㍁䑁䅯䅊䭂䍁䅑睍㍁䅁䅁兪䅉䝁䅉䅁湁䙁䅳兒噂䍁䅁杒灂䝁䄴兙畂䝁䅍兡桂䝁䅷䅉兂䡁䅉睢浂䝁䅫䅢求䍁䅁兌杁䑁䅉䅍祁䑁䅁杌㑂䝁䅷督瑂䙁䄰睕偂䍁䅁䅋祁䍁䅫睊桁䍁䅑睕歁䑁䅍兏䅁䥁䌴䅁楂䅁䅁睊扂䕁䅕兖杁䕁䅙兡畂䝁䅅杢橂䝁䅫兙獂䍁䅁䅕祂䝁䄸杚灂䝁䅷党杁䍁䄰䅉祁䑁䅁杍睁䍁䄴䅥獂䡁䅍兢摂䙁䅍睔杁䍁䅧杍灁䍁䅣光歁䙁䅙䅊ぁ䑁䅉䅁偃杁䅁杢䅁䍁䅣睗䙂䙁䅕䅉䝂䝁䅫杢桂䝁䄴睙灂䝁䅅䅢杁䙁䅁杣療䝁䅙兡獂䝁䅕䅉瑁䍁䅁杍睁䑁䅉䅍畁䡁䅧䅢穂䝁䄰兘呂䕁䄸䅉潁䑁䅉克湁䍁䅅䅊塂䍁䅑䅎㑁䑁䅯䅊塂䍁䅑兎㉁䅁䅁八䅉䝁䅉䅁湁䙁䅳兒噂䍁䅁杒灂䝁䄴兙畂䝁䅍兡桂䝁䅷䅉兂䡁䅉睢浂䝁䅫䅢求䍁䅁兌杁䑁䅉䅍祁䑁䅁杌㑂䝁䅷督瑂䙁䄰睕偂䍁䅁䅋祁䍁䅫睊桁䍁䅑䅗歁䑁䅑杍䅁䩁䍁䅁楂䅁䅁睊扂䕁䅕兖杁䕁䅙兡畂䝁䅅杢橂䝁䅫兙獂䍁䅁䅕祂䝁䄸杚灂䝁䅷党杁䍁䄰䅉祁䑁䅁杍睁䍁䄴䅥獂䡁䅍兢摂䙁䅍睔杁䍁䅧杍灁䍁䅣光歁䙁䅧䅊ぁ䑁䅍䅁千杁䅁䅘䅁䍁䅣睗䙂䙁䅕䅉䝂䝁䅫杢桂䝁䄴睙灂䝁䅅䅢杁䙁䅁杣療䝁䅙兡獂䝁䅕䅉瑁䍁䅁杍睁䑁䅉䅍畁䡁䅧䅢穂䝁䄰兘呂䕁䄸睊桁䍁䅑村歁䑁䅅免ㅁ䅁䅁䅺䅑䙁䅯䅁湁䙁䅳兒噂䍁䅁杒灂䝁䄴兙畂䝁䅍兡桂䝁䅷䅉兂䡁䅉睢浂䝁䅫䅢求䍁䅁兌杁䑁䅉䅍祁䑁䅁杌㑂䝁䅷督瑂䙁䄰睕偂䍁䅣光歁䕁䅍䅊祁䑁䅁䅁䅄䅂䅁杚䅁䍁䅣睗䙂䙁䅕䅉䝂䝁䅫杢桂䝁䄴睙灂䝁䅅䅢杁䙁䅁杣療䝁䅙兡獂䝁䅕䅉瑁䍁䅁杍睁䑁䅉䅍畁䡁䅧䅢穂䝁䄰兘呂䕁䄸睊桁䍁䅑睑歁䑁䅉䅎㙁䍁䅑睑歁䑁䅍兎䅁䵁䕉䅁慂䅁䅁睊扂䕁䅕兖杁䕁䅙兡畂䝁䅅杢橂䝁䅫兙獂䍁䅁䅕祂䝁䄸杚灂䝁䅷党杁䍁䄰䅉祁䑁䅁杍睁䍁䄴䅥獂䡁䅍兢摂䙁䅍睔湁䍁䅅䅊䑂䍁䅑睍㉁䅁䅁䅸䅑䝁䅧䅁湁䙁䅳兒噂䍁䅁杒灂䝁䄴兙畂䝁䅍兡桂䝁䅷䅉兂䡁䅉睢浂䝁䅫䅢求䍁䅁兌杁䑁䅉䅍祁䑁䅁杌㑂䝁䅷督瑂䙁䄰睕偂䍁䅣光歁䕁䅍䅊ぁ䑁䅅杏歁䕁䅍䅊硁䑁䅅睍䅁䵁䕙䅁煂䅁䅁睊扂䕁䅕兖杁䕁䅙兡畂䝁䅅杢橂䝁䅫兙獂䍁䅁䅕祂䝁䄸杚灂䝁䅷党杁䍁䄰䅉祁䑁䅁杍睁䍁䄴䅥獂䡁䅍兢摂䙁䅍睔湁䍁䅅䅊䕂䍁䅑免硁䑁䅧杏歁䕁䄸䅊硁䑁䅅䅏䅁䵁䔰䅁浂䅁䅁睊扂䕁䅕兖杁䕁䅙兡畂䝁䅅杢橂䝁䅫兙獂䍁䅁䅕祂䝁䄸杚灂䝁䅷党杁䍁䄰䅉祁䑁䅁杍睁䍁䄴䅥獂䡁䅍兢摂䙁䅍睔湁䍁䅅䅊䝂䍁䅑杍睁䑁䅯䅊䡂䍁䅑杍睁䅁䅁具䅑䝁䅙䅁湁䙁䅳兒噂䍁䅁杒灂䝁䄴兙畂䝁䅍兡桂䝁䅷䅉兂䡁䅉睢浂䝁䅫䅢求䍁䅁兌杁䑁䅉䅍祁䑁䅁杌㑂䝁䅷督瑂䙁䄰睕偂䍁䅣光歁䕁䅙䅊祁䑁䅅杏歁䕁䅣䅊祁䑁䅅䅁䑄䅂䅁杚䅁䍁䅣睗䙂䙁䅕䅉䝂䝁䅫杢桂䝁䄴睙灂䝁䅅䅢杁䙁䅁杣療䝁䅙兡獂䝁䅕䅉瑁䍁䅁杍睁䑁䅉䅍畁䡁䅧䅢穂䝁䄰兘呂䕁䄸睊桁䍁䅑杒歁䑁䅍李㙁䍁䅑杓歁䑁䅍李䅁䵁䕕䅁浂䅁䅁睊扂䕁䅕兖杁䕁䅙兡畂䝁䅅杢橂䝁䅫兙獂䍁䅁䅕祂䝁䄸杚灂䝁䅷党杁䍁䄰䅉祁䑁䅁杍睁䍁䄴䅥獂䡁䅍兢摂䙁䅍睔湁䍁䅅䅊䝂䍁䅑睍㍁䑁䅯䅊䭂䍁䅑睍㍁䅁䅁睸䅑䙁䅯䅁湁䙁䅳兒噂䍁䅁杒灂䝁䄴兙畂䝁䅍兡桂䝁䅷䅉兂䡁䅉睢浂䝁䅫䅢求䍁䅁兌杁䑁䅉䅍祁䑁䅁杌㑂䝁䅷督瑂䙁䄰睕偂䍁䅣光歁䙁䅍䅊穁䑁䅫䅁⽃䅂䅁杗䅁䍁䅣睗䙂䙁䅕䅉䝂䝁䅫杢桂䝁䄴睙灂䝁䅅䅢杁䙁䅁杣療䝁䅙兡獂䝁䅕䅉瑁䍁䅁杍睁䑁䅉䅍畁䡁䅧䅢穂䝁䄰兘呂䕁䄸睊桁䍁䅑杖歁䑁䅑杍䅁䵁䕧䅁浂䅁䅁睊扂䕁䅕兖杁䕁䅙兡畂䝁䅅杢橂䝁䅫兙獂䍁䅁䅕祂䝁䄸杚灂䝁䅷党杁䍁䄰䅉祁䑁䅁杍睁䍁䄴䅥獂䡁䅍兢摂䙁䅍睔湁䍁䅅䅊塂䍁䅑䅎㑁䑁䅯䅊塂䍁䅑兎㉁䅁䅁杹䅑䙁䅯䅁湁䙁䅳兒噂䍁䅁杒灂䝁䄴兙畂䝁䅍兡桂䝁䅷䅉兂䡁䅉睢浂䝁䅫䅢求䍁䅁兌杁䑁䅉䅍祁䑁䅁杌㑂䝁䅷督瑂䙁䄰睕偂䍁䅣光歁䙁䅧䅊ぁ䑁䅉䅁䩄䅂䅁杗䅁䍁䅣睗䙂䙁䅕䅉䝂䝁䅫杢桂䝁䄴睙灂䝁䅅䅢杁䙁䅁杣療䝁䅙兡獂䝁䅕䅉瑁䍁䅁杍睁䑁䅉䅍畁䡁䅧䅢穂䝁䄰兘呂䕁䄸睊桁䍁䅑䅗歁䑁䅑睍䅁䵁䕳䅁煂䅁䅁睊扂䕁䅕兖杁䕁䅙兡畂䝁䅅杢橂䝁䅫兙獂䍁䅁䅕祂䝁䄸杚灂䝁䅷党杁䍁䄰䅉祁䑁䅁杍睁䍁䄴䅥獂䡁䅍兢摂䙁䅍䅕呂䕁䅍睔杁䍁䅧杍灁䍁䅣光歁䕁䅉䅊硁䑁䅅兎䅁䅁䙧䅁潂䅁䅁睊扂䕁䅕兖杁䕁䅙兡畂䝁䅅杢橂䝁䅫兙獂䍁䅁䅕祂䝁䄸杚灂䝁䅷党杁䍁䄰䅉祁䑁䅁杍睁䍁䄴䅥獂䡁䅍兢摂䙁䅍䅕呂䕁䅍睔杁䍁䅧杍灁䍁䅣光歁䕁䅍䅊祁䑁䅁䅁㝄䅂䅁䅤䅁䍁䅣睗䙂䙁䅕䅉䝂䝁䅫杢桂䝁䄴睙灂䝁䅅䅢杁䙁䅁杣療䝁䅙兡獂䝁䅕䅉瑁䍁䅁杍睁䑁䅉䅍畁䡁䅧䅢穂䝁䄰兘呂䙁䅁睕䑂䕁䄸䅉潁䑁䅉克湁䍁䅅䅊䑂䍁䅑杍ぁ䑁䅯䅊䑂䍁䅑睍ㅁ䅁䅁儯䅑䝁䅧䅁湁䙁䅳兒噂䍁䅁杒灂䝁䄴兙畂䝁䅍兡桂䝁䅷䅉兂䡁䅉睢浂䝁䅫䅢求䍁䅁兌杁䑁䅉䅍祁䑁䅁杌㑂䝁䅷督瑂䙁䄰睕兂䙁䅍睑偂䍁䅁䅋祁䍁䅫睊桁䍁䅑睑歁䑁䅍李䅁偁䔸䅁㉂䅁䅁睊扂䕁䅕兖杁䕁䅙兡畂䝁䅅杢橂䝁䅫兙獂䍁䅁䅕祂䝁䄸杚灂䝁䅷党杁䍁䄰䅉祁䑁䅁杍睁䍁䄴䅥獂䡁䅍兢摂䙁䅍䅕呂䕁䅍睔杁䍁䅧杍灁䍁䅣光歁䕁䅍䅊ぁ䑁䅅杏歁䕁䅍䅊硁䑁䅅睍䅁䅁䙅䅁㑂䅁䅁睊扂䕁䅕兖杁䕁䅙兡畂䝁䅅杢橂䝁䅫兙獂䍁䅁䅕祂䝁䄸杚灂䝁䅷党杁䍁䄰䅉祁䑁䅁杍睁䍁䄴䅥獂䡁䅍兢摂䙁䅍䅕呂䕁䅍睔杁䍁䅧杍灁䍁䅣光歁䕁䅑䅊硁䑁䅅䅏㙁䍁䅑睔歁䑁䅅免㑁䅁䅁元䅕䡁䅑䅁湁䙁䅳兒噂䍁䅁杒灂䝁䄴兙畂䝁䅍兡桂䝁䅷䅉兂䡁䅉睢浂䝁䅫䅢求䍁䅁兌杁䑁䅉䅍祁䑁䅁杌㑂䝁䅷督瑂䙁䄰睕兂䙁䅍睑偂䍁䅁䅋祁䍁䅫睊桁䍁䅑杒歁䑁䅉䅍㙁䍁䅑睒歁䑁䅉䅍䅁偁䕷䅁あ䅁䅁睊扂䕁䅕兖杁䕁䅙兡畂䝁䅅杢橂䝁䅫兙獂䍁䅁䅕祂䝁䄸杚灂䝁䅷党杁䍁䄰䅉祁䑁䅁杍睁䍁䄴䅥獂䡁䅍兢摂䙁䅍䅕呂䕁䅍睔杁䍁䅧杍灁䍁䅣光歁䕁䅙䅊祁䑁䅅杏歁䕁䅣䅊祁䑁䅅䅁⭄䅂䅁䅤䅁䍁䅣睗䙂䙁䅕䅉䝂䝁䅫杢桂䝁䄴睙灂䝁䅅䅢杁䙁䅁杣療䝁䅙兡獂䝁䅕䅉瑁䍁䅁杍睁䑁䅉䅍畁䡁䅧䅢穂䝁䄰兘呂䙁䅁睕䑂䕁䄸䅉潁䑁䅉克湁䍁䅅䅊䝂䍁䅑睍㉁䑁䅯䅊䭂䍁䅑睍㉁䅁䅁䅁䅕䡁䅑䅁湁䙁䅳兒噂䍁䅁杒灂䝁䄴兙畂䝁䅍兡桂䝁䅷䅉兂䡁䅉睢浂䝁䅫䅢求䍁䅁兌杁䑁䅉䅍祁䑁䅁杌㑂䝁䅷督瑂䙁䄰睕兂䙁䅍睑偂䍁䅁䅋祁䍁䅫睊桁䍁䅑杒歁䑁䅍睎㙁䍁䅑杓歁䑁䅍睎䅁䅁䙉䅁潂䅁䅁睊扂䕁䅕兖杁䕁䅙兡畂䝁䅅杢橂䝁䅫兙獂䍁䅁䅕祂䝁䄸杚灂䝁䅷党杁䍁䄰䅉祁䑁䅁杍睁䍁䄴䅥獂䡁䅍兢摂䙁䅍䅕呂䕁䅍睔杁䍁䅧杍灁䍁䅣光歁䙁䅍䅊穁䑁䅫䅁䑁兂䅁䅡䅁䍁䅣睗䙂䙁䅕䅉䝂䝁䅫杢桂䝁䄴睙灂䝁䅅䅢杁䙁䅁杣療䝁䅙兡獂䝁䅕䅉瑁䍁䅁杍睁䑁䅉䅍畁䡁䅧䅢穂䝁䄰兘呂䙁䅁睕䑂䕁䄸䅉潁䑁䅉克湁䍁䅅䅊坂䍁䅑䅎祁䅁䅁䅂䅕䡁䅑䅁湁䙁䅳兒噂䍁䅁杒灂䝁䄴兙畂䝁䅍兡桂䝁䅷䅉兂䡁䅉睢浂䝁䅫䅢求䍁䅁兌杁䑁䅉䅍祁䑁䅁杌㑂䝁䅷督瑂䙁䄰睕兂䙁䅍睑偂䍁䅁䅋祁䍁䅫睊桁䍁䅑睖歁䑁䅑䅏㙁䍁䅑睖歁䑁䅕李䅁䅁䙙䅁潂䅁䅁睊扂䕁䅕兖杁䕁䅙兡畂䝁䅅杢橂䝁䅫兙獂䍁䅁䅕祂䝁䄸杚灂䝁䅷党杁䍁䄰䅉祁䑁䅁杍睁䍁䄴䅥獂䡁䅍兢摂䙁䅍䅕呂䕁䅍睔杁䍁䅧杍灁䍁䅣光歁䙁䅧䅊ぁ䑁䅉䅁䙁兂䅁䅡䅁䍁䅣睗䙂䙁䅕䅉䝂䝁䅫杢桂䝁䄴睙灂䝁䅅䅢杁䙁䅁杣療䝁䅙兡獂䝁䅕䅉瑁䍁䅁杍睁䑁䅉䅍畁䡁䅧䅢穂䝁䄰兘呂䙁䅁睕䑂䕁䄸䅉潁䑁䅉克湁䍁䅅䅊奂䍁䅑䅎穁䅁䅁睂䅕䝁䅙䅁湁䙁䅳兒噂䍁䅁杒灂䝁䄴兙畂䝁䅍兡桂䝁䅷䅉兂䡁䅉睢浂䝁䅫䅢求䍁䅁兌杁䑁䅉䅍祁䑁䅁杌㑂䝁䅷督瑂䙁䄰睕卂䕁䅕䅉潁䑁䅉克湁䍁䅅䅊䍂䍁䅑免硁䑁䅕䅁䍃杁䅁䅚䅁䍁䅣睗䙂䙁䅕䅉䝂䝁䅫杢桂䝁䄴睙灂䝁䅅䅢杁䙁䅁杣療䝁䅙兡獂䝁䅕䅉瑁䍁䅁杍睁䑁䅉䅍畁䡁䅧䅢穂䝁䄰兘呂䙁䅉兒杁䍁䅧杍灁䍁䅣光歁䕁䅍䅊祁䑁䅁䅁ㅂ杁䅁䅣䅁䍁䅣睗䙂䙁䅕䅉䝂䝁䅫杢桂䝁䄴睙灂䝁䅅䅢杁䙁䅁杣療䝁䅙兡獂䝁䅕䅉瑁䍁䅁杍睁䑁䅉䅍畁䡁䅧䅢穂䝁䄰兘呂䙁䅉兒杁䍁䅧杍灁䍁䅣光歁䕁䅍䅊祁䑁䅑杏歁䕁䅍䅊穁䑁䅕䅁㍂杁䅁䅚䅁䍁䅣睗䙂䙁䅕䅉䝂䝁䅫杢桂䝁䄴睙灂䝁䅅䅢杁䙁䅁杣療䝁䅙兡獂䝁䅕䅉瑁䍁䅁杍睁䑁䅉䅍畁䡁䅧䅢穂䝁䄰兘呂䙁䅉兒杁䍁䅧杍灁䍁䅣光歁䕁䅍䅊穁䑁䅙䅁⭂杁䅁杣䅁䍁䅣睗䙂䙁䅕䅉䝂䝁䅫杢桂䝁䄴睙灂䝁䅅䅢杁䙁䅁杣療䝁䅙兡獂䝁䅕䅉瑁䍁䅁杍睁䑁䅉䅍畁䡁䅧䅢穂䝁䄰兘呂䙁䅉兒杁䍁䅧杍灁䍁䅣光歁䕁䅍䅊ぁ䑁䅅杏歁䕁䅍䅊硁䑁䅅睍䅁䥁䍁䅁あ䅁䅁睊扂䕁䅕兖杁䕁䅙兡畂䝁䅅杢橂䝁䅫兙獂䍁䅁䅕祂䝁䄸杚灂䝁䅷党杁䍁䄰䅉祁䑁䅁杍睁䍁䄴䅥獂䡁䅍兢摂䙁䅍杕䙂䍁䅁䅋祁䍁䅫睊桁䍁䅑䅒歁䑁䅅免㑁䑁䅯䅊偂䍁䅑免硁䑁䅧䅁䑃杁䅁䅣䅁䍁䅣睗䙂䙁䅕䅉䝂䝁䅫杢桂䝁䄴睙灂䝁䅅䅢杁䙁䅁杣療䝁䅙兡獂䝁䅕䅉瑁䍁䅁杍睁䑁䅉䅍畁䡁䅧䅢穂䝁䄰兘呂䙁䅉兒杁䍁䅧杍灁䍁䅣光歁䕁䅙䅊祁䑁䅁杏歁䕁䅣䅊祁䑁䅁䅁㉂杁䅁䅣䅁䍁䅣睗䙂䙁䅕䅉䝂䝁䅫杢桂䝁䄴睙灂䝁䅅䅢杁䙁䅁杣療䝁䅙兡獂䝁䅕䅉瑁䍁䅁杍睁䑁䅉䅍畁䡁䅧䅢穂䝁䄰兘呂䙁䅉兒杁䍁䅧杍灁䍁䅣光歁䕁䅙䅊祁䑁䅅杏歁䕁䅣䅊祁䑁䅅䅁㑂杁䅁䅣䅁䍁䅣睗䙂䙁䅕䅉䝂䝁䅫杢桂䝁䄴睙灂䝁䅅䅢杁䙁䅁杣療䝁䅙兡獂䝁䅕䅉瑁䍁䅁杍睁䑁䅉䅍畁䡁䅧䅢穂䝁䄰兘呂䙁䅉兒杁䍁䅧杍灁䍁䅣光歁䕁䅙䅊穁䑁䅙杏歁䕁䅯䅊穁䑁䅙䅁⽂杁䅁䅣䅁䍁䅣睗䙂䙁䅕䅉䝂䝁䅫杢桂䝁䄴睙灂䝁䅅䅢杁䙁䅁杣療䝁䅙兡獂䝁䅕䅉瑁䍁䅁杍睁䑁䅉䅍畁䡁䅧䅢穂䝁䄰兘呂䙁䅉兒杁䍁䅧杍灁䍁䅣光歁䕁䅙䅊穁䑁䅣杏歁䕁䅯䅊穁䑁䅣䅁䉃杁䅁䅚䅁䍁䅣睗䙂䙁䅕䅉䝂䝁䅫杢桂䝁䄴睙灂䝁䅅䅢杁䙁䅁杣療䝁䅙兡獂䝁䅕䅉瑁䍁䅁杍睁䑁䅉䅍畁䡁䅧䅢穂䝁䄰兘呂䙁䅉兒杁䍁䅧杍灁䍁䅣光歁䙁䅍䅊穁䑁䅫䅁㥂杁䅁䅚䅁䍁䅣睗䙂䙁䅕䅉䝂䝁䅫杢桂䝁䄴睙灂䝁䅅䅢杁䙁䅁杣療䝁䅙兡獂䝁䅕䅉瑁䍁䅁杍睁䑁䅉䅍畁䡁䅧䅢穂䝁䄰兘呂䙁䅉兒杁䍁䅧杍灁䍁䅣光歁䙁䅙䅊ぁ䑁䅉䅁㕂杁䅁䅣䅁䍁䅣睗䙂䙁䅕䅉䝂䝁䅫杢桂䝁䄴睙灂䝁䅅䅢杁䙁䅁杣療䝁䅙兡獂䝁䅕䅉瑁䍁䅁杍睁䑁䅉䅍畁䡁䅧䅢穂䝁䄰兘呂䙁䅉兒杁䍁䅧杍灁䍁䅣光歁䙁䅣䅊ぁ䑁䅧杏歁䙁䅣䅊ㅁ䑁䅙䅁㝂杁䅁䅚䅁䍁䅣睗䙂䙁䅕䅉䝂䝁䅫杢桂䝁䄴睙灂䝁䅅䅢杁䙁䅁杣療䝁䅙兡獂䝁䅕䅉瑁䍁䅁杍睁䑁䅉䅍畁䡁䅧䅢穂䝁䄰兘呂䙁䅉兒杁䍁䅧杍灁䍁䅣光歁䙁䅧䅊ぁ䑁䅉䅁㙂杁䅁䅚䅁䍁䅣睗䙂䙁䅕䅉䝂䝁䅫杢桂䝁䄴睙灂䝁䅅䅢杁䙁䅁杣療䝁䅙兡獂䝁䅕䅉瑁䍁䅁杍睁䑁䅉䅍畁䡁䅧䅢穂䝁䄰兘呂䙁䅉兒杁䍁䅧杍灁䍁䅣光歁䙁䅧䅊ぁ䑁䅍䅁㡂杁䅁杘䅁䍁䅣睗䙂䙁䅕䅉䝂䝁䅫杢桂䝁䄴睙灂䝁䅅䅢杁䙁䅁杣療䝁䅙兡獂䝁䅕䅉瑁䍁䅁杍睁䑁䅉䅍畁䡁䅧䅢穂䝁䄰兘呂䙁䅉兒湁䍁䅅䅊䍂䍁䅑免硁䑁䅕䅁㥃䅂䅁䅘䅁䍁䅣睗䙂䙁䅕䅉䝂䝁䅫杢桂䝁䄴睙灂䝁䅅䅢杁䙁䅁杣療䝁䅙兡獂䝁䅕䅉瑁䍁䅁杍睁䑁䅉䅍畁䡁䅧䅢穂䝁䄰兘呂䙁䅉兒湁䍁䅅䅊䑂䍁䅑杍睁䅁䅁䅳䅑䝁䅧䅁湁䙁䅳兒噂䍁䅁杒灂䝁䄴兙畂䝁䅍兡桂䝁䅷䅉兂䡁䅉睢浂䝁䅫䅢求䍁䅁兌杁䑁䅉䅍祁䑁䅁杌㑂䝁䅷督瑂䙁䄰睕卂䕁䅕睊桁䍁䅑睑歁䑁䅉䅎㙁䍁䅑睑歁䑁䅍兎䅁䱁䕉䅁捂䅁䅁睊扂䕁䅕兖杁䕁䅙兡畂䝁䅅杢橂䝁䅫兙獂䍁䅁䅕祂䝁䄸杚灂䝁䅷党杁䍁䄰䅉祁䑁䅁杍睁䍁䄴䅥獂䡁䅍兢摂䙁䅍杕䙂䍁䅣光歁䕁䅍䅊穁䑁䅙䅁ㅃ䅂䅁条䅁䍁䅣睗䙂䙁䅕䅉䝂䝁䅫杢桂䝁䄴睙灂䝁䅅䅢杁䙁䅁杣療䝁䅙兡獂䝁䅕䅉瑁䍁䅁杍睁䑁䅉䅍畁䡁䅧䅢穂䝁䄰兘呂䙁䅉兒湁䍁䅅䅊䑂䍁䅑䅎硁䑁䅯䅊䑂䍁䅑免硁䑁䅍䅁㍃䅂䅁䅢䅁䍁䅣睗䙂䙁䅕䅉䝂䝁䅫杢桂䝁䄴睙灂䝁䅅䅢杁䙁䅁杣療䝁䅙兡獂䝁䅕䅉瑁䍁䅁杍睁䑁䅉䅍畁䡁䅧䅢穂䝁䄰兘呂䙁䅉兒湁䍁䅅䅊䕂䍁䅑免硁䑁䅧杏歁䕁䄸䅊硁䑁䅅䅏䅁䱁䔴䅁潂䅁䅁睊扂䕁䅕兖杁䕁䅙兡畂䝁䅅杢橂䝁䅫兙獂䍁䅁䅕祂䝁䄸杚灂䝁䅷党杁䍁䄰䅉祁䑁䅁杍睁䍁䄴䅥獂䡁䅍兢摂䙁䅍杕䙂䍁䅣光歁䕁䅙䅊祁䑁䅁杏歁䕁䅣䅊祁䑁䅁䅁硃䅂䅁䅡䅁䍁䅣睗䙂䙁䅕䅉䝂䝁䅫杢桂䝁䄴睙灂䝁䅅䅢杁䙁䅁杣療䝁䅙兡獂䝁䅕䅉瑁䍁䅁杍睁䑁䅉䅍畁䡁䅧䅢穂䝁䄰兘呂䙁䅉兒湁䍁䅅䅊䝂䍁䅑杍硁䑁䅯䅊䡂䍁䅑杍硁䅁䅁睳䅑䝁䅧䅁湁䙁䅳兒噂䍁䅁杒灂䝁䄴兙畂䝁䅍兡桂䝁䅷䅉兂䡁䅉睢浂䝁䅫䅢求䍁䅁兌杁䑁䅉䅍祁䑁䅁杌㑂䝁䅷督瑂䙁䄰睕卂䕁䅕睊桁䍁䅑杒歁䑁䅍李㙁䍁䅑杓歁䑁䅍李䅁䱁䕙䅁潂䅁䅁睊扂䕁䅕兖杁䕁䅙兡畂䝁䅅杢橂䝁䅫兙獂䍁䅁䅕祂䝁䄸杚灂䝁䅷党杁䍁䄰䅉祁䑁䅁杍睁䍁䄴䅥獂䡁䅍兢摂䙁䅍杕䙂䍁䅣光歁䕁䅙䅊穁䑁䅣杏歁䕁䅯䅊穁䑁䅣䅁㑃䅂䅁䅘䅁䍁䅣睗䙂䙁䅕䅉䝂䝁䅫杢桂䝁䄴睙灂䝁䅅䅢杁䙁䅁杣療䝁䅙兡獂䝁䅕䅉瑁䍁䅁杍睁䑁䅉䅍畁䡁䅧䅢穂䝁䄰兘呂䙁䅉兒湁䍁䅅䅊呂䍁䅑睍㕁䅁䅁䅴䅑䙁䅷䅁湁䙁䅳兒噂䍁䅁杒灂䝁䄴兙畂䝁䅍兡桂䝁䅷䅉兂䡁䅉睢浂䝁䅫䅢求䍁䅁兌杁䑁䅉䅍祁䑁䅁杌㑂䝁䅷督瑂䙁䄰睕卂䕁䅕睊桁䍁䅑杖歁䑁䅑杍䅁䱁䕫䅁潂䅁䅁睊扂䕁䅕兖杁䕁䅙兡畂䝁䅅杢橂䝁䅫兙獂䍁䅁䅕祂䝁䄸杚灂䝁䅷党杁䍁䄰䅉祁䑁䅁杍睁䍁䄴䅥獂䡁䅍兢摂䙁䅍杕䙂䍁䅣光歁䙁䅣䅊ぁ䑁䅧杏歁䙁䅣䅊ㅁ䑁䅙䅁㝃䅂䅁䅘䅁䍁䅣睗䙂䙁䅕䅉䝂䝁䅫杢桂䝁䄴睙灂䝁䅅䅢杁䙁䅁杣療䝁䅙兡獂䝁䅕䅉瑁䍁䅁杍睁䑁䅉䅍畁䡁䅧䅢穂䝁䄰兘呂䙁䅉兒湁䍁䅅䅊奂䍁䅑䅎祁䅁䅁杵䅑䙁䅷䅁湁䙁䅳兒噂䍁䅁杒灂䝁䄴兙畂䝁䅍兡桂䝁䅷䅉兂䡁䅉睢浂䝁䅫䅢求䍁䅁兌杁䑁䅉䅍祁䑁䅁杌㑂䝁䅷督瑂䙁䄰睕卂䕁䅕睊桁䍁䅑䅗歁䑁䅑睍䅁䱁䕷䅁獂䅁䅁睊扂䕁䅕兖杁䕁䅙兡畂䝁䅅杢橂䝁䅫兙獂䍁䅁䅕祂䝁䄸杚灂䝁䅷党杁䍁䄰䅉祁䑁䅁杍睁䍁䄴䅥獂䡁䅍兢摂䙁䅍睖䙂䙁䅁睑偂䍁䅁䅋祁䍁䅫睊桁䍁䅑村歁䑁䅅免ㅁ䅁䅁末䅉䝁䅯䅁湁䙁䅳兒噂䍁䅁杒灂䝁䄴兙畂䝁䅍兡桂䝁䅷䅉兂䡁䅉睢浂䝁䅫䅢求䍁䅁兌杁䑁䅉䅍祁䑁䅁杌㑂䝁䅷督瑂䙁䄰睕塂䕁䅕䅕䑂䕁䄸䅉潁䑁䅉克湁䍁䅅䅊䑂䍁䅑杍睁䅁䅁儷䅉䡁䅙䅁湁䙁䅳兒噂䍁䅁杒灂䝁䄴兙畂䝁䅍兡桂䝁䅷䅉兂䡁䅉睢浂䝁䅫䅢求䍁䅁兌杁䑁䅉䅍祁䑁䅁杌㑂䝁䅷督瑂䙁䄰睕塂䕁䅕䅕䑂䕁䄸䅉潁䑁䅉克湁䍁䅅䅊䑂䍁䅑杍ぁ䑁䅯䅊䑂䍁䅑睍ㅁ䅁䅁眷䅉䝁䅯䅁湁䙁䅳兒噂䍁䅁杒灂䝁䄴兙畂䝁䅍兡桂䝁䅷䅉兂䡁䅉睢浂䝁䅫䅢求䍁䅁兌杁䑁䅉䅍祁䑁䅁杌㑂䝁䅷督瑂䙁䄰睕塂䕁䅕䅕䑂䕁䄸䅉潁䑁䅉克湁䍁䅅䅊䑂䍁䅑睍㉁䅁䅁儸䅉䡁䅧䅁湁䙁䅳兒噂䍁䅁杒灂䝁䄴兙畂䝁䅍兡桂䝁䅷䅉兂䡁䅉睢浂䝁䅫䅢求䍁䅁兌杁䑁䅉䅍祁䑁䅁杌㑂䝁䅷督瑂䙁䄰睕塂䕁䅕䅕䑂䕁䄸䅉潁䑁䅉克湁䍁䅅䅊䑂䍁䅑䅎硁䑁䅯䅊䑂䍁䅑免硁䑁䅍䅁穄杁䅁来䅁䍁䅣睗䙂䙁䅕䅉䝂䝁䅫杢桂䝁䄴睙灂䝁䅅䅢杁䙁䅁杣療䝁䅙兡獂䝁䅕䅉瑁䍁䅁杍睁䑁䅉䅍畁䡁䅧䅢穂䝁䄰兘呂䙁䅣兒兂䕁䅍睔杁䍁䅧杍灁䍁䅣光歁䕁䅑䅊硁䑁䅅䅏㙁䍁䅑睔歁䑁䅅免㑁䅁䅁眫䅉䡁䅙䅁湁䙁䅳兒噂䍁䅁杒灂䝁䄴兙畂䝁䅍兡桂䝁䅷䅉兂䡁䅉睢浂䝁䅫䅢求䍁䅁兌杁䑁䅉䅍祁䑁䅁杌㑂䝁䅷督瑂䙁䄰睕塂䕁䅕䅕䑂䕁䄸䅉潁䑁䅉克湁䍁䅅䅊䝂䍁䅑杍睁䑁䅯䅊䡂䍁䅑杍睁䅁䅁朷䅉䡁䅙䅁湁䙁䅳兒噂䍁䅁杒灂䝁䄴兙畂䝁䅍兡桂䝁䅷䅉兂䡁䅉睢浂䝁䅫䅢求䍁䅁兌杁䑁䅉䅍祁䑁䅁杌㑂䝁䅷督瑂䙁䄰睕塂䕁䅕䅕䑂䕁䄸䅉潁䑁䅉克湁䍁䅅䅊䝂䍁䅑杍硁䑁䅯䅊䡂䍁䅑杍硁䅁䅁䄸䅉䡁䅙䅁湁䙁䅳兒噂䍁䅁杒灂䝁䄴兙畂䝁䅍兡桂䝁䅷䅉兂䡁䅉睢浂䝁䅫䅢求䍁䅁兌杁䑁䅉䅍祁䑁䅁杌㑂䝁䅷督瑂䙁䄰睕塂䕁䅕䅕䑂䕁䄸䅉潁䑁䅉克湁䍁䅅䅊䝂䍁䅑睍㉁䑁䅯䅊䭂䍁䅑睍㉁䅁䅁朸䅉䡁䅙䅁湁䙁䅳兒噂䍁䅁杒灂䝁䄴兙畂䝁䅍兡桂䝁䅷䅉兂䡁䅉睢浂䝁䅫䅢求䍁䅁兌杁䑁䅉䅍祁䑁䅁杌㑂䝁䅷督瑂䙁䄰睕塂䕁䅕䅕䑂䕁䄸䅉潁䑁䅉克湁䍁䅅䅊䝂䍁䅑睍㍁䑁䅯䅊䭂䍁䅑睍㍁䅁䅁䄹䅉䝁䅯䅁湁䙁䅳兒噂䍁䅁杒灂䝁䄴兙畂䝁䅍兡桂䝁䅷䅉兂䡁䅉睢浂䝁䅫䅢求䍁䅁兌杁䑁䅉䅍祁䑁䅁杌㑂䝁䅷督瑂䙁䄰睕塂䕁䅕䅕䑂䕁䄸䅉潁䑁䅉克湁䍁䅅䅊呂䍁䅑睍㕁䅁䅁儹䅉䝁䅯䅁湁䙁䅳兒噂䍁䅁杒灂䝁䄴兙畂䝁䅍兡桂䝁䅷䅉兂䡁䅉睢浂䝁䅫䅢求䍁䅁兌杁䑁䅉䅍祁䑁䅁杌㑂䝁䅷督瑂䙁䄰睕塂䕁䅕䅕䑂䕁䄸䅉潁䑁䅉克湁䍁䅅䅊坂䍁䅑䅎祁䅁䅁朹䅉䡁䅙䅁湁䙁䅳兒噂䍁䅁杒灂䝁䄴兙畂䝁䅍兡桂䝁䅷䅉兂䡁䅉睢浂䝁䅫䅢求䍁䅁兌杁䑁䅉䅍祁䑁䅁杌㑂䝁䅷督瑂䙁䄰睕塂䕁䅕䅕䑂䕁䄸䅉潁䑁䅉克湁䍁䅅䅊塂䍁䅑䅎㑁䑁䅯䅊塂䍁䅑兎㉁䅁䅁䄫䅉䝁䅯䅁湁䙁䅳兒噂䍁䅁杒灂䝁䄴兙畂䝁䅍兡桂䝁䅷䅉兂䡁䅉睢浂䝁䅫䅢求䍁䅁兌杁䑁䅉䅍祁䑁䅁杌㑂䝁䅷督瑂䙁䄰睕塂䕁䅕䅕䑂䕁䄸䅉潁䑁䅉克湁䍁䅅䅊奂䍁䅑䅎祁䅁䅁眹䅉䝁䅯䅁湁䙁䅳兒噂䍁䅁杒灂䝁䄴兙畂䝁䅍兡桂䝁䅷䅉兂䡁䅉睢浂䝁䅫䅢求䍁䅁兌杁䑁䅉䅍祁䑁䅁杌㑂䝁䅷督瑂䙁䄰睕塂䕁䅕䅕䑂䕁䄸䅉潁䑁䅉克湁䍁䅅䅊奂䍁䅑䅎穁䅁䅁儫䅉䝁䅑䅁湁䙁䅳兒噂䍁䅁杒灂䝁䄴兙畂䝁䅍兡桂䝁䅷䅉兂䡁䅉睢浂䝁䅫䅢求䍁䅁兌杁䑁䅉䅍祁䑁䅁杌㑂䝁䅷督瑂䙁䄰睕塂䕁䅕䅕䑂䕁䄸睊桁䍁䅑村歁䑁䅅免ㅁ䅁䅁杅䅕䝁䅉䅁湁䙁䅳兒噂䍁䅁杒灂䝁䄴兙畂䝁䅍兡桂䝁䅷䅉兂䡁䅉睢浂䝁䅫䅢求䍁䅁兌杁䑁䅉䅍祁䑁䅁杌㑂䝁䅷督瑂䙁䄰睕塂䕁䅕䅕䑂䕁䄸睊桁䍁䅑睑歁䑁䅉䅍䅁䅁䙯䅁畂䅁䅁睊扂䕁䅕兖杁䕁䅙兡畂䝁䅅杢橂䝁䅫兙獂䍁䅁䅕祂䝁䄸杚灂䝁䅷党杁䍁䄰䅉祁䑁䅁杍睁䍁䄴䅥獂䡁䅍兢摂䙁䅍睖䙂䙁䅁睑偂䍁䅣光歁䕁䅍䅊祁䑁䅑杏歁䕁䅍䅊穁䑁䅕䅁䵁兂䅁杙䅁䍁䅣睗䙂䙁䅕䅉䝂䝁䅫杢桂䝁䄴睙灂䝁䅅䅢杁䙁䅁杣療䝁䅙兡獂䝁䅕䅉瑁䍁䅁杍睁䑁䅉䅍畁䡁䅧䅢穂䝁䄰兘呂䙁䅣兒兂䕁䅍睔湁䍁䅅䅊䑂䍁䅑睍㉁䅁䅁䅆䅕䡁䅁䅁湁䙁䅳兒噂䍁䅁杒灂䝁䄴兙畂䝁䅍兡桂䝁䅷䅉兂䡁䅉睢浂䝁䅫䅢求䍁䅁兌杁䑁䅉䅍祁䑁䅁杌㑂䝁䅷督瑂䙁䄰睕塂䕁䅕䅕䑂䕁䄸睊桁䍁䅑睑歁䑁䅑免㙁䍁䅑睑歁䑁䅅免穁䅁䅁杆䅕䡁䅉䅁湁䙁䅳兒噂䍁䅁杒灂䝁䄴兙畂䝁䅍兡桂䝁䅷䅉兂䡁䅉睢浂䝁䅫䅢求䍁䅁兌杁䑁䅉䅍祁䑁䅁杌㑂䝁䅷督瑂䙁䄰睕塂䕁䅕䅕䑂䕁䄸睊桁䍁䅑䅒歁䑁䅅免㑁䑁䅯䅊偂䍁䅑免硁䑁䅧䅁呁兂䅁杢䅁䍁䅣睗䙂䙁䅕䅉䝂䝁䅫杢桂䝁䄴睙灂䝁䅅䅢杁䙁䅁杣療䝁䅙兡獂䝁䅕䅉瑁䍁䅁杍睁䑁䅉䅍畁䡁䅧䅢穂䝁䄰兘呂䙁䅣兒兂䕁䅍睔湁䍁䅅䅊䝂䍁䅑杍睁䑁䅯䅊䡂䍁䅑杍睁䅁䅁睃䅕䝁䄴䅁湁䙁䅳兒噂䍁䅁杒灂䝁䄴兙畂䝁䅍兡桂䝁䅷䅉兂䡁䅉睢浂䝁䅫䅢求䍁䅁兌杁䑁䅉䅍祁䑁䅁杌㑂䝁䅷督瑂䙁䄰睕塂䕁䅕䅕䑂䕁䄸睊桁䍁䅑杒歁䑁䅉免㙁䍁䅑睒歁䑁䅉免䅁䅁䘰䅁畂䅁䅁睊扂䕁䅕兖杁䕁䅙兡畂䝁䅅杢橂䝁䅫兙獂䍁䅁䅕祂䝁䄸杚灂䝁䅷党杁䍁䄰䅉祁䑁䅁杍睁䍁䄴䅥獂䡁䅍兢摂䙁䅍睖䙂䙁䅁睑偂䍁䅣光歁䕁䅙䅊穁䑁䅙杏歁䕁䅯䅊穁䑁䅙䅁噁兂䅁杢䅁䍁䅣睗䙂䙁䅕䅉䝂䝁䅫杢桂䝁䄴睙灂䝁䅅䅢杁䙁䅁杣療䝁䅙兡獂䝁䅕䅉瑁䍁䅁杍睁䑁䅉䅍畁䡁䅧䅢穂䝁䄰兘呂䙁䅣兒兂䕁䅍睔湁䍁䅅䅊䝂䍁䅑睍㍁䑁䅯䅊䭂䍁䅑睍㍁䅁䅁睆䅕䝁䅉䅁湁䙁䅳兒噂䍁䅁杒灂䝁䄴兙畂䝁䅍兡桂䝁䅷䅉兂䡁䅉睢浂䝁䅫䅢求䍁䅁兌杁䑁䅉䅍祁䑁䅁杌㑂䝁䅷督瑂䙁䄰睕塂䕁䅕䅕䑂䕁䄸睊桁䍁䅑睕歁䑁䅍兏䅁䉁䙧䅁楂䅁䅁睊扂䕁䅕兖杁䕁䅙兡畂䝁䅅杢橂䝁䅫兙獂䍁䅁䅕祂䝁䄸杚灂䝁䅷党杁䍁䄰䅉祁䑁䅁杍睁䍁䄴䅥獂䡁䅍兢摂䙁䅍睖䙂䙁䅁睑偂䍁䅣光歁䙁䅙䅊ぁ䑁䅉䅁佁兂䅁杢䅁䍁䅣睗䙂䙁䅕䅉䝂䝁䅫杢桂䝁䄴睙灂䝁䅅䅢杁䙁䅁杣療䝁䅙兡獂䝁䅕䅉瑁䍁䅁杍睁䑁䅉䅍畁䡁䅧䅢穂䝁䄰兘呂䙁䅣兒兂䕁䅍睔湁䍁䅅䅊塂䍁䅑䅎㑁䑁䅯䅊塂䍁䅑兎㉁䅁䅁䅅䅕䝁䅉䅁湁䙁䅳兒噂䍁䅁杒灂䝁䄴兙畂䝁䅍兡桂䝁䅷䅉兂䡁䅉睢浂䝁䅫䅢求䍁䅁兌杁䑁䅉䅍祁䑁䅁杌㑂䝁䅷督瑂䙁䄰睕塂䕁䅕䅕䑂䕁䄸睊桁䍁䅑䅗歁䑁䅑杍䅁䅁䘸䅁楂䅁䅁睊扂䕁䅕兖杁䕁䅙兡畂䝁䅅杢橂䝁䅫兙獂䍁䅁䅕祂䝁䄸杚灂䝁䅷党杁䍁䄰䅉祁䑁䅁杍睁䍁䄴䅥獂䡁䅍兢摂䙁䅍睖䙂䙁䅁睑偂䍁䅣光歁䙁䅧䅊ぁ䑁䅍䅁剁兂䅁杚䅁䍁䅣睗䙂䙁䅕䅉䝂䝁䅫杢桂䝁䄴睙灂䝁䅅䅢杁䙁䅁杣療䝁䅙兡獂䝁䅕䅉瑁䍁䅁杍睁䑁䅉䅍畁䡁䅧䅢穂䝁䄰兘呂䙁䅣兒兂䕁䅍睔硁䍁䅣光歁䕁䅉䅊硁䑁䅅兎䅁䡁䑕䅁歂䅁䅁睊扂䕁䅕兖杁䕁䅙兡畂䝁䅅杢橂䝁䅫兙獂䍁䅁䅕祂䝁䄸杚灂䝁䅷党杁䍁䄰䅉祁䑁䅁杍睁䍁䄴䅥獂䡁䅍兢摂䙁䅍睖䙂䙁䅁睑偂䑁䅅睊桁䍁䅑睑歁䑁䅉䅍䅁䡁䑣䅁睂䅁䅁睊扂䕁䅕兖杁䕁䅙兡畂䝁䅅杢橂䝁䅫兙獂䍁䅁䅕祂䝁䄸杚灂䝁䅷党杁䍁䄰䅉祁䑁䅁杍睁䍁䄴䅥獂䡁䅍兢摂䙁䅍睖䙂䙁䅁睑偂䑁䅅睊桁䍁䅑睑歁䑁䅉䅎㙁䍁䅑睑歁䑁䅍兎䅁䡁䑫䅁歂䅁䅁睊扂䕁䅕兖杁䕁䅙兡畂䝁䅅杢橂䝁䅫兙獂䍁䅁䅕祂䝁䄸杚灂䝁䅷党杁䍁䄰䅉祁䑁䅁杍睁䍁䄴䅥獂䡁䅍兢摂䙁䅍睖䙂䙁䅁睑偂䑁䅅睊桁䍁䅑睑歁䑁䅍李䅁䡁䑳䅁祂䅁䅁睊扂䕁䅕兖杁䕁䅙兡畂䝁䅅杢橂䝁䅫兙獂䍁䅁䅕祂䝁䄸杚灂䝁䅷党杁䍁䄰䅉祁䑁䅁杍睁䍁䄴䅥獂䡁䅍兢摂䙁䅍睖䙂䙁䅁睑偂䑁䅅睊桁䍁䅑睑歁䑁䅑免㙁䍁䅑睑歁䑁䅅免穁䅁䅁兦䅍䡁䅑䅁湁䙁䅳兒噂䍁䅁杒灂䝁䄴兙畂䝁䅍兡桂䝁䅷䅉兂䡁䅉睢浂䝁䅫䅢求䍁䅁兌杁䑁䅉䅍祁䑁䅁杌㑂䝁䅷督瑂䙁䄰睕塂䕁䅕䅕䑂䕁䄸免湁䍁䅅䅊䕂䍁䅑免硁䑁䅧杏歁䕁䄸䅊硁䑁䅅䅏䅁䡁䑙䅁睂䅁䅁睊扂䕁䅕兖杁䕁䅙兡畂䝁䅅杢橂䝁䅫兙獂䍁䅁䅕祂䝁䄸杚灂䝁䅷党杁䍁䄰䅉祁䑁䅁杍睁䍁䄴䅥獂䡁䅍兢摂䙁䅍睖䙂䙁䅁睑偂䑁䅅睊桁䍁䅑杒歁䑁䅉䅍㙁䍁䅑睒歁䑁䅉䅍䅁䡁䑧䅁睂䅁䅁睊扂䕁䅕兖杁䕁䅙兡畂䝁䅅杢橂䝁䅫兙獂䍁䅁䅕祂䝁䄸杚灂䝁䅷党杁䍁䄰䅉祁䑁䅁杍睁䍁䄴䅥獂䡁䅍兢摂䙁䅍睖䙂䙁䅁睑偂䑁䅅睊桁䍁䅑杒歁䑁䅉免㙁䍁䅑睒歁䑁䅉免䅁䡁䑯䅁睂䅁䅁睊扂䕁䅕兖杁䕁䅙兡畂䝁䅅杢橂䝁䅫兙獂䍁䅁䅕祂䝁䄸杚灂䝁䅷党杁䍁䄰䅉祁䑁䅁杍睁䍁䄴䅥獂䡁䅍兢摂䙁䅍睖䙂䙁䅁睑偂䑁䅅睊桁䍁䅑杒歁䑁䅍李㙁䍁䅑杓歁䑁䅍李䅁䡁䑷䅁睂䅁䅁睊扂䕁䅕兖杁䕁䅙兡畂䝁䅅杢橂䝁䅫兙獂䍁䅁䅕祂䝁䄸杚灂䝁䅷党杁䍁䄰䅉祁䑁䅁杍睁䍁䄴䅥獂䡁䅍兢摂䙁䅍睖䙂䙁䅁睑偂䑁䅅睊桁䍁䅑杒歁䑁䅍睎㙁䍁䅑杓歁䑁䅍睎䅁䡁䐴䅁歂䅁䅁睊扂䕁䅕兖杁䕁䅙兡畂䝁䅅杢橂䝁䅫兙獂䍁䅁䅕祂䝁䄸杚灂䝁䅷党杁䍁䄰䅉祁䑁䅁杍睁䍁䄴䅥獂䡁䅍兢摂䙁䅍睖䙂䙁䅁睑偂䑁䅅睊桁䍁䅑睕歁䑁䅍兏䅁䡁䐸䅁歂䅁䅁睊扂䕁䅕兖杁䕁䅙兡畂䝁䅅杢橂䝁䅫兙獂䍁䅁䅕祂䝁䄸杚灂䝁䅷党杁䍁䄰䅉祁䑁䅁杍睁䍁䄴䅥獂䡁䅍兢摂䙁䅍睖䙂䙁䅁睑偂䑁䅅睊桁䍁䅑杖歁䑁䅑杍䅁䥁䑁䅁睂䅁䅁睊扂䕁䅕兖杁䕁䅙兡畂䝁䅅杢橂䝁䅫兙獂䍁䅁䅕祂䝁䄸杚灂䝁䅷党杁䍁䄰䅉祁䑁䅁杍睁䍁䄴䅥獂䡁䅍兢摂䙁䅍睖䙂䙁䅁睑偂䑁䅅睊桁䍁䅑睖歁䑁䅑䅏㙁䍁䅑睖歁䑁䅕李䅁䥁䑉䅁歂䅁䅁睊扂䕁䅕兖杁䕁䅙兡畂䝁䅅杢橂䝁䅫兙獂䍁䅁䅕祂䝁䄸杚灂䝁䅷党杁䍁䄰䅉祁䑁䅁杍睁䍁䄴䅥獂䡁䅍兢摂䙁䅍睖䙂䙁䅁睑偂䑁䅅睊桁䍁䅑䅗歁䑁䅑杍䅁䥁䑅䅁歂䅁䅁睊扂䕁䅕兖杁䕁䅙兡畂䝁䅅杢橂䝁䅫兙獂䍁䅁䅕祂䝁䄸杚灂䝁䅷党杁䍁䄰䅉祁䑁䅁杍睁䍁䄴䅥獂䡁䅍兢摂䙁䅍睖䙂䙁䅁睑偂䑁䅅睊桁䍁䅑䅗歁䑁䅑睍䅁䥁䑍䅁浂䅁䅁睊扂䕁䅕兖杁䕁䅙兡畂䝁䅅杢橂䝁䅫兙獂䍁䅁䅕祂䝁䄸杚灂䝁䅷党杁䍁䄰䅉祁䑁䅁杍睁䍁䄴䅥獂䡁䅍兢摂䙁䅙杖䑂䍁䅁䅋祁䍁䅫睊桁䍁䅑村歁䑁䅅免ㅁ䅁䅁睬䅉䝁䅑䅁湁䙁䅳兒噂䍁䅁杒灂䝁䄴兙畂䝁䅍兡桂䝁䅷䅉兂䡁䅉睢浂䝁䅫䅢求䍁䅁兌杁䑁䅉䅍祁䑁䅁杌㑂䝁䅷督瑂䙁䄰杖坂䕁䅍䅉潁䑁䅉克湁䍁䅅䅊䑂䍁䅑杍睁䅁䅁睫䅉䡁䅁䅁湁䙁䅳兒噂䍁䅁杒灂䝁䄴兙畂䝁䅍兡桂䝁䅷䅉兂䡁䅉睢浂䝁䅫䅢求䍁䅁兌杁䑁䅉䅍祁䑁䅁杌㑂䝁䅷督瑂䙁䄰杖坂䕁䅍䅉潁䑁䅉克湁䍁䅅䅊䑂䍁䅑杍ぁ䑁䅯䅊䑂䍁䅑睍ㅁ䅁䅁公䅉䝁䅑䅁湁䙁䅳兒噂䍁䅁杒灂䝁䄴兙畂䝁䅍兡桂䝁䅷䅉兂䡁䅉睢浂䝁䅫䅢求䍁䅁兌杁䑁䅉䅍祁䑁䅁杌㑂䝁䅷督瑂䙁䄰杖坂䕁䅍䅉潁䑁䅉克湁䍁䅅䅊䑂䍁䅑睍㉁䅁䅁六䅉䡁䅉䅁湁䙁䅳兒噂䍁䅁杒灂䝁䄴兙畂䝁䅍兡桂䝁䅷䅉兂䡁䅉睢浂䝁䅫䅢求䍁䅁兌杁䑁䅉䅍祁䑁䅁杌㑂䝁䅷督瑂䙁䄰杖坂䕁䅍䅉潁䑁䅉克湁䍁䅅䅊䑂䍁䅑䅎硁䑁䅯䅊䑂䍁䅑免硁䑁䅍䅁扃杁䅁䅤䅁䍁䅣睗䙂䙁䅕䅉䝂䝁䅫杢桂䝁䄴睙灂䝁䅅䅢杁䙁䅁杣療䝁䅙兡獂䝁䅕䅉瑁䍁䅁杍睁䑁䅉䅍畁䡁䅧䅢穂䝁䄰兘坂䙁䅙睑杁䍁䅧杍灁䍁䅣光歁䕁䅑䅊硁䑁䅅䅏㙁䍁䅑睔歁䑁䅅免㑁䅁䅁䅭䅉䡁䅁䅁湁䙁䅳兒噂䍁䅁杒灂䝁䄴兙畂䝁䅍兡桂䝁䅷䅉兂䡁䅉睢浂䝁䅫䅢求䍁䅁兌杁䑁䅉䅍祁䑁䅁杌㑂䝁䅷督瑂䙁䄰杖坂䕁䅍䅉潁䑁䅉克湁䍁䅅䅊䝂䍁䅑杍睁䑁䅯䅊䡂䍁䅑杍睁䅁䅁䅬䅉䡁䅁䅁湁䙁䅳兒噂䍁䅁杒灂䝁䄴兙畂䝁䅍兡桂䝁䅷䅉兂䡁䅉睢浂䝁䅫䅢求䍁䅁兌杁䑁䅉䅍祁䑁䅁杌㑂䝁䅷督瑂䙁䄰杖坂䕁䅍䅉潁䑁䅉克湁䍁䅅䅊䝂䍁䅑杍硁䑁䅯䅊䡂䍁䅑杍硁䅁䅁杬䅉䡁䅁䅁湁䙁䅳兒噂䍁䅁杒灂䝁䄴兙畂䝁䅍兡桂䝁䅷䅉兂䡁䅉睢浂䝁䅫䅢求䍁䅁兌杁䑁䅉䅍祁䑁䅁杌㑂䝁䅷督瑂䙁䄰杖坂䕁䅍䅉潁䑁䅉克湁䍁䅅䅊䝂䍁䅑睍㉁䑁䅯䅊䭂䍁䅑睍㉁䅁䅁杭䅉䡁䅁䅁湁䙁䅳兒噂䍁䅁杒灂䝁䄴兙畂䝁䅍兡桂䝁䅷䅉兂䡁䅉睢浂䝁䅫䅢求䍁䅁兌杁䑁䅉䅍祁䑁䅁杌㑂䝁䅷督瑂䙁䄰杖坂䕁䅍䅉潁䑁䅉克湁䍁䅅䅊䝂䍁䅑睍㍁䑁䅯䅊䭂䍁䅑睍㍁䅁䅁䅮䅉䝁䅑䅁湁䙁䅳兒噂䍁䅁杒灂䝁䄴兙畂䝁䅍兡桂䝁䅷䅉兂䡁䅉睢浂䝁䅫䅢求䍁䅁兌杁䑁䅉䅍祁䑁䅁杌㑂䝁䅷督瑂䙁䄰杖坂䕁䅍䅉潁䑁䅉克湁䍁䅅䅊呂䍁䅑睍㕁䅁䅁兮䅉䝁䅑䅁湁䙁䅳兒噂䍁䅁杒灂䝁䄴兙畂䝁䅍兡桂䝁䅷䅉兂䡁䅉睢浂䝁䅫䅢求䍁䅁兌杁䑁䅉䅍祁䑁䅁杌㑂䝁䅷督瑂䙁䄰杖坂䕁䅍䅉潁䑁䅉克湁䍁䅅䅊坂䍁䅑䅎祁䅁䅁杮䅉䡁䅁䅁湁䙁䅳兒噂䍁䅁杒灂䝁䄴兙畂䝁䅍兡桂䝁䅷䅉兂䡁䅉睢浂䝁䅫䅢求䍁䅁兌杁䑁䅉䅍祁䑁䅁杌㑂䝁䅷督瑂䙁䄰杖坂䕁䅍䅉潁䑁䅉克湁䍁䅅䅊塂䍁䅑䅎㑁䑁䅯䅊塂䍁䅑兎㉁䅁䅁䅯䅉䝁䅑䅁湁䙁䅳兒噂䍁䅁杒灂䝁䄴兙畂䝁䅍兡桂䝁䅷䅉兂䡁䅉睢浂䝁䅫䅢求䍁䅁兌杁䑁䅉䅍祁䑁䅁杌㑂䝁䅷督瑂䙁䄰杖坂䕁䅍䅉潁䑁䅉克湁䍁䅅䅊奂䍁䅑䅎祁䅁䅁睮䅉䝁䅑䅁湁䙁䅳兒噂䍁䅁杒灂䝁䄴兙畂䝁䅍兡桂䝁䅷䅉兂䡁䅉睢浂䝁䅫䅢求䍁䅁兌杁䑁䅉䅍祁䑁䅁杌㑂䝁䅷督瑂䙁䄰杖坂䕁䅍䅉潁䑁䅉克湁䍁䅅䅊奂䍁䅑䅎穁䅁䅁兯䅉䙁䄴䅁湁䙁䅳兒噂䍁䅁杒灂䝁䄴兙畂䝁䅍兡桂䝁䅷䅉兂䡁䅉睢浂䝁䅫䅢求䍁䅁兌杁䑁䅉䅍祁䑁䅁杌㑂䝁䅷督瑂䙁䄰杖坂䕁䅍睊桁䍁䅑村歁䑁䅅免ㅁ䅁䅁眲䅑䙁䅷䅁湁䙁䅳兒噂䍁䅁杒灂䝁䄴兙畂䝁䅍兡桂䝁䅷䅉兂䡁䅉睢浂䝁䅫䅢求䍁䅁兌杁䑁䅉䅍祁䑁䅁杌㑂䝁䅷督瑂䙁䄰杖坂䕁䅍睊桁䍁䅑睑歁䑁䅉䅍䅁䵁䔴䅁潂䅁䅁睊扂䕁䅕兖杁䕁䅙兡畂䝁䅅杢橂䝁䅫兙獂䍁䅁䅕祂䝁䄸杚灂䝁䅷党杁䍁䄰䅉祁䑁䅁杍睁䍁䄴䅥獂䡁䅍兢摂䙁䅙杖䑂䍁䅣光歁䕁䅍䅊祁䑁䅑杏歁䕁䅍䅊穁䑁䅕䅁兄䅂䅁䅘䅁䍁䅣睗䙂䙁䅕䅉䝂䝁䅫杢桂䝁䄴睙灂䝁䅅䅢杁䙁䅁杣療䝁䅙兡獂䝁䅕䅉瑁䍁䅁杍睁䑁䅉䅍畁䡁䅧䅢穂䝁䄰兘坂䙁䅙睑湁䍁䅅䅊䑂䍁䅑睍㉁䅁䅁朰䅑䝁䅯䅁湁䙁䅳兒噂䍁䅁杒灂䝁䄴兙畂䝁䅍兡桂䝁䅷䅉兂䡁䅉睢浂䝁䅫䅢求䍁䅁兌杁䑁䅉䅍祁䑁䅁杌㑂䝁䅷督瑂䙁䄰杖坂䕁䅍睊桁䍁䅑睑歁䑁䅑免㙁䍁䅑睑歁䑁䅅免穁䅁䅁䄱䅑䝁䅷䅁湁䙁䅳兒噂䍁䅁杒灂䝁䄴兙畂䝁䅍兡桂䝁䅷䅉兂䡁䅉睢浂䝁䅫䅢求䍁䅁兌杁䑁䅉䅍祁䑁䅁杌㑂䝁䅷督瑂䙁䄰杖坂䕁䅍睊桁䍁䅑䅒歁䑁䅅免㑁䑁䅯䅊偂䍁䅑免硁䑁䅧䅁捄䅂䅁䅡䅁䍁䅣睗䙂䙁䅕䅉䝂䝁䅫杢桂䝁䄴睙灂䝁䅅䅢杁䙁䅁杣療䝁䅙兡獂䝁䅕䅉瑁䍁䅁杍睁䑁䅉䅍畁䡁䅧䅢穂䝁䄰兘坂䙁䅙睑湁䍁䅅䅊䝂䍁䅑杍睁䑁䅯䅊䡂䍁䅑杍睁䅁䅁睺䅑䝁䅧䅁湁䙁䅳兒噂䍁䅁杒灂䝁䄴兙畂䝁䅍兡桂䝁䅷䅉兂䡁䅉睢浂䝁䅫䅢求䍁䅁兌杁䑁䅉䅍祁䑁䅁杌㑂䝁䅷督瑂䙁䄰杖坂䕁䅍睊桁䍁䅑杒歁䑁䅉免㙁䍁䅑睒歁䑁䅉免䅁乁䕅䅁潂䅁䅁睊扂䕁䅕兖杁䕁䅙兡畂䝁䅅杢橂䝁䅫兙獂䍁䅁䅕祂䝁䄸杚灂䝁䅷党杁䍁䄰䅉祁䑁䅁杍睁䍁䄴䅥獂䡁䅍兢摂䙁䅙杖䑂䍁䅣光歁䕁䅙䅊穁䑁䅙杏歁䕁䅯䅊穁䑁䅙䅁呄䅂䅁䅡䅁䍁䅣睗䙂䙁䅕䅉䝂䝁䅫杢桂䝁䄴睙灂䝁䅅䅢杁䙁䅁杣療䝁䅙兡獂䝁䅕䅉瑁䍁䅁杍睁䑁䅉䅍畁䡁䅧䅢穂䝁䄰兘坂䙁䅙睑湁䍁䅅䅊䝂䍁䅑睍㍁䑁䅯䅊䭂䍁䅑睍㍁䅁䅁儱䅑䙁䅷䅁湁䙁䅳兒噂䍁䅁杒灂䝁䄴兙畂䝁䅍兡桂䝁䅷䅉兂䡁䅉睢浂䝁䅫䅢求䍁䅁兌杁䑁䅉䅍祁䑁䅁杌㑂䝁䅷督瑂䙁䄰杖坂䕁䅍睊桁䍁䅑睕歁䑁䅍兏䅁乁䕙䅁捂䅁䅁睊扂䕁䅕兖杁䕁䅙兡畂䝁䅅杢橂䝁䅫兙獂䍁䅁䅕祂䝁䄸杚灂䝁䅷党杁䍁䄰䅉祁䑁䅁杍睁䍁䄴䅥獂䡁䅍兢摂䙁䅙杖䑂䍁䅣光歁䙁䅙䅊ぁ䑁䅉䅁塄䅂䅁䅡䅁䍁䅣睗䙂䙁䅕䅉䝂䝁䅫杢桂䝁䄴睙灂䝁䅅䅢杁䙁䅁杣療䝁䅙兡獂䝁䅕䅉瑁䍁䅁杍睁䑁䅉䅍畁䡁䅧䅢穂䝁䄰兘坂䙁䅙睑湁䍁䅅䅊塂䍁䅑䅎㑁䑁䅯䅊塂䍁䅑兎㉁䅁䅁儲䅑䙁䅷䅁湁䙁䅳兒噂䍁䅁杒灂䝁䄴兙畂䝁䅍兡桂䝁䅷䅉兂䡁䅉睢浂䝁䅫䅢求䍁䅁兌杁䑁䅉䅍祁䑁䅁杌㑂䝁䅷督瑂䙁䄰杖坂䕁䅍睊桁䍁䅑䅗歁䑁䅑杍䅁乁䕧䅁捂䅁䅁睊扂䕁䅕兖杁䕁䅙兡畂䝁䅅杢橂䝁䅫兙獂䍁䅁䅕祂䝁䄸杚灂䝁䅷党杁䍁䄰䅉祁䑁䅁杍睁䍁䄴䅥獂䡁䅍兢摂䙁䅙杖䑂䍁䅣光歁䙁䅧䅊ぁ䑁䅍䅁慄䅂䅁杚䅁䍁䅣睗䙂䙁䅕䅉䝂䝁䅫杢桂䝁䄴睙灂䝁䅅䅢杁䙁䅁杣療䝁䅙兡獂䝁䅕䅉瑁䍁䅁杍睁䑁䅉䅍畁䡁䅧䅢穂䝁䄰兘塂䕁䅕睑杁䍁䅧杍灁䍁䅣光歁䕁䅉䅊硁䑁䅅兎䅁䭁䌸䅁歂䅁䅁睊扂䕁䅕兖杁䕁䅙兡畂䝁䅅杢橂䝁䅫兙獂䍁䅁䅕祂䝁䄸杚灂䝁䅷党杁䍁䄰䅉祁䑁䅁杍睁䍁䄴䅥獂䡁䅍兢摂䙁䅣兒䑂䍁䅁䅋祁䍁䅫睊桁䍁䅑睑歁䑁䅉䅍䅁䭁䍉䅁睂䅁䅁睊扂䕁䅕兖杁䕁䅙兡畂䝁䅅杢橂䝁䅫兙獂䍁䅁䅕祂䝁䄸杚灂䝁䅷党杁䍁䄰䅉祁䑁䅁杍睁䍁䄴䅥獂䡁䅍兢摂䙁䅣兒䑂䍁䅁䅋祁䍁䅫睊桁䍁䅑睑歁䑁䅉䅎㙁䍁䅑睑歁䑁䅍兎䅁䭁䍑䅁歂䅁䅁睊扂䕁䅕兖杁䕁䅙兡畂䝁䅅杢橂䝁䅫兙獂䍁䅁䅕祂䝁䄸杚灂䝁䅷党杁䍁䄰䅉祁䑁䅁杍睁䍁䄴䅥獂䡁䅍兢摂䙁䅣兒䑂䍁䅁䅋祁䍁䅫睊桁䍁䅑睑歁䑁䅍李䅁䭁䍯䅁祂䅁䅁睊扂䕁䅕兖杁䕁䅙兡畂䝁䅅杢橂䝁䅫兙獂䍁䅁䅕祂䝁䄸杚灂䝁䅷党杁䍁䄰䅉祁䑁䅁杍睁䍁䄴䅥獂䡁䅍兢摂䙁䅣兒䑂䍁䅁䅋祁䍁䅫睊桁䍁䅑睑歁䑁䅑免㙁䍁䅑睑歁䑁䅅免穁䅁䅁䅲䅉䡁䅑䅁湁䙁䅳兒噂䍁䅁杒灂䝁䄴兙畂䝁䅍兡桂䝁䅷䅉兂䡁䅉睢浂䝁䅫䅢求䍁䅁兌杁䑁䅉䅍祁䑁䅁杌㑂䝁䅷督瑂䙁䄰睖䙂䕁䅍䅉潁䑁䅉克湁䍁䅅䅊䕂䍁䅑免硁䑁䅧杏歁䕁䄸䅊硁䑁䅅䅏䅁䱁䍁䅁睂䅁䅁睊扂䕁䅕兖杁䕁䅙兡畂䝁䅅杢橂䝁䅫兙獂䍁䅁䅕祂䝁䄸杚灂䝁䅷党杁䍁䄰䅉祁䑁䅁杍睁䍁䄴䅥獂䡁䅍兢摂䙁䅣兒䑂䍁䅁䅋祁䍁䅫睊桁䍁䅑杒歁䑁䅉䅍㙁䍁䅑睒歁䑁䅉䅍䅁䭁䍍䅁睂䅁䅁睊扂䕁䅕兖杁䕁䅙兡畂䝁䅅杢橂䝁䅫兙獂䍁䅁䅕祂䝁䄸杚灂䝁䅷党杁䍁䄰䅉祁䑁䅁杍睁䍁䄴䅥獂䡁䅍兢摂䙁䅣兒䑂䍁䅁䅋祁䍁䅫睊桁䍁䅑杒歁䑁䅉免㙁䍁䅑睒歁䑁䅉免䅁䭁䍕䅁睂䅁䅁睊扂䕁䅕兖杁䕁䅙兡畂䝁䅅杢橂䝁䅫兙獂䍁䅁䅕祂䝁䄸杚灂䝁䅷党杁䍁䄰䅉祁䑁䅁杍睁䍁䄴䅥獂䡁䅍兢摂䙁䅣兒䑂䍁䅁䅋祁䍁䅫睊桁䍁䅑杒歁䑁䅍李㙁䍁䅑杓歁䑁䅍李䅁䭁䍳䅁睂䅁䅁睊扂䕁䅕兖杁䕁䅙兡畂䝁䅅杢橂䝁䅫兙獂䍁䅁䅕祂䝁䄸杚灂䝁䅷党杁䍁䄰䅉祁䑁䅁杍睁䍁䄴䅥獂䡁䅍兢摂䙁䅣兒䑂䍁䅁䅋祁䍁䅫睊桁䍁䅑杒歁䑁䅍睎㙁䍁䅑杓歁䑁䅍睎䅁䭁䌰䅁歂䅁䅁睊扂䕁䅕兖杁䕁䅙兡畂䝁䅅杢橂䝁䅫兙獂䍁䅁䅕祂䝁䄸杚灂䝁䅷党杁䍁䄰䅉祁䑁䅁杍睁䍁䄴䅥獂䡁䅍兢摂䙁䅣兒䑂䍁䅁䅋祁䍁䅫睊桁䍁䅑睕歁䑁䅍兏䅁䭁䌴䅁歂䅁䅁睊扂䕁䅕兖杁䕁䅙兡畂䝁䅅杢橂䝁䅫兙獂䍁䅁䅕祂䝁䄸杚灂䝁䅷党杁䍁䄰䅉祁䑁䅁杍睁䍁䄴䅥獂䡁䅍兢摂䙁䅣兒䑂䍁䅁䅋祁䍁䅫睊桁䍁䅑杖歁䑁䅑杍䅁䭁䍙䅁睂䅁䅁睊扂䕁䅕兖杁䕁䅙兡畂䝁䅅杢橂䝁䅫兙獂䍁䅁䅕祂䝁䄸杚灂䝁䅷党杁䍁䄰䅉祁䑁䅁杍睁䍁䄴䅥獂䡁䅍兢摂䙁䅣兒䑂䍁䅁䅋祁䍁䅫睊桁䍁䅑睖歁䑁䅑䅏㙁䍁䅑睖歁䑁䅕李䅁䭁䍧䅁歂䅁䅁睊扂䕁䅕兖杁䕁䅙兡畂䝁䅅杢橂䝁䅫兙獂䍁䅁䅕祂䝁䄸杚灂䝁䅷党杁䍁䄰䅉祁䑁䅁杍睁䍁䄴䅥獂䡁䅍兢摂䙁䅣兒䑂䍁䅁䅋祁䍁䅫睊桁䍁䅑䅗歁䑁䅑杍䅁䭁䍣䅁歂䅁䅁睊扂䕁䅕兖杁䕁䅙兡畂䝁䅅杢橂䝁䅫兙獂䍁䅁䅕祂䝁䄸杚灂䝁䅷党杁䍁䄰䅉祁䑁䅁杍睁䍁䄴䅥獂䡁䅍兢摂䙁䅣兒䑂䍁䅁䅋祁䍁䅫睊桁䍁䅑䅗歁䑁䅑睍䅁䭁䍫䅁敂䅁䅁睊扂䕁䅕兖杁䕁䅙兡畂䝁䅅杢橂䝁䅫兙獂䍁䅁䅕祂䝁䄸杚灂䝁䅷党杁䍁䄰䅉祁䑁䅁杍睁䍁䄴䅥獂䡁䅍兢摂䙁䅣兒䑂䍁䅣光歁䕁䅉䅊硁䑁䅅兎䅁乁䔴䅁捂䅁䅁睊扂䕁䅕兖杁䕁䅙兡畂䝁䅅杢橂䝁䅫兙獂䍁䅁䅕祂䝁䄸杚灂䝁䅷党杁䍁䄰䅉祁䑁䅁杍睁䍁䄴䅥獂䡁䅍兢摂䙁䅣兒䑂䍁䅣光歁䕁䅍䅊祁䑁䅁䅁杄䅂䅁䅡䅁䍁䅣睗䙂䙁䅕䅉䝂䝁䅫杢桂䝁䄴睙灂䝁䅅䅢杁䙁䅁杣療䝁䅙兡獂䝁䅕䅉瑁䍁䅁杍睁䑁䅉䅍畁䡁䅧䅢穂䝁䄰兘塂䕁䅕睑湁䍁䅅䅊䑂䍁䅑杍ぁ䑁䅯䅊䑂䍁䅑睍ㅁ䅁䅁朴䅑䙁䅷䅁湁䙁䅳兒噂䍁䅁杒灂䝁䄴兙畂䝁䅍兡桂䝁䅷䅉兂䡁䅉睢浂䝁䅫䅢求䍁䅁兌杁䑁䅉䅍祁䑁䅁杌㑂䝁䅷督瑂䙁䄰睖䙂䕁䅍睊桁䍁䅑睑歁䑁䅍李䅁佁䕑䅁煂䅁䅁睊扂䕁䅕兖杁䕁䅙兡畂䝁䅅杢橂䝁䅫兙獂䍁䅁䅕祂䝁䄸杚灂䝁䅷党杁䍁䄰䅉祁䑁䅁杍睁䍁䄴䅥獂䡁䅍兢摂䙁䅣兒䑂䍁䅣光歁䕁䅍䅊ぁ䑁䅅杏歁䕁䅍䅊硁䑁䅅睍䅁佁䕙䅁獂䅁䅁睊扂䕁䅕兖杁䕁䅙兡畂䝁䅅杢橂䝁䅫兙獂䍁䅁䅕祂䝁䄸杚灂䝁䅷党杁䍁䄰䅉祁䑁䅁杍睁䍁䄴䅥獂䡁䅍兢摂䙁䅣兒䑂䍁䅣光歁䕁䅑䅊硁䑁䅅䅏㙁䍁䅑睔歁䑁䅅免㑁䅁䅁眳䅑䝁䅧䅁湁䙁䅳兒噂䍁䅁杒灂䝁䄴兙畂䝁䅍兡桂䝁䅷䅉兂䡁䅉睢浂䝁䅫䅢求䍁䅁兌杁䑁䅉䅍祁䑁䅁杌㑂䝁䅷督瑂䙁䄰睖䙂䕁䅍睊桁䍁䅑杒歁䑁䅉䅍㙁䍁䅑睒歁䑁䅉䅍䅁佁䕅䅁潂䅁䅁睊扂䕁䅕兖杁䕁䅙兡畂䝁䅅杢橂䝁䅫兙獂䍁䅁䅕祂䝁䄸杚灂䝁䅷党杁䍁䄰䅉祁䑁䅁杍睁䍁䄴䅥獂䡁䅍兢摂䙁䅣兒䑂䍁䅣光歁䕁䅙䅊祁䑁䅅杏歁䕁䅣䅊祁䑁䅅䅁橄䅂䅁䅡䅁䍁䅣睗䙂䙁䅕䅉䝂䝁䅫杢桂䝁䄴睙灂䝁䅅䅢杁䙁䅁杣療䝁䅙兡獂䝁䅕䅉瑁䍁䅁杍睁䑁䅉䅍畁䡁䅧䅢穂䝁䄰兘塂䕁䅕睑湁䍁䅅䅊䝂䍁䅑睍㉁䑁䅯䅊䭂䍁䅑睍㉁䅁䅁儵䅑䝁䅧䅁湁䙁䅳兒噂䍁䅁杒灂䝁䄴兙畂䝁䅍兡桂䝁䅷䅉兂䡁䅉睢浂䝁䅫䅢求䍁䅁兌杁䑁䅉䅍祁䑁䅁杌㑂䝁䅷督瑂䙁䄰睖䙂䕁䅍睊桁䍁䅑杒歁䑁䅍睎㙁䍁䅑杓歁䑁䅍睎䅁佁䕣䅁捂䅁䅁睊扂䕁䅕兖杁䕁䅙兡畂䝁䅅杢橂䝁䅫兙獂䍁䅁䅕祂䝁䄸杚灂䝁䅷党杁䍁䄰䅉祁䑁䅁杍睁䍁䄴䅥獂䡁䅍兢摂䙁䅣兒䑂䍁䅣光歁䙁䅍䅊穁䑁䅫䅁摄䅂䅁䅘䅁䍁䅣睗䙂䙁䅕䅉䝂䝁䅫杢桂䝁䄴睙灂䝁䅅䅢杁䙁䅁杣療䝁䅙兡獂䝁䅕䅉瑁䍁䅁杍睁䑁䅉䅍畁䡁䅧䅢穂䝁䄰兘塂䕁䅕睑湁䍁䅅䅊坂䍁䅑䅎祁䅁䅁䄶䅑䝁䅧䅁湁䙁䅳兒噂䍁䅁杒灂䝁䄴兙畂䝁䅍兡桂䝁䅷䅉兂䡁䅉睢浂䝁䅫䅢求䍁䅁兌杁䑁䅉䅍祁䑁䅁杌㑂䝁䅷督瑂䙁䄰睖䙂䕁䅍睊桁䍁䅑睖歁䑁䅑䅏㙁䍁䅑睖歁䑁䅕李䅁佁䕯䅁捂䅁䅁睊扂䕁䅕兖杁䕁䅙兡畂䝁䅅杢橂䝁䅫兙獂䍁䅁䅕祂䝁䄸杚灂䝁䅷党杁䍁䄰䅉祁䑁䅁杍睁䍁䄴䅥獂䡁䅍兢摂䙁䅣兒䑂䍁䅣光歁䙁䅧䅊ぁ䑁䅉䅁灄䅂䅁䅘䅁䍁䅣睗䙂䙁䅕䅉䝂䝁䅫杢桂䝁䄴睙灂䝁䅅䅢杁䙁䅁杣療䝁䅙兡獂䝁䅕䅉瑁䍁䅁杍睁䑁䅉䅍畁䡁䅧䅢穂䝁䄰兘塂䕁䅕睑湁䍁䅅䅊奂䍁䅑䅎穁䅁䅁眶䅑䝁䅙䅁湁䙁䅳兒噂䍁䅁杒灂䝁䄴兙畂䝁䅍兡桂䝁䅷䅉兂䡁䅉睢浂䝁䅫䅢求䍁䅁兌杁䑁䅉䅍祁䑁䅁杌㑂䝁䅷督瑂䙁䄰䅗䙂䕁䅷䅉潁䑁䅉克湁䍁䅅䅊䍂䍁䅑免硁䑁䅕䅁牄杁䅁䅚䅁䍁䅣睗䙂䙁䅕䅉䝂䝁䅫杢桂䝁䄴睙灂䝁䅅䅢杁䙁䅁杣療䝁䅙兡獂䝁䅕䅉瑁䍁䅁杍睁䑁䅉䅍畁䡁䅧䅢穂䝁䄰兘奂䕁䅕䅔杁䍁䅧杍灁䍁䅣光歁䕁䅍䅊祁䑁䅁䅁敄杁䅁䅣䅁䍁䅣睗䙂䙁䅕䅉䝂䝁䅫杢桂䝁䄴睙灂䝁䅅䅢杁䙁䅁杣療䝁䅙兡獂䝁䅕䅉瑁䍁䅁杍睁䑁䅉䅍畁䡁䅧䅢穂䝁䄰兘奂䕁䅕䅔杁䍁䅧杍灁䍁䅣光歁䕁䅍䅊祁䑁䅑杏歁䕁䅍䅊穁䑁䅕䅁杄杁䅁䅚䅁䍁䅣睗䙂䙁䅕䅉䝂䝁䅫杢桂䝁䄴睙灂䝁䅅䅢杁䙁䅁杣療䝁䅙兡獂䝁䅕䅉瑁䍁䅁杍睁䑁䅉䅍畁䡁䅧䅢穂䝁䄰兘奂䕁䅕䅔杁䍁䅧杍灁䍁䅣光歁䕁䅍䅊穁䑁䅙䅁楄杁䅁杣䅁䍁䅣睗䙂䙁䅕䅉䝂䝁䅫杢桂䝁䄴睙灂䝁䅅䅢杁䙁䅁杣療䝁䅙兡獂䝁䅕䅉瑁䍁䅁杍睁䑁䅉䅍畁䡁䅧䅢穂䝁䄰兘奂䕁䅕䅔杁䍁䅧杍灁䍁䅣光歁䕁䅍䅊ぁ䑁䅅杏歁䕁䅍䅊硁䑁䅅睍䅁佁䍑䅁あ䅁䅁睊扂䕁䅕兖杁䕁䅙兡畂䝁䅅杢橂䝁䅫兙獂䍁䅁䅕祂䝁䄸杚灂䝁䅷党杁䍁䄰䅉祁䑁䅁杍睁䍁䄴䅥獂䡁䅍兢摂䙁䅧兒䵂䍁䅁䅋祁䍁䅫睊桁䍁䅑䅒歁䑁䅅免㑁䑁䅯䅊偂䍁䅑免硁䑁䅧䅁獄杁䅁䅣䅁䍁䅣睗䙂䙁䅕䅉䝂䝁䅫杢桂䝁䄴睙灂䝁䅅䅢杁䙁䅁杣療䝁䅙兡獂䝁䅕䅉瑁䍁䅁杍睁䑁䅉䅍畁䡁䅧䅢穂䝁䄰兘奂䕁䅕䅔杁䍁䅧杍灁䍁䅣光歁䕁䅙䅊祁䑁䅁杏歁䕁䅣䅊祁䑁䅁䅁晄杁䅁䅣䅁䍁䅣睗䙂䙁䅕䅉䝂䝁䅫杢桂䝁䄴睙灂䝁䅅䅢杁䙁䅁杣療䝁䅙兡獂䝁䅕䅉瑁䍁䅁杍睁䑁䅉䅍畁䡁䅧䅢穂䝁䄰兘奂䕁䅕䅔杁䍁䅧杍灁䍁䅣光歁䕁䅙䅊祁䑁䅅杏歁䕁䅣䅊祁䑁䅅䅁桄杁䅁䅣䅁䍁䅣睗䙂䙁䅕䅉䝂䝁䅫杢桂䝁䄴睙灂䝁䅅䅢杁䙁䅁杣療䝁䅙兡獂䝁䅕䅉瑁䍁䅁杍睁䑁䅉䅍畁䡁䅧䅢穂䝁䄰兘奂䕁䅕䅔杁䍁䅧杍灁䍁䅣光歁䕁䅙䅊穁䑁䅙杏歁䕁䅯䅊穁䑁䅙䅁橄杁䅁䅣䅁䍁䅣睗䙂䙁䅕䅉䝂䝁䅫杢桂䝁䄴睙灂䝁䅅䅢杁䙁䅁杣療䝁䅙兡獂䝁䅕䅉瑁䍁䅁杍睁䑁䅉䅍畁䡁䅧䅢穂䝁䄰兘奂䕁䅕䅔杁䍁䅧杍灁䍁䅣光歁䕁䅙䅊穁䑁䅣杏歁䕁䅯䅊穁䑁䅣䅁汄杁䅁䅚䅁䍁䅣睗䙂䙁䅕䅉䝂䝁䅫杢桂䝁䄴睙灂䝁䅅䅢杁䙁䅁杣療䝁䅙兡獂䝁䅕䅉瑁䍁䅁杍睁䑁䅉䅍畁䡁䅧䅢穂䝁䄰兘奂䕁䅕䅔杁䍁䅧杍灁䍁䅣光歁䙁䅍䅊穁䑁䅫䅁浄杁䅁䅚䅁䍁䅣睗䙂䙁䅕䅉䝂䝁䅫杢桂䝁䄴睙灂䝁䅅䅢杁䙁䅁杣療䝁䅙兡獂䝁䅕䅉瑁䍁䅁杍睁䑁䅉䅍畁䡁䅧䅢穂䝁䄰兘奂䕁䅕䅔杁䍁䅧杍灁䍁䅣光歁䙁䅙䅊ぁ䑁䅉䅁湄杁䅁䅣䅁䍁䅣睗䙂䙁䅕䅉䝂䝁䅫杢桂䝁䄴睙灂䝁䅅䅢杁䙁䅁杣療䝁䅙兡獂䝁䅕䅉瑁䍁䅁杍睁䑁䅉䅍畁䡁䅧䅢穂䝁䄰兘奂䕁䅕䅔杁䍁䅧杍灁䍁䅣光歁䙁䅣䅊ぁ䑁䅧杏歁䙁䅣䅊ㅁ䑁䅙䅁灄杁䅁䅚䅁䍁䅣睗䙂䙁䅕䅉䝂䝁䅫杢桂䝁䄴睙灂䝁䅅䅢杁䙁䅁杣療䝁䅙兡獂䝁䅕䅉瑁䍁䅁杍睁䑁䅉䅍畁䡁䅧䅢穂䝁䄰兘奂䕁䅕䅔杁䍁䅧杍灁䍁䅣光歁䙁䅧䅊ぁ䑁䅉䅁潄杁䅁䅚䅁䍁䅣睗䙂䙁䅕䅉䝂䝁䅫杢桂䝁䄴睙灂䝁䅅䅢杁䙁䅁杣療䝁䅙兡獂䝁䅕䅉瑁䍁䅁杍睁䑁䅉䅍畁䡁䅧䅢穂䝁䄰兘奂䕁䅕䅔杁䍁䅧杍灁䍁䅣光歁䙁䅧䅊ぁ䑁䅍䅁煄杁䅁杘䅁䍁䅣睗䙂䙁䅕䅉䝂䝁䅫杢桂䝁䄴睙灂䝁䅅䅢杁䙁䅁杣療䝁䅙兡獂䝁䅕䅉瑁䍁䅁杍睁䑁䅉䅍畁䡁䅧䅢穂䝁䄰兘奂䕁䅕䅔湁䍁䅅䅊䍂䍁䅑免硁䑁䅕䅁㕄䅂䅁䅘䅁䍁䅣睗䙂䙁䅕䅉䝂䝁䅫杢桂䝁䄴睙灂䝁䅅䅢杁䙁䅁杣療䝁䅙兡獂䝁䅕䅉瑁䍁䅁杍睁䑁䅉䅍畁䡁䅧䅢穂䝁䄰兘奂䕁䅕䅔湁䍁䅅䅊䑂䍁䅑杍睁䅁䅁䄷䅑䝁䅧䅁湁䙁䅳兒噂䍁䅁杒灂䝁䄴兙畂䝁䅍兡桂䝁䅷䅉兂䡁䅉睢浂䝁䅫䅢求䍁䅁兌杁䑁䅉䅍祁䑁䅁杌㑂䝁䅷督瑂䙁䄰䅗䙂䕁䅷睊桁䍁䅑睑歁䑁䅉䅎㙁䍁䅑睑歁䑁䅍兎䅁佁䔴䅁捂䅁䅁睊扂䕁䅕兖杁䕁䅙兡畂䝁䅅杢橂䝁䅫兙獂䍁䅁䅕祂䝁䄸杚灂䝁䅷党杁䍁䄰䅉祁䑁䅁杍睁䍁䄴䅥獂䡁䅍兢摂䙁䅧兒䵂䍁䅣光歁䕁䅍䅊穁䑁䅙䅁睄䅂䅁条䅁䍁䅣睗䙂䙁䅕䅉䝂䝁䅫杢桂䝁䄴睙灂䝁䅅䅢杁䙁䅁杣療䝁䅙兡獂䝁䅕䅉瑁䍁䅁杍睁䑁䅉䅍畁䡁䅧䅢穂䝁䄰兘奂䕁䅕䅔湁䍁䅅䅊䑂䍁䅑䅎硁䑁䅯䅊䑂䍁䅑免硁䑁䅍䅁祄䅂䅁䅢䅁䍁䅣睗䙂䙁䅕䅉䝂䝁䅫杢桂䝁䄴睙灂䝁䅅䅢杁䙁䅁杣療䝁䅙兡獂䝁䅕䅉瑁䍁䅁杍睁䑁䅉䅍畁䡁䅧䅢穂䝁䄰兘奂䕁䅕䅔湁䍁䅅䅊䕂䍁䅑免硁䑁䅧杏歁䕁䄸䅊硁䑁䅅䅏䅁偁䕯䅁潂䅁䅁睊扂䕁䅕兖杁䕁䅙兡畂䝁䅅杢橂䝁䅫兙獂䍁䅁䅕祂䝁䄸杚灂䝁䅷党杁䍁䄰䅉祁䑁䅁杍睁䍁䄴䅥獂䡁䅍兢摂䙁䅧兒䵂䍁䅣光歁䕁䅙䅊祁䑁䅁杏歁䕁䅣䅊祁䑁䅁䅁瑄䅂䅁䅡䅁䍁䅣睗䙂䙁䅕䅉䝂䝁䅫杢桂䝁䄴睙灂䝁䅅䅢杁䙁䅁杣療䝁䅙兡獂䝁䅕䅉瑁䍁䅁杍睁䑁䅉䅍畁䡁䅧䅢穂䝁䄰兘奂䕁䅕䅔湁䍁䅅䅊䝂䍁䅑杍硁䑁䅯䅊䡂䍁䅑杍硁䅁䅁眷䅑䝁䅧䅁湁䙁䅳兒噂䍁䅁杒灂䝁䄴兙畂䝁䅍兡桂䝁䅷䅉兂䡁䅉睢浂䝁䅫䅢求䍁䅁兌杁䑁䅉䅍祁䑁䅁杌㑂䝁䅷督瑂䙁䄰䅗䙂䕁䅷睊桁䍁䅑杒歁䑁䅍李㙁䍁䅑杓歁䑁䅍李䅁偁䕅䅁潂䅁䅁睊扂䕁䅕兖杁䕁䅙兡畂䝁䅅杢橂䝁䅫兙獂䍁䅁䅕祂䝁䄸杚灂䝁䅷党杁䍁䄰䅉祁䑁䅁杍睁䍁䄴䅥獂䡁䅍兢摂䙁䅧兒䵂䍁䅣光歁䕁䅙䅊穁䑁䅣杏歁䕁䅯䅊穁䑁䅣䅁穄䅂䅁䅘䅁䍁䅣睗䙂䙁䅕䅉䝂䝁䅫杢桂䝁䄴睙灂䝁䅅䅢杁䙁䅁杣療䝁䅙兡獂䝁䅕䅉瑁䍁䅁杍睁䑁䅉䅍畁䡁䅧䅢穂䝁䄰兘奂䕁䅕䅔湁䍁䅅䅊呂䍁䅑睍㕁䅁䅁䄫䅑䙁䅷䅁湁䙁䅳兒噂䍁䅁杒灂䝁䄴兙畂䝁䅍兡桂䝁䅷䅉兂䡁䅉睢浂䝁䅫䅢求䍁䅁兌杁䑁䅉䅍祁䑁䅁杌㑂䝁䅷督瑂䙁䄰䅗䙂䕁䅷睊桁䍁䅑杖歁䑁䅑杍䅁偁䕑䅁潂䅁䅁睊扂䕁䅕兖杁䕁䅙兡畂䝁䅅杢橂䝁䅫兙獂䍁䅁䅕祂䝁䄸杚灂䝁䅷党杁䍁䄰䅉祁䑁䅁杍睁䍁䄴䅥獂䡁䅍兢摂䙁䅧兒䵂䍁䅣光歁䙁䅣䅊ぁ䑁䅧杏歁䙁䅣䅊ㅁ䑁䅙䅁㉄䅂䅁䅘䅁䍁䅣睗䙂䙁䅕䅉䝂䝁䅫杢桂䝁䄴睙灂䝁䅅䅢杁䙁䅁杣療䝁䅙兡獂䝁䅕䅉瑁䍁䅁杍睁䑁䅉䅍畁䡁䅧䅢穂䝁䄰兘奂䕁䅕䅔湁䍁䅅䅊奂䍁䅑䅎祁䅁䅁儹䅑䙁䅷䅁湁䙁䅳兒噂䍁䅁杒灂䝁䄴兙畂䝁䅍兡桂䝁䅷䅉兂䡁䅉睢浂䝁䅫䅢求䍁䅁兌杁䑁䅉䅍祁䑁䅁杌㑂䝁䅷督瑂䙁䄰䅗䙂䕁䅷睊桁䍁䅑䅗歁䑁䅑睍䅁偁䕣䅁祂䅁䅁睊扂䕁䅕兖杁䕁䅙兡畂䝁䅅杢橂䝁䅫兙獂䍁䅁䅕祂䝁䄸杚灂䝁䅷党杁䍁䄰䅉祁䑁䅁杍硁䍁䅁兌杁䑁䅍兌硁䑁䅅兌祁䑁䅉杌㑂䝁䅷督瑂䙁䄰兑䙂䕁䅕睊桁䍁䅑村歁䑁䅅免ㅁ䅁䅁䅧䅕䡁䅁䅁湁䙁䅳兒噂䍁䅁杒灂䝁䄴兙畂䝁䅍兡桂䝁䅷䅉兂䡁䅉睢浂䝁䅫䅢求䍁䅁兌杁䑁䅉䅍祁䑁䅅䅉瑁䍁䅁睍瑁䑁䅅免瑁䑁䅉杍畁䡁䅧䅢穂䝁䄰兘䉂䕁䅕兒湁䍁䅅䅊䑂䍁䅑杍睁䅁䅁督䅕䡁䅷䅁湁䙁䅳兒噂䍁䅁杒灂䝁䄴兙畂䝁䅍兡桂䝁䅷䅉兂䡁䅉睢浂䝁䅫䅢求䍁䅁兌杁䑁䅉䅍祁䑁䅅䅉瑁䍁䅁睍瑁䑁䅅免瑁䑁䅉杍畁䡁䅧䅢穂䝁䄰兘䉂䕁䅕兒湁䍁䅅䅊䑂䍁䅑杍ぁ䑁䅯䅊䑂䍁䅑睍ㅁ䅁䅁兤䅕䡁䅁䅁湁䙁䅳兒噂䍁䅁杒灂䝁䄴兙畂䝁䅍兡桂䝁䅷䅉兂䡁䅉睢浂䝁䅫䅢求䍁䅁兌杁䑁䅉䅍祁䑁䅅䅉瑁䍁䅁睍瑁䑁䅅免瑁䑁䅉杍畁䡁䅧䅢穂䝁䄰兘䉂䕁䅕兒湁䍁䅅䅊䑂䍁䅑睍㉁䅁䅁䅥䅕䡁䄴䅁湁䙁䅳兒噂䍁䅁杒灂䝁䄴兙畂䝁䅍兡桂䝁䅷䅉兂</t>
  </si>
  <si>
    <t>MN, WI</t>
  </si>
  <si>
    <t>WI,IA,IL,MN</t>
  </si>
  <si>
    <t>IL,MO</t>
  </si>
  <si>
    <t>10 States</t>
  </si>
  <si>
    <t>WA,OR,AK,ID</t>
  </si>
  <si>
    <t>Public Service Enterprise Group (NYSE-PEG)</t>
  </si>
  <si>
    <t>WEC</t>
  </si>
  <si>
    <t>XEL</t>
  </si>
  <si>
    <t>XXXX</t>
  </si>
  <si>
    <t>XX</t>
  </si>
  <si>
    <t>MI</t>
  </si>
  <si>
    <t>NY,PA</t>
  </si>
  <si>
    <t>VA,NC,SC,OH,WV,UT</t>
  </si>
  <si>
    <t>NC,OH,FL,SC,KY</t>
  </si>
  <si>
    <t>CA</t>
  </si>
  <si>
    <t>LA,AR,MS,TX</t>
  </si>
  <si>
    <t>KS,MO</t>
  </si>
  <si>
    <t>CT,NH,MA</t>
  </si>
  <si>
    <t>HI</t>
  </si>
  <si>
    <t>ID</t>
  </si>
  <si>
    <t>WI</t>
  </si>
  <si>
    <t>FL</t>
  </si>
  <si>
    <t>MT,SD,NE</t>
  </si>
  <si>
    <t>OK,AR</t>
  </si>
  <si>
    <t>MN,ND,SD</t>
  </si>
  <si>
    <t>AZ</t>
  </si>
  <si>
    <t>OR</t>
  </si>
  <si>
    <t>CA,TX</t>
  </si>
  <si>
    <t>GA,FL,NJ,IL,VA,TN,MS</t>
  </si>
  <si>
    <t>WI,IL,MN,MI</t>
  </si>
  <si>
    <t>MN,WI,ND,SD,MI</t>
  </si>
  <si>
    <t>Capital IQ Company Screening Report &gt; Electric, Gas and Water Companies Financial Data</t>
  </si>
  <si>
    <t>Exchange:Ticker</t>
  </si>
  <si>
    <t>S&amp;P Entity ID</t>
  </si>
  <si>
    <t>Total Revenue [CY 2020] ($USDmm, Historical rate)</t>
  </si>
  <si>
    <t>Operating Income [CY 2020] ($USDmm, Historical rate)</t>
  </si>
  <si>
    <t>Interest Expense [CY 2020] ($USDmm, Historical rate)</t>
  </si>
  <si>
    <t>Net Property, Plant &amp; Equipment [Latest Annual] ($USDmm, Historical rate)</t>
  </si>
  <si>
    <t>Total Short-Term Borrowings [Latest Annual] ($USDmm, Historical rate)</t>
  </si>
  <si>
    <t>Long-Term Debt [Latest Annual] ($USDmm, Historical rate)</t>
  </si>
  <si>
    <t>Total Pref. Equity [Latest Annual] ($USDmm, Historical rate)</t>
  </si>
  <si>
    <t>Total Common Equity [Latest Annual] ($USDmm, Historical rate)</t>
  </si>
  <si>
    <t>Return on Common Equity % [LTM]</t>
  </si>
  <si>
    <t>Market Capitalization [My Setting] [Latest] ($USDmm, Historical rate)</t>
  </si>
  <si>
    <t>Watch Lists</t>
  </si>
  <si>
    <t>SP_TICKER</t>
  </si>
  <si>
    <t>SP_ENTITY_ID</t>
  </si>
  <si>
    <t>IQ_TOTAL_REV</t>
  </si>
  <si>
    <t>FY2021</t>
  </si>
  <si>
    <t>IQ_INDUSTRY_CLASSIFICATION</t>
  </si>
  <si>
    <t>ALLETE, Inc. (NYSE:ALE)</t>
  </si>
  <si>
    <t>NYSE:ALE</t>
  </si>
  <si>
    <t>4022309</t>
  </si>
  <si>
    <t>Utilities; Utilities; Electric Utilities; Electric Utilities; Electric Power Generation By Fossil Fuels; Electric Power Transmission and Control</t>
  </si>
  <si>
    <t>Alliant Energy Corporation (NasdaqGS:LNT)</t>
  </si>
  <si>
    <t>NasdaqGS:LNT</t>
  </si>
  <si>
    <t>4057038</t>
  </si>
  <si>
    <t>Utilities; Utilities; Electric Utilities; Electric Utilities; Electric Power Distribution; Electric Power Generation By Fossil Fuels</t>
  </si>
  <si>
    <t>Ameren Corporation (NYSE:AEE)</t>
  </si>
  <si>
    <t>NYSE:AEE</t>
  </si>
  <si>
    <t>4007308</t>
  </si>
  <si>
    <t>Utilities; Utilities; Multi-Utilities; Multi-Utilities</t>
  </si>
  <si>
    <t>American Electric Power Company, Inc. (NasdaqGS:AEP)</t>
  </si>
  <si>
    <t>NasdaqGS:AEP</t>
  </si>
  <si>
    <t>4006321</t>
  </si>
  <si>
    <t>Utilities; Utilities; Electric Utilities; Electric Utilities; Electric Power Distribution; Electric Power Generation By Fossil Fuels; Electric Power Generation By Nuclear Fuels; Electric Power Transmission and Control</t>
  </si>
  <si>
    <t>Avangrid, Inc. (NYSE:AGR)</t>
  </si>
  <si>
    <t>NYSE:AGR</t>
  </si>
  <si>
    <t>4057045</t>
  </si>
  <si>
    <t>Utilities; Utilities; Electric Utilities; Electric Utilities; Electric Power Distribution; Electric Power Generation By Fossil Fuels; Electric Power Transmission and Control</t>
  </si>
  <si>
    <t>Avista Corporation (NYSE:AVA)</t>
  </si>
  <si>
    <t>NYSE:AVA</t>
  </si>
  <si>
    <t>4057075</t>
  </si>
  <si>
    <t>Black Hills Corporation (NYSE:BKH)</t>
  </si>
  <si>
    <t>NYSE:BKH</t>
  </si>
  <si>
    <t>4010420</t>
  </si>
  <si>
    <t>CenterPoint Energy, Inc. (NYSE:CNP)</t>
  </si>
  <si>
    <t>NYSE:CNP</t>
  </si>
  <si>
    <t>4074390</t>
  </si>
  <si>
    <t>CMS Energy Corporation (NYSE:CMS)</t>
  </si>
  <si>
    <t>NYSE:CMS</t>
  </si>
  <si>
    <t>4004172</t>
  </si>
  <si>
    <t>Consolidated Edison, Inc. (NYSE:ED)</t>
  </si>
  <si>
    <t>NYSE:ED</t>
  </si>
  <si>
    <t>4057041</t>
  </si>
  <si>
    <t>Dominion Energy, Inc. (NYSE:D)</t>
  </si>
  <si>
    <t>NYSE:D</t>
  </si>
  <si>
    <t>4001616</t>
  </si>
  <si>
    <t>DTE Energy Company (NYSE:DTE)</t>
  </si>
  <si>
    <t>NYSE:DTE</t>
  </si>
  <si>
    <t>4057044</t>
  </si>
  <si>
    <t>Duke Energy Corporation (NYSE:DUK)</t>
  </si>
  <si>
    <t>NYSE:DUK</t>
  </si>
  <si>
    <t>4121470</t>
  </si>
  <si>
    <t>Edison International (NYSE:EIX)</t>
  </si>
  <si>
    <t>NYSE:EIX</t>
  </si>
  <si>
    <t>4056943</t>
  </si>
  <si>
    <t>Utilities; Utilities; Electric Utilities; Electric Utilities; Electric Power Distribution; Electric Power Transmission and Control</t>
  </si>
  <si>
    <t>Entergy Corporation (NYSE:ETR)</t>
  </si>
  <si>
    <t>NYSE:ETR</t>
  </si>
  <si>
    <t>4007889</t>
  </si>
  <si>
    <t>Evergy, Inc. (NYSE:EVRG)</t>
  </si>
  <si>
    <t>NYSE:EVRG</t>
  </si>
  <si>
    <t>8603803</t>
  </si>
  <si>
    <t>Eversource Energy (NYSE:ES)</t>
  </si>
  <si>
    <t>NYSE:ES</t>
  </si>
  <si>
    <t>4057052</t>
  </si>
  <si>
    <t>Exelon Corporation (NasdaqGS:EXC)</t>
  </si>
  <si>
    <t>NasdaqGS:EXC</t>
  </si>
  <si>
    <t>4057056</t>
  </si>
  <si>
    <t>FirstEnergy Corp. (NYSE:FE)</t>
  </si>
  <si>
    <t>NYSE:FE</t>
  </si>
  <si>
    <t>4056944</t>
  </si>
  <si>
    <t>Fortis Inc. (TSX:FTS)</t>
  </si>
  <si>
    <t>TSX:FTS</t>
  </si>
  <si>
    <t>4082871</t>
  </si>
  <si>
    <t>Hawaiian Electric Industries, Inc. (NYSE:HE)</t>
  </si>
  <si>
    <t>NYSE:HE</t>
  </si>
  <si>
    <t>1031123</t>
  </si>
  <si>
    <t>IDACORP, Inc. (NYSE:IDA)</t>
  </si>
  <si>
    <t>NYSE:IDA</t>
  </si>
  <si>
    <t>4056949</t>
  </si>
  <si>
    <t>MGE Energy, Inc. (NasdaqGS:MGEE)</t>
  </si>
  <si>
    <t>NasdaqGS:MGEE</t>
  </si>
  <si>
    <t>4072883</t>
  </si>
  <si>
    <t>NextEra Energy, Inc. (NYSE:NEE)</t>
  </si>
  <si>
    <t>NYSE:NEE</t>
  </si>
  <si>
    <t>3010401</t>
  </si>
  <si>
    <t>NorthWestern Corporation (NasdaqGS:NWE)</t>
  </si>
  <si>
    <t>NasdaqGS:NWE</t>
  </si>
  <si>
    <t>4057053</t>
  </si>
  <si>
    <t>OGE Energy Corp. (NYSE:OGE)</t>
  </si>
  <si>
    <t>NYSE:OGE</t>
  </si>
  <si>
    <t>4057055</t>
  </si>
  <si>
    <t>Otter Tail Corporation (NasdaqGS:OTTR)</t>
  </si>
  <si>
    <t>NasdaqGS:OTTR</t>
  </si>
  <si>
    <t>4057017</t>
  </si>
  <si>
    <t>PG&amp;E Corporation (NYSE:PCG)</t>
  </si>
  <si>
    <t>NYSE:PCG</t>
  </si>
  <si>
    <t>4057057</t>
  </si>
  <si>
    <t>Pinnacle West Capital Corporation (NYSE:PNW)</t>
  </si>
  <si>
    <t>NYSE:PNW</t>
  </si>
  <si>
    <t>4056951</t>
  </si>
  <si>
    <t>PNM Resources, Inc. (NYSE:PNM)</t>
  </si>
  <si>
    <t>NYSE:PNM</t>
  </si>
  <si>
    <t>4006880</t>
  </si>
  <si>
    <t>Portland General Electric Company (NYSE:POR)</t>
  </si>
  <si>
    <t>NYSE:POR</t>
  </si>
  <si>
    <t>4057019</t>
  </si>
  <si>
    <t>Public Service Enterprise Group Incorporated (NYSE:PEG)</t>
  </si>
  <si>
    <t>NYSE:PEG</t>
  </si>
  <si>
    <t>4050911</t>
  </si>
  <si>
    <t>Sempra Energy (NYSE:SRE)</t>
  </si>
  <si>
    <t>NYSE:SRE</t>
  </si>
  <si>
    <t>4057062</t>
  </si>
  <si>
    <t>The Southern Company (NYSE:SO)</t>
  </si>
  <si>
    <t>NYSE:SO</t>
  </si>
  <si>
    <t>4004298</t>
  </si>
  <si>
    <t>Unitil Corporation (NYSE:UTL)</t>
  </si>
  <si>
    <t>NYSE:UTL</t>
  </si>
  <si>
    <t>4056953</t>
  </si>
  <si>
    <t>WEC Energy Group, Inc. (NYSE:WEC)</t>
  </si>
  <si>
    <t>NYSE:WEC</t>
  </si>
  <si>
    <t>4009725</t>
  </si>
  <si>
    <t>Xcel Energy Inc. (NasdaqGS:XEL)</t>
  </si>
  <si>
    <t>NasdaqGS:XEL</t>
  </si>
  <si>
    <t>4025308</t>
  </si>
  <si>
    <t>Market Cap ($bil)</t>
  </si>
  <si>
    <t>Net Plant ($bil)</t>
  </si>
  <si>
    <t>Operating Revenue ($bil)</t>
  </si>
  <si>
    <t>䡁䅉睢浂䝁䅫䅢求䍁䅁兌杁䑁䅉䅍祁䑁䅅䅉瑁䍁䅁睍瑁䑁䅅免瑁䑁䅉杍畁䡁䅧䅢穂䝁䄰兘䉂䕁䅕兒湁䍁䅅䅊䑂䍁䅑䅎硁䑁䅯䅊䑂䍁䅑免硁䑁䅍䅁㙂兂䅁䅧䅁䍁䅣睗䙂䙁䅕䅉䝂䝁䅫杢桂䝁䄴睙灂䝁䅅䅢杁䙁䅁杣療䝁䅙兡獂䝁䅕䅉瑁䍁䅁杍睁䑁䅉免杁䍁䄰䅉穁䍁䄰免硁䍁䄰杍祁䍁䄴䅥獂䡁䅍兢摂䕁䅅兒䙂䍁䅣光歁䕁䅑䅊硁䑁䅅䅏㙁䍁䅑睔歁䑁䅅免㑁䅁䅁內䅕䡁䅷䅁湁䙁䅳兒噂䍁䅁杒灂䝁䄴兙畂䝁䅍兡桂䝁䅷䅉兂䡁䅉睢浂䝁䅫䅢求䍁䅁兌杁䑁䅉䅍祁䑁䅅䅉瑁䍁䅁睍瑁䑁䅅免瑁䑁䅉杍畁䡁䅧䅢穂䝁䄰兘䉂䕁䅕兒湁䍁䅅䅊䝂䍁䅑杍睁䑁䅯䅊䡂䍁䅑杍睁䅁䅁䅤䅕䡁䅷䅁湁䙁䅳兒噂䍁䅁杒灂䝁䄴兙畂䝁䅍兡桂䝁䅷䅉兂䡁䅉睢浂䝁䅫䅢求䍁䅁兌杁䑁䅉䅍祁䑁䅅䅉瑁䍁䅁睍瑁䑁䅅免瑁䑁䅉杍畁䡁䅧䅢穂䝁䄰兘䉂䕁䅕兒湁䍁䅅䅊䝂䍁䅑杍硁䑁䅯䅊䡂䍁䅑杍硁䅁䅁杤䅕䡁䅷䅁湁䙁䅳兒噂䍁䅁杒灂䝁䄴兙畂䝁䅍兡桂䝁䅷䅉兂䡁䅉睢浂䝁䅫䅢求䍁䅁兌杁䑁䅉䅍祁䑁䅅䅉瑁䍁䅁睍瑁䑁䅅免瑁䑁䅉杍畁䡁䅧䅢穂䝁䄰兘䉂䕁䅕兒湁䍁䅅䅊䝂䍁䅑睍㉁䑁䅯䅊䭂䍁䅑睍㉁䅁䅁入䅕䡁䅷䅁湁䙁䅳兒噂䍁䅁杒灂䝁䄴兙畂䝁䅍兡桂䝁䅷䅉兂䡁䅉睢浂䝁䅫䅢求䍁䅁兌杁䑁䅉䅍祁䑁䅅䅉瑁䍁䅁睍瑁䑁䅅免瑁䑁䅉杍畁䡁䅧䅢穂䝁䄰兘䉂䕁䅕兒湁䍁䅅䅊䝂䍁䅑睍㍁䑁䅯䅊䭂䍁䅑睍㍁䅁䅁睥䅕䡁䅁䅁湁䙁䅳兒噂䍁䅁杒灂䝁䄴兙畂䝁䅍兡桂䝁䅷䅉兂䡁䅉睢浂䝁䅫䅢求䍁䅁兌杁䑁䅉䅍祁䑁䅅䅉瑁䍁䅁睍瑁䑁䅅免瑁䑁䅉杍畁䡁䅧䅢穂䝁䄰兘䉂䕁䅕兒湁䍁䅅䅊呂䍁䅑睍㕁䅁䅁睤䅕䡁䅁䅁湁䙁䅳兒噂䍁䅁杒灂䝁䄴兙畂䝁䅍兡桂䝁䅷䅉兂䡁䅉睢浂䝁䅫䅢求䍁䅁兌杁䑁䅉䅍祁䑁䅅䅉瑁䍁䅁睍瑁䑁䅅免瑁䑁䅉杍畁䡁䅧䅢穂䝁䄰兘䉂䕁䅕兒湁䍁䅅䅊坂䍁䅑䅎祁䅁䅁䅦䅕䡁䅷䅁湁䙁䅳兒噂䍁䅁杒灂䝁䄴兙畂䝁䅍兡桂䝁䅷䅉兂䡁䅉睢浂䝁䅫䅢求䍁䅁兌杁䑁䅉䅍祁䑁䅅䅉瑁䍁䅁睍瑁䑁䅅免瑁䑁䅉杍畁䡁䅧䅢穂䝁䄰兘䉂䕁䅕兒湁䍁䅅䅊塂䍁䅑䅎㑁䑁䅯䅊塂䍁䅑兎㉁䅁䅁杦䅕䡁䅁䅁湁䙁䅳兒噂䍁䅁杒灂䝁䄴兙畂䝁䅍兡桂䝁䅷䅉兂䡁䅉睢浂䝁䅫䅢求䍁䅁兌杁䑁䅉䅍祁䑁䅅䅉瑁䍁䅁睍瑁䑁䅅免瑁䑁䅉杍畁䡁䅧䅢穂䝁䄰兘䉂䕁䅕兒湁䍁䅅䅊奂䍁䅑䅎祁䅁䅁兦䅕䡁䅁䅁湁䙁䅳兒噂䍁䅁杒灂䝁䄴兙畂䝁䅍兡桂䝁䅷䅉兂䡁䅉睢浂䝁䅫䅢求䍁䅁兌杁䑁䅉䅍祁䑁䅅䅉瑁䍁䅁睍瑁䑁䅅免瑁䑁䅉杍畁䡁䅧䅢穂䝁䄰兘䉂䕁䅕兒湁䍁䅅䅊奂䍁䅑䅎穁䅁䅁睦䅕䡁䅉䅁湁䙁䅳兒噂䍁䅁杒灂䝁䄴兙畂䝁䅍兡桂䝁䅷䅉兂䡁䅉睢浂䝁䅫䅢求䍁䅁兌杁䑁䅉䅍祁䑁䅅䅉瑁䍁䅁睍瑁䑁䅅免瑁䑁䅉杍畁䡁䅧䅢穂䝁䄰兘䉂䕁䅕䅕湁䍁䅅䅊䍂䍁䅑免硁䑁䅕䅁偃兂䅁䅣䅁䍁䅣睗䙂䙁䅕䅉䝂䝁䅫杢桂䝁䄴睙灂䝁䅅䅢杁䙁䅁杣療䝁䅙兡獂䝁䅕䅉瑁䍁䅁杍睁䑁䅉免杁䍁䄰䅉穁䍁䄰免硁䍁䄰杍祁䍁䄴䅥獂䡁䅍兢摂䕁䅅兒兂䍁䅣光歁䕁䅍䅊祁䑁䅁䅁䍃兂䅁䅦䅁䍁䅣睗䙂䙁䅕䅉䝂䝁䅫杢桂䝁䄴睙灂䝁䅅䅢杁䙁䅁杣療䝁䅙兡獂䝁䅕䅉瑁䍁䅁杍睁䑁䅉免杁䍁䄰䅉穁䍁䄰免硁䍁䄰杍祁䍁䄴䅥獂䡁䅍兢摂䕁䅅兒兂䍁䅣光歁䕁䅍䅊祁䑁䅑杏歁䕁䅍䅊穁䑁䅕䅁䕃兂䅁䅣䅁䍁䅣睗䙂䙁䅕䅉䝂䝁䅫杢桂䝁䄴睙灂䝁䅅䅢杁䙁䅁杣療䝁䅙兡獂䝁䅕䅉瑁䍁䅁杍睁䑁䅉免杁䍁䄰䅉穁䍁䄰免硁䍁䄰杍祁䍁䄴䅥獂䡁䅍兢摂䕁䅅兒兂䍁䅣光歁䕁䅍䅊穁䑁䅙䅁䡃兂䅁杦䅁䍁䅣睗䙂䙁䅕䅉䝂䝁䅫杢桂䝁䄴睙灂䝁䅅䅢杁䙁䅁杣療䝁䅙兡獂䝁䅕䅉瑁䍁䅁杍睁䑁䅉免杁䍁䄰䅉穁䍁䄰免硁䍁䄰杍祁䍁䄴䅥獂䡁䅍兢摂䕁䅅兒兂䍁䅣光歁䕁䅍䅊ぁ䑁䅅杏歁䕁䅍䅊硁䑁䅅睍䅁䥁䙫䅁䅃䅁䅁睊扂䕁䅕兖杁䕁䅙兡畂䝁䅅杢橂䝁䅫兙獂䍁䅁䅕祂䝁䄸杚灂䝁䅷党杁䍁䄰䅉祁䑁䅁杍硁䍁䅁兌杁䑁䅍兌硁䑁䅅兌祁䑁䅉杌㑂䝁䅷督瑂䙁䄰兑䙂䙁䅁睊桁䍁䅑䅒歁䑁䅅免㑁䑁䅯䅊偂䍁䅑免硁䑁䅧䅁元兂䅁䅦䅁䍁䅣睗䙂䙁䅕䅉䝂䝁䅫杢桂䝁䄴睙灂䝁䅅䅢杁䙁䅁杣療䝁䅙兡獂䝁䅕䅉瑁䍁䅁杍睁䑁䅉免杁䍁䄰䅉穁䍁䄰免硁䍁䄰杍祁䍁䄴䅥獂䡁䅍兢摂䕁䅅兒兂䍁䅣光歁䕁䅙䅊祁䑁䅁杏歁䕁䅣䅊祁䑁䅁䅁䑃兂䅁䅦䅁䍁䅣睗䙂䙁䅕䅉䝂䝁䅫杢桂䝁䄴睙灂䝁䅅䅢杁䙁䅁杣療䝁䅙兡獂䝁䅕䅉瑁䍁䅁杍睁䑁䅉免杁䍁䄰䅉穁䍁䄰免硁䍁䄰杍祁䍁䄴䅥獂䡁䅍兢摂䕁䅅兒兂䍁䅣光歁䕁䅙䅊祁䑁䅅杏歁䕁䅣䅊祁䑁䅅䅁䙃兂䅁䅦䅁䍁䅣睗䙂䙁䅕䅉䝂䝁䅫杢桂䝁䄴睙灂䝁䅅䅢杁䙁䅁杣療䝁䅙兡獂䝁䅕䅉瑁䍁䅁杍睁䑁䅉免杁䍁䄰䅉穁䍁䄰免硁䍁䄰杍祁䍁䄴䅥獂䡁䅍兢摂䕁䅅兒兂䍁䅣光歁䕁䅙䅊穁䑁䅙杏歁䕁䅯䅊穁䑁䅙䅁䥃兂䅁䅦䅁䍁䅣睗䙂䙁䅕䅉䝂䝁䅫杢桂䝁䄴睙灂䝁䅅䅢杁䙁䅁杣療䝁䅙兡獂䝁䅕䅉瑁䍁䅁杍睁䑁䅉免杁䍁䄰䅉穁䍁䄰免硁䍁䄰杍祁䍁䄴䅥獂䡁䅍兢摂䕁䅅兒兂䍁䅣光歁䕁䅙䅊穁䑁䅣杏歁䕁䅯䅊穁䑁䅣䅁䭃兂䅁䅣䅁䍁䅣睗䙂䙁䅕䅉䝂䝁䅫杢桂䝁䄴睙灂䝁䅅䅢杁䙁䅁杣療䝁䅙兡獂䝁䅕䅉瑁䍁䅁杍睁䑁䅉免杁䍁䄰䅉穁䍁䄰免硁䍁䄰杍祁䍁䄴䅥獂䡁䅍兢摂䕁䅅兒兂䍁䅣光歁䙁䅍䅊穁䑁䅫䅁䝃兂䅁䅣䅁䍁䅣睗䙂䙁䅕䅉䝂䝁䅫杢桂䝁䄴睙灂䝁䅅䅢杁䙁䅁杣療䝁䅙兡獂䝁䅕䅉瑁䍁䅁杍睁䑁䅉免杁䍁䄰䅉穁䍁䄰免硁䍁䄰杍祁䍁䄴䅥獂䡁䅍兢摂䕁䅅兒兂䍁䅣光歁䙁䅙䅊ぁ䑁䅉䅁䱃兂䅁䅦䅁䍁䅣睗䙂䙁䅕䅉䝂䝁䅫杢桂䝁䄴睙灂䝁䅅䅢杁䙁䅁杣療䝁䅙兡獂䝁䅕䅉瑁䍁䅁杍睁䑁䅉免杁䍁䄰䅉穁䍁䄰免硁䍁䄰杍祁䍁䄴䅥獂䡁䅍兢摂䕁䅅兒兂䍁䅣光歁䙁䅣䅊ぁ䑁䅧杏歁䙁䅣䅊ㅁ䑁䅙䅁乃兂䅁䅣䅁䍁䅣睗䙂䙁䅕䅉䝂䝁䅫杢桂䝁䄴睙灂䝁䅅䅢杁䙁䅁杣療䝁䅙兡獂䝁䅕䅉瑁䍁䅁杍睁䑁䅉免杁䍁䄰䅉穁䍁䄰免硁䍁䄰杍祁䍁䄴䅥獂䡁䅍兢摂䕁䅅兒兂䍁䅣光歁䙁䅧䅊ぁ䑁䅉䅁䵃兂䅁䅣䅁䍁䅣睗䙂䙁䅕䅉䝂䝁䅫杢桂䝁䄴睙灂䝁䅅䅢杁䙁䅁杣療䝁䅙兡獂䝁䅕䅉瑁䍁䅁杍睁䑁䅉免杁䍁䄰䅉穁䍁䄰免硁䍁䄰杍祁䍁䄴䅥獂䡁䅍兢摂䕁䅅兒兂䍁䅣光歁䙁䅧䅊ぁ䑁䅍䅁佃兂䅁杣䅁䍁䅣睗䙂䙁䅕䅉䝂䝁䅫杢桂䝁䄴睙灂䝁䅅䅢杁䙁䅁杣療䝁䅙兡獂䝁䅕䅉瑁䍁䅁杍睁䑁䅉免杁䍁䄰䅉穁䍁䄰免硁䍁䄰杍祁䍁䄴䅥獂䡁䅍兢摂䕁䅅兒呂䍁䅣光歁䕁䅉䅊硁䑁䅅兎䅁䭁䘰䅁睂䅁䅁睊扂䕁䅕兖杁䕁䅙兡畂䝁䅅杢橂䝁䅫兙獂䍁䅁䅕祂䝁䄸杚灂䝁䅷党杁䍁䄰䅉祁䑁䅁杍硁䍁䅁兌杁䑁䅍兌硁䑁䅅兌祁䑁䅉杌㑂䝁䅷督瑂䙁䄰兑䙂䙁䅍睊桁䍁䅑睑歁䑁䅉䅍䅁䭁䙁䅁㡂䅁䅁睊扂䕁䅕兖杁䕁䅙兡畂䝁䅅杢橂䝁䅫兙獂䍁䅁䅕祂䝁䄸杚灂䝁䅷党杁䍁䄰䅉祁䑁䅁杍硁䍁䅁兌杁䑁䅍兌硁䑁䅅兌祁䑁䅉杌㑂䝁䅷督瑂䙁䄰兑䙂䙁䅍睊桁䍁䅑睑歁䑁䅉䅎㙁䍁䅑睑歁䑁䅍兎䅁䭁䙉䅁睂䅁䅁睊扂䕁䅕兖杁䕁䅙兡畂䝁䅅杢橂䝁䅫兙獂䍁䅁䅕祂䝁䄸杚灂䝁䅷党杁䍁䄰䅉祁䑁䅁杍硁䍁䅁兌杁䑁䅍兌硁䑁䅅兌祁䑁䅉杌㑂䝁䅷督瑂䙁䄰兑䙂䙁䅍睊桁䍁䅑睑歁䑁䅍李䅁䭁䙑䅁⭂䅁䅁睊扂䕁䅕兖杁䕁䅙兡畂䝁䅅杢橂䝁䅫兙獂䍁䅁䅕祂䝁䄸杚灂䝁䅷党杁䍁䄰䅉祁䑁䅁杍硁䍁䅁兌杁䑁䅍兌硁䑁䅅兌祁䑁䅉杌㑂䝁䅷督瑂䙁䄰兑䙂䙁䅍睊桁䍁䅑睑歁䑁䅑免㙁䍁䅑睑歁䑁䅅免穁䅁䅁杰䅕䥁䅁䅁湁䙁䅳兒噂䍁䅁杒灂䝁䄴兙畂䝁䅍兡桂䝁䅷䅉兂䡁䅉睢浂䝁䅫䅢求䍁䅁兌杁䑁䅉䅍祁䑁䅅䅉瑁䍁䅁睍瑁䑁䅅免瑁䑁䅉杍畁䡁䅧䅢穂䝁䄰兘䉂䕁䅕睕湁䍁䅅䅊䕂䍁䅑免硁䑁䅧杏歁䕁䄸䅊硁䑁䅅䅏䅁䭁䘴䅁㡂䅁䅁睊扂䕁䅕兖杁䕁䅙兡畂䝁䅅杢橂䝁䅫兙獂䍁䅁䅕祂䝁䄸杚灂䝁䅷党杁䍁䄰䅉祁䑁䅁杍硁䍁䅁兌杁䑁䅍兌硁䑁䅅兌祁䑁䅉杌㑂䝁䅷督瑂䙁䄰兑䙂䙁䅍睊桁䍁䅑杒歁䑁䅉䅍㙁䍁䅑睒歁䑁䅉䅍䅁䭁䙅䅁㡂䅁䅁睊扂䕁䅕兖杁䕁䅙兡畂䝁䅅杢橂䝁䅫兙獂䍁䅁䅕祂䝁䄸杚灂䝁䅷党杁䍁䄰䅉祁䑁䅁杍硁䍁䅁兌杁䑁䅍兌硁䑁䅅兌祁䑁䅉杌㑂䝁䅷督瑂䙁䄰兑䙂䙁䅍睊桁䍁䅑杒歁䑁䅉免㙁䍁䅑睒歁䑁䅉免䅁䭁䙍䅁㡂䅁䅁睊扂䕁䅕兖杁䕁䅙兡畂䝁䅅杢橂䝁䅫兙獂䍁䅁䅕祂䝁䄸杚灂䝁䅷党杁䍁䄰䅉祁䑁䅁杍硁䍁䅁兌杁䑁䅍兌硁䑁䅅兌祁䑁䅉杌㑂䝁䅷督瑂䙁䄰兑䙂䙁䅍睊桁䍁䅑杒歁䑁䅍李㙁䍁䅑杓歁䑁䅍李䅁䭁䙕䅁㡂䅁䅁睊扂䕁䅕兖杁䕁䅙兡畂䝁䅅杢橂䝁䅫兙獂䍁䅁䅕祂䝁䄸杚灂䝁䅷党杁䍁䄰䅉祁䑁䅁杍硁䍁䅁兌杁䑁䅍兌硁䑁䅅兌祁䑁䅉杌㑂䝁䅷督瑂䙁䄰兑䙂䙁䅍睊桁䍁䅑杒歁䑁䅍睎㙁䍁䅑杓歁䑁䅍睎䅁䭁䙣䅁睂䅁䅁睊扂䕁䅕兖杁䕁䅙兡畂䝁䅅杢橂䝁䅫兙獂䍁䅁䅕祂䝁䄸杚灂䝁䅷党杁䍁䄰䅉祁䑁䅁杍硁䍁䅁兌杁䑁䅍兌硁䑁䅅兌祁䑁䅉杌㑂䝁䅷督瑂䙁䄰兑䙂䙁䅍睊桁䍁䅑睕歁䑁䅍兏䅁䭁䙧䅁睂䅁䅁睊扂䕁䅕兖杁䕁䅙兡畂䝁䅅杢橂䝁䅫兙獂䍁䅁䅕祂䝁䄸杚灂䝁䅷党杁䍁䄰䅉祁䑁䅁杍硁䍁䅁兌杁䑁䅍兌硁䑁䅅兌祁䑁䅉杌㑂䝁䅷督瑂䙁䄰兑䙂䙁䅍睊桁䍁䅑杖歁䑁䅑杍䅁䭁䙫䅁㡂䅁䅁睊扂䕁䅕兖杁䕁䅙兡畂䝁䅅杢橂䝁䅫兙獂䍁䅁䅕祂䝁䄸杚灂䝁䅷党杁䍁䄰䅉祁䑁䅁杍硁䍁䅁兌杁䑁䅍兌硁䑁䅅兌祁䑁䅉杌㑂䝁䅷督瑂䙁䄰兑䙂䙁䅍睊桁䍁䅑睖歁䑁䅑䅏㙁䍁䅑睖歁䑁䅕李䅁䭁䙳䅁睂䅁䅁睊扂䕁䅕兖杁䕁䅙兡畂䝁䅅杢橂䝁䅫兙獂䍁䅁䅕祂䝁䄸杚灂䝁䅷党杁䍁䄰䅉祁䑁䅁杍硁䍁䅁兌杁䑁䅍兌硁䑁䅅兌祁䑁䅉杌㑂䝁䅷督瑂䙁䄰兑䙂䙁䅍睊桁䍁䅑䅗歁䑁䅑杍䅁䭁䙯䅁睂䅁䅁睊扂䕁䅕兖杁䕁䅙兡畂䝁䅅杢橂䝁䅫兙獂䍁䅁䅕祂䝁䄸杚灂䝁䅷党杁䍁䄰䅉祁䑁䅁杍硁䍁䅁兌杁䑁䅍兌硁䑁䅅兌祁䑁䅉杌㑂䝁䅷督瑂䙁䄰兑䙂䙁䅍睊桁䍁䅑䅗歁䑁䅑睍䅁䭁䙷䅁祂䅁䅁睊扂䕁䅕兖杁䕁䅙兡畂䝁䅅杢橂䝁䅫兙獂䍁䅁䅕祂䝁䄸杚灂䝁䅷党杁䍁䄰䅉祁䑁䅁杍硁䍁䅁兌杁䑁䅍兌硁䑁䅅兌祁䑁䅉杌㑂䝁䅷督瑂䙁䄰兑䡂䙁䅉睊桁䍁䅑村歁䑁䅅免ㅁ䅁䅁朲䅕䡁䅁䅁湁䙁䅳兒噂䍁䅁杒灂䝁䄴兙畂䝁䅍兡桂䝁䅷䅉兂䡁䅉睢浂䝁䅫䅢求䍁䅁兌杁䑁䅉䅍祁䑁䅅䅉瑁䍁䅁睍瑁䑁䅅免瑁䑁䅉杍畁䡁䅧䅢穂䝁䄰兘䉂䕁䅣杕湁䍁䅅䅊䑂䍁䅑杍睁䅁䅁兺䅕䡁䅷䅁湁䙁䅳兒噂䍁䅁杒灂䝁䄴兙畂䝁䅍兡桂䝁䅷䅉兂䡁䅉睢浂䝁䅫䅢求䍁䅁兌杁䑁䅉䅍祁䑁䅅䅉瑁䍁䅁睍瑁䑁䅅免瑁䑁䅉杍畁䡁䅧䅢穂䝁䄰兘䉂䕁䅣杕湁䍁䅅䅊䑂䍁䅑杍ぁ䑁䅯䅊䑂䍁䅑睍ㅁ䅁䅁睺䅕䡁䅁䅁湁䙁䅳兒噂䍁䅁杒灂䝁䄴兙畂䝁䅍兡桂䝁䅷䅉兂䡁䅉睢浂䝁䅫䅢求䍁䅁兌杁䑁䅉䅍祁䑁䅅䅉瑁䍁䅁睍瑁䑁䅅免瑁䑁䅉杍畁䡁䅧䅢穂䝁䄰兘䉂䕁䅣杕湁䍁䅅䅊䑂䍁䅑睍㉁䅁䅁朱䅕䡁䄴䅁湁䙁䅳兒噂䍁䅁杒灂䝁䄴兙畂䝁䅍兡桂䝁䅷䅉兂䡁䅉睢浂䝁䅫䅢求䍁䅁兌杁䑁䅉䅍祁䑁䅅䅉瑁䍁䅁睍瑁䑁䅅免瑁䑁䅉杍畁䡁䅧䅢穂䝁䄰兘䉂䕁䅣杕湁䍁䅅䅊䑂䍁䅑䅎硁䑁䅯䅊䑂䍁䅑免硁䑁䅍䅁奄兂䅁䅧䅁䍁䅣睗䙂䙁䅕䅉䝂䝁䅫杢桂䝁䄴睙灂䝁䅅䅢杁䙁䅁杣療䝁䅙兡獂䝁䅕䅉瑁䍁䅁杍睁䑁䅉免杁䍁䄰䅉穁䍁䄰免硁䍁䄰杍祁䍁䄴䅥獂䡁䅍兢摂䕁䅅睒卂䍁䅣光歁䕁䅑䅊硁䑁䅅䅏㙁䍁䅑睔歁䑁䅅免㑁䅁䅁眲䅕䡁䅷䅁湁䙁䅳兒噂䍁䅁杒灂䝁䄴兙畂䝁䅍兡桂䝁䅷䅉兂䡁䅉睢浂䝁䅫䅢求䍁䅁兌杁䑁䅉䅍祁䑁䅅䅉瑁䍁䅁睍瑁䑁䅅免瑁䑁䅉杍畁䡁䅧䅢穂䝁䄰兘䉂䕁䅣杕湁䍁䅅䅊䝂䍁䅑杍睁䑁䅯䅊䡂䍁䅑杍睁䅁䅁杺䅕䡁䅷䅁湁䙁䅳兒噂䍁䅁杒灂䝁䄴兙畂䝁䅍兡桂䝁䅷䅉兂䡁䅉睢浂䝁䅫䅢求䍁䅁兌杁䑁䅉䅍祁䑁䅅䅉瑁䍁䅁睍瑁䑁䅅免瑁䑁䅉杍畁䡁䅧䅢穂䝁䄰兘䉂䕁䅣杕湁䍁䅅䅊䝂䍁䅑杍硁䑁䅯䅊䡂䍁䅑杍硁䅁䅁䄰䅕䡁䅷䅁湁䙁䅳兒噂䍁䅁杒灂䝁䄴兙畂䝁䅍兡桂䝁䅷䅉兂䡁䅉睢浂䝁䅫䅢求䍁䅁兌杁䑁䅉䅍祁䑁䅅䅉瑁䍁䅁睍瑁䑁䅅免瑁䑁䅉杍畁䡁䅧䅢穂䝁䄰兘䉂䕁䅣杕湁䍁䅅䅊䝂䍁䅑睍㉁䑁䅯䅊䭂䍁䅑睍㉁䅁䅁眱䅕䡁䅷䅁湁䙁䅳兒噂䍁䅁杒灂䝁䄴兙畂䝁䅍兡桂䝁䅷䅉兂䡁䅉睢浂䝁䅫䅢求䍁䅁兌杁䑁䅉䅍祁䑁䅅䅉瑁䍁䅁睍瑁䑁䅅免瑁䑁䅉杍畁䡁䅧䅢穂䝁䄰兘䉂䕁䅣杕湁䍁䅅䅊䝂䍁䅑睍㍁䑁䅯䅊䭂䍁䅑睍㍁䅁䅁儲䅕䡁䅁䅁湁䙁䅳兒噂䍁䅁杒灂䝁䄴兙畂䝁䅍兡桂䝁䅷䅉兂䡁䅉睢浂䝁䅫䅢求䍁䅁兌杁䑁䅉䅍祁䑁䅅䅉瑁䍁䅁睍瑁䑁䅅免瑁䑁䅉杍畁䡁䅧䅢穂䝁䄰兘䉂䕁䅣杕湁䍁䅅䅊呂䍁䅑睍㕁䅁䅁儱䅕䡁䅁䅁湁䙁䅳兒噂䍁䅁杒灂䝁䄴兙畂䝁䅍兡桂䝁䅷䅉兂䡁䅉睢浂䝁䅫䅢求䍁䅁兌杁䑁䅉䅍祁䑁䅅䅉瑁䍁䅁睍瑁䑁䅅免瑁䑁䅉杍畁䡁䅧䅢穂䝁䄰兘䉂䕁䅣杕湁䍁䅅䅊坂䍁䅑䅎祁䅁䅁儰䅕䡁䅷䅁湁䙁䅳兒噂䍁䅁杒灂䝁䄴兙畂䝁䅍兡桂䝁䅷䅉兂䡁䅉睢浂䝁䅫䅢求䍁䅁兌杁䑁䅉䅍祁䑁䅅䅉瑁䍁䅁睍瑁䑁䅅免瑁䑁䅉杍畁䡁䅧䅢穂䝁䄰兘䉂䕁䅣杕湁䍁䅅䅊塂䍁䅑䅎㑁䑁䅯䅊塂䍁䅑兎㉁䅁䅁眰䅕䡁䅁䅁湁䙁䅳兒噂䍁䅁杒灂䝁䄴兙畂䝁䅍兡桂䝁䅷䅉兂䡁䅉睢浂䝁䅫䅢求䍁䅁兌杁䑁䅉䅍祁䑁䅅䅉瑁䍁䅁睍瑁䑁䅅免瑁䑁䅉杍畁䡁䅧䅢穂䝁䄰兘䉂䕁䅣杕湁䍁䅅䅊奂䍁䅑䅎祁䅁䅁朰䅕䡁䅁䅁湁䙁䅳兒噂䍁䅁杒灂䝁䄴兙畂䝁䅍兡桂䝁䅷䅉兂䡁䅉睢浂䝁䅫䅢求䍁䅁兌杁䑁䅉䅍祁䑁䅅䅉瑁䍁䅁睍瑁䑁䅅免瑁䑁䅉杍畁䡁䅧䅢穂䝁䄰兘䉂䕁䅣杕湁䍁䅅䅊奂䍁䅑䅎穁䅁䅁䄱䅕䡁䅉䅁湁䙁䅳兒噂䍁䅁杒灂䝁䄴兙畂䝁䅍兡桂䝁䅷䅉兂䡁䅉睢浂䝁䅫䅢求䍁䅁兌杁䑁䅉䅍祁䑁䅅䅉瑁䍁䅁睍瑁䑁䅅免瑁䑁䅉杍畁䡁䅧䅢穂䝁䄰兘䉂䕁䅷兒湁䍁䅅䅊䍂䍁䅑免硁䑁䅕䅁楂兂䅁䅣䅁䍁䅣睗䙂䙁䅕䅉䝂䝁䅫杢桂䝁䄴睙灂䝁䅅䅢杁䙁䅁杣療䝁䅙兡獂䝁䅕䅉瑁䍁䅁杍睁䑁䅉免杁䍁䄰䅉穁䍁䄰免硁䍁䄰杍祁䍁䄴䅥獂䡁䅍兢摂䕁䅅䅔䙂䍁䅣光歁䕁䅍䅊祁䑁䅁䅁噂兂䅁䅦䅁䍁䅣睗䙂䙁䅕䅉䝂䝁䅫杢桂䝁䄴睙灂䝁䅅䅢杁䙁䅁杣療䝁䅙兡獂䝁䅕䅉瑁䍁䅁杍睁䑁䅉免杁䍁䄰䅉穁䍁䄰免硁䍁䄰杍祁䍁䄴䅥獂䡁䅍兢摂䕁䅅䅔䙂䍁䅣光歁䕁䅍䅊祁䑁䅑杏歁䕁䅍䅊穁䑁䅕䅁塂兂䅁䅣䅁䍁䅣睗䙂䙁䅕䅉䝂䝁䅫杢桂䝁䄴睙灂䝁䅅䅢杁䙁䅁杣療䝁䅙兡獂䝁䅕䅉瑁䍁䅁杍睁䑁䅉免杁䍁䄰䅉穁䍁䄰免硁䍁䄰杍祁䍁䄴䅥獂䡁䅍兢摂䕁䅅䅔䙂䍁䅣光歁䕁䅍䅊穁䑁䅙䅁婂兂䅁杦䅁䍁䅣睗䙂䙁䅕䅉䝂䝁䅫杢桂䝁䄴睙灂䝁䅅䅢杁䙁䅁杣療䝁䅙兡獂䝁䅕䅉瑁䍁䅁杍睁䑁䅉免杁䍁䄰䅉穁䍁䄰免硁䍁䄰杍祁䍁䄴䅥獂䡁䅍兢摂䕁䅅䅔䙂䍁䅣光歁䕁䅍䅊ぁ䑁䅅杏歁䕁䅍䅊硁䑁䅅睍䅁䙁䙳䅁䅃䅁䅁睊扂䕁䅕兖杁䕁䅙兡畂䝁䅅杢橂䝁䅫兙獂䍁䅁䅕祂䝁䄸杚灂䝁䅷党杁䍁䄰䅉祁䑁䅁杍硁䍁䅁兌杁䑁䅍兌硁䑁䅅兌祁䑁䅉杌㑂䝁䅷督瑂䙁䄰兑䵂䕁䅕睊桁䍁䅑䅒歁䑁䅅免㑁䑁䅯䅊偂䍁䅑免硁䑁䅧䅁橂兂䅁䅦䅁䍁䅣睗䙂䙁䅕䅉䝂䝁䅫杢桂䝁䄴睙灂䝁䅅䅢杁䙁䅁杣療䝁䅙兡獂䝁䅕䅉瑁䍁䅁杍睁䑁䅉免杁䍁䄰䅉穁䍁䄰免硁䍁䄰杍祁䍁䄴䅥獂䡁䅍兢摂䕁䅅䅔䙂䍁䅣光歁䕁䅙䅊祁䑁䅁杏歁䕁䅣䅊祁䑁䅁䅁坂兂䅁䅦䅁䍁䅣睗䙂䙁䅕䅉䝂䝁䅫杢桂䝁䄴睙灂䝁䅅䅢杁䙁䅁杣療䝁䅙兡獂䝁䅕䅉瑁䍁䅁杍睁䑁䅉免杁䍁䄰䅉穁䍁䄰免硁䍁䄰杍祁䍁䄴䅥獂䡁䅍兢摂䕁䅅䅔䙂䍁䅣光歁䕁䅙䅊祁䑁䅅杏歁䕁䅣䅊祁䑁䅅䅁奂兂䅁䅦䅁䍁䅣睗䙂䙁䅕䅉䝂䝁䅫杢桂䝁䄴睙灂䝁䅅䅢杁䙁䅁杣療䝁䅙兡獂䝁䅕䅉瑁䍁䅁杍睁䑁䅉免杁䍁䄰䅉穁䍁䄰免硁䍁䄰杍祁䍁䄴䅥獂䡁䅍兢摂䕁䅅䅔䙂䍁䅣光歁䕁䅙䅊穁䑁䅙杏歁䕁䅯䅊穁䑁䅙䅁慂兂䅁䅦䅁䍁䅣睗䙂䙁䅕䅉䝂䝁䅫杢桂䝁䄴睙灂䝁䅅䅢杁䙁䅁杣療䝁䅙兡獂䝁䅕䅉瑁䍁䅁杍睁䑁䅉免杁䍁䄰䅉穁䍁䄰免硁䍁䄰杍祁䍁䄴䅥獂䡁䅍兢摂䕁䅅䅔䙂䍁䅣光歁䕁䅙䅊穁䑁䅣杏歁䕁䅯䅊穁䑁䅣䅁捂兂䅁䅣䅁䍁䅣睗䙂䙁䅕䅉䝂䝁䅫杢桂䝁䄴睙灂䝁䅅䅢杁䙁䅁杣療䝁䅙兡獂䝁䅕䅉瑁䍁䅁杍睁䑁䅉免杁䍁䄰䅉穁䍁䄰免硁䍁䄰杍祁䍁䄴䅥獂䡁䅍兢摂䕁䅅䅔䙂䍁䅣光歁䙁䅍䅊穁䑁䅫䅁摂兂䅁䅣䅁䍁䅣睗䙂䙁䅕䅉䝂䝁䅫杢桂䝁䄴睙灂䝁䅅䅢杁䙁䅁杣療䝁䅙兡獂䝁䅕䅉瑁䍁䅁杍睁䑁䅉免杁䍁䄰䅉穁䍁䄰免硁䍁䄰杍祁䍁䄴䅥獂䡁䅍兢摂䕁䅅䅔䙂䍁䅣光歁䙁䅙䅊ぁ䑁䅉䅁敂兂䅁䅦䅁䍁䅣睗䙂䙁䅕䅉䝂䝁䅫杢桂䝁䄴睙灂䝁䅅䅢杁䙁䅁杣療䝁䅙兡獂䝁䅕䅉瑁䍁䅁杍睁䑁䅉免杁䍁䄰䅉穁䍁䄰免硁䍁䄰杍祁䍁䄴䅥獂䡁䅍兢摂䕁䅅䅔䙂䍁䅣光歁䙁䅣䅊ぁ䑁䅧杏歁䙁䅣䅊ㅁ䑁䅙䅁杂兂䅁䅣䅁䍁䅣睗䙂䙁䅕䅉䝂䝁䅫杢桂䝁䄴睙灂䝁䅅䅢杁䙁䅁杣療䝁䅙兡獂䝁䅕䅉瑁䍁䅁杍睁䑁䅉免杁䍁䄰䅉穁䍁䄰免硁䍁䄰杍祁䍁䄴䅥獂䡁䅍兢摂䕁䅅䅔䙂䍁䅣光歁䙁䅧䅊ぁ䑁䅉䅁時兂䅁䅣䅁䍁䅣睗䙂䙁䅕䅉䝂䝁䅫杢桂䝁䄴睙灂䝁䅅䅢杁䙁䅁杣療䝁䅙兡獂䝁䅕䅉瑁䍁䅁杍睁䑁䅉免杁䍁䄰䅉穁䍁䄰免硁䍁䄰杍祁䍁䄴䅥獂䡁䅍兢摂䕁䅅䅔䙂䍁䅣光歁䙁䅧䅊ぁ䑁䅍䅁桂兂䅁杣䅁䍁䅣睗䙂䙁䅕䅉䝂䝁䅫杢桂䝁䄴睙灂䝁䅅䅢杁䙁䅁杣療䝁䅙兡獂䝁䅕䅉瑁䍁䅁杍睁䑁䅉免杁䍁䄰䅉穁䍁䄰免硁䍁䄰杍祁䍁䄴䅥獂䡁䅍兢摂䕁䅅䅕䑂䍁䅣光歁䕁䅉䅊硁䑁䅅兎䅁䵁䙳䅁睂䅁䅁睊扂䕁䅕兖杁䕁䅙兡畂䝁䅅杢橂䝁䅫兙獂䍁䅁䅕祂䝁䄸杚灂䝁䅷党杁䍁䄰䅉祁䑁䅁杍硁䍁䅁兌杁䑁䅍兌硁䑁䅅兌祁䑁䅉杌㑂䝁䅷督瑂䙁䄰兑兂䕁䅍睊桁䍁䅑睑歁䑁䅉䅍䅁䱁䘸䅁㡂䅁䅁睊扂䕁䅕兖杁䕁䅙兡畂䝁䅅杢橂䝁䅫兙獂䍁䅁䅕祂䝁䄸杚灂䝁䅷党杁䍁䄰䅉祁䑁䅁杍硁䍁䅁兌杁䑁䅍兌硁䑁䅅兌祁䑁䅉杌㑂䝁䅷督瑂䙁䄰兑兂䕁䅍睊桁䍁䅑睑歁䑁䅉䅎㙁䍁䅑睑歁䑁䅍兎䅁䵁䙅䅁睂䅁䅁睊扂䕁䅕兖杁䕁䅙兡畂䝁䅅杢橂䝁䅫兙獂䍁䅁䅕祂䝁䄸杚灂䝁䅷党杁䍁䄰䅉祁䑁䅁杍硁䍁䅁兌杁䑁䅍兌硁䑁䅅兌祁䑁䅉杌㑂䝁䅷督瑂䙁䄰兑兂䕁䅍睊桁䍁䅑睑歁䑁䅍李䅁䵁䙍䅁⭂䅁䅁睊扂䕁䅕兖杁䕁䅙兡畂䝁䅅杢橂䝁䅫兙獂䍁䅁䅕祂䝁䄸杚灂䝁䅷党杁䍁䄰䅉祁䑁䅁杍硁䍁䅁兌杁䑁䅍兌硁䑁䅅兌祁䑁䅉杌㑂䝁䅷督瑂䙁䄰兑兂䕁䅍睊桁䍁䅑睑歁䑁䅑免㙁䍁䅑睑歁䑁䅅免穁䅁䅁典䅕䥁䅁䅁湁䙁䅳兒噂䍁䅁杒灂䝁䄴兙畂䝁䅍兡桂䝁䅷䅉兂䡁䅉睢浂䝁䅫䅢求䍁䅁兌杁䑁䅉䅍祁䑁䅅䅉瑁䍁䅁睍瑁䑁䅅免瑁䑁䅉杍畁䡁䅧䅢穂䝁䄰兘䉂䙁䅁睑湁䍁䅅䅊䕂䍁䅑免硁䑁䅧杏歁䕁䄸䅊硁䑁䅅䅏䅁䵁䙷䅁㡂䅁䅁睊扂䕁䅕兖杁䕁䅙兡畂䝁䅅杢橂䝁䅫兙獂䍁䅁䅕祂䝁䄸杚灂䝁䅷党杁䍁䄰䅉祁䑁䅁杍硁䍁䅁兌杁䑁䅍兌硁䑁䅅兌祁䑁䅉杌㑂䝁䅷督瑂䙁䄰兑兂䕁䅍睊桁䍁䅑杒歁䑁䅉䅍㙁䍁䅑睒歁䑁䅉䅍䅁䵁䙁䅁㡂䅁䅁睊扂䕁䅕兖杁䕁䅙兡畂䝁䅅杢橂䝁䅫兙獂䍁䅁䅕祂䝁䄸杚灂䝁䅷党杁䍁䄰䅉祁䑁䅁杍硁䍁䅁兌杁䑁䅍兌硁䑁䅅兌祁䑁䅉杌㑂䝁䅷督瑂䙁䄰兑兂䕁䅍睊桁䍁䅑杒歁䑁䅉免㙁䍁䅑睒歁䑁䅉免䅁䵁䙉䅁㡂䅁䅁睊扂䕁䅕兖杁䕁䅙兡畂䝁䅅杢橂䝁䅫兙獂䍁䅁䅕祂䝁䄸杚灂䝁䅷党杁䍁䄰䅉祁䑁䅁杍硁䍁䅁兌杁䑁䅍兌硁䑁䅅兌祁䑁䅉杌㑂䝁䅷督瑂䙁䄰兑兂䕁䅍睊桁䍁䅑杒歁䑁䅍李㙁䍁䅑杓歁䑁䅍李䅁䵁䙑䅁㡂䅁䅁睊扂䕁䅕兖杁䕁䅙兡畂䝁䅅杢橂䝁䅫兙獂䍁䅁䅕祂䝁䄸杚灂䝁䅷党杁䍁䄰䅉祁䑁䅁杍硁䍁䅁兌杁䑁䅍兌硁䑁䅅兌祁䑁䅉杌㑂䝁䅷督瑂䙁䄰兑兂䕁䅍睊桁䍁䅑杒歁䑁䅍睎㙁䍁䅑杓歁䑁䅍睎䅁䵁䙙䅁睂䅁䅁睊扂䕁䅕兖杁䕁䅙兡畂䝁䅅杢橂䝁䅫兙獂䍁䅁䅕祂䝁䄸杚灂䝁䅷党杁䍁䄰䅉祁䑁䅁杍硁䍁䅁兌杁䑁䅍兌硁䑁䅅兌祁䑁䅉杌㑂䝁䅷督瑂䙁䄰兑兂䕁䅍睊桁䍁䅑睕歁䑁䅍兏䅁䱁䘴䅁睂䅁䅁睊扂䕁䅕兖杁䕁䅙兡畂䝁䅅杢橂䝁䅫兙獂䍁䅁䅕祂䝁䄸杚灂䝁䅷党杁䍁䄰䅉祁䑁䅁杍硁䍁䅁兌杁䑁䅍兌硁䑁䅅兌祁䑁䅉杌㑂䝁䅷督瑂䙁䄰兑兂䕁䅍睊桁䍁䅑杖歁䑁䅑杍䅁䵁䙣䅁㡂䅁䅁睊扂䕁䅕兖杁䕁䅙兡畂䝁䅅杢橂䝁䅫兙獂䍁䅁䅕祂䝁䄸杚灂䝁䅷党杁䍁䄰䅉祁䑁䅁杍硁䍁䅁兌杁䑁䅍兌硁䑁䅅兌祁䑁䅉杌㑂䝁䅷督瑂䙁䄰兑兂䕁䅍睊桁䍁䅑睖歁䑁䅑䅏㙁䍁䅑睖歁䑁䅕李䅁䵁䙫䅁睂䅁䅁睊扂䕁䅕兖杁䕁䅙兡畂䝁䅅杢橂䝁䅫兙獂䍁䅁䅕祂䝁䄸杚灂䝁䅷党杁䍁䄰䅉祁䑁䅁杍硁䍁䅁兌杁䑁䅍兌硁䑁䅅兌祁䑁䅉杌㑂䝁䅷督瑂䙁䄰兑兂䕁䅍睊桁䍁䅑䅗歁䑁䅑杍䅁䵁䙧䅁睂䅁䅁睊扂䕁䅕兖杁䕁䅙兡畂䝁䅅杢橂䝁䅫兙獂䍁䅁䅕祂䝁䄸杚灂䝁䅷党杁䍁䄰䅉祁䑁䅁杍硁䍁䅁兌杁䑁䅍兌硁䑁䅅兌祁䑁䅉杌㑂䝁䅷督瑂䙁䄰兑兂䕁䅍睊桁䍁䅑䅗歁䑁䅑睍䅁䵁䙯䅁㙂䅁䅁睊扂䕁䅕兖杁䕁䅙兡畂䝁䅅杢橂䝁䅫兙獂䍁䅁䅕祂䝁䄸杚灂䝁䅷党杁䍁䄰䅉祁䑁䅁杍硁䍁䅁兌杁䑁䅍兌硁䑁䅅兌祁䑁䅉杌㑂䝁䅷督瑂䙁䄰兑坂䕁䅅䅉潁䑁䅉克湁䍁䅅䅊䍂䍁䅑免硁䑁䅕䅁㑄兂䅁䅥䅁䍁䅣睗䙂䙁䅕䅉䝂䝁䅫杢桂䝁䄴睙灂䝁䅅䅢杁䙁䅁杣療䝁䅙兡獂䝁䅕䅉瑁䍁䅁杍睁䑁䅉免杁䍁䄰䅉穁䍁䄰免硁䍁䄰杍祁䍁䄴䅥獂䡁䅍兢摂䕁䅅杖䉂䍁䅁䅋祁䍁䅫睊桁䍁䅑睑歁䑁䅉䅍䅁佁䙳䅁䕃䅁䅁睊扂䕁䅕兖杁䕁䅙兡畂䝁䅅杢橂䝁䅫兙獂䍁䅁䅕祂䝁䄸杚灂䝁䅷党杁䍁䄰䅉祁䑁䅁杍硁䍁䅁兌杁䑁䅍兌硁䑁䅅兌祁䑁䅉杌㑂䝁䅷督瑂䙁䄰兑坂䕁䅅䅉潁䑁䅉克湁䍁䅅䅊䑂䍁䅑杍ぁ䑁䅯䅊䑂䍁䅑睍ㅁ䅁䅁儷䅕䡁䅧䅁湁䙁䅳兒噂䍁䅁杒灂䝁䄴兙畂䝁䅍兡桂䝁䅷䅉兂䡁䅉睢浂䝁䅫䅢求䍁䅁兌杁䑁䅉䅍祁䑁䅅䅉瑁䍁䅁睍瑁䑁䅅免瑁䑁䅉杍畁䡁䅧䅢穂䝁䄰兘䉂䙁䅙兑杁䍁䅧杍灁䍁䅣光歁䕁䅍䅊穁䑁䅙䅁い兂䅁杨䅁䍁䅣睗䙂䙁䅕䅉䝂䝁䅫杢桂䝁䄴睙灂䝁䅅䅢杁䙁䅁杣療䝁䅙兡獂䝁䅕䅉瑁䍁䅁杍睁䑁䅉免杁䍁䄰䅉穁䍁䄰免硁䍁䄰杍祁䍁䄴䅥獂䡁䅍兢摂䕁䅅杖䉂䍁䅁䅋祁䍁䅫睊桁䍁䅑睑歁䑁䅑免㙁䍁䅑睑歁䑁䅅免穁䅁䅁朹䅕䥁䅧䅁湁䙁䅳兒噂䍁䅁杒灂䝁䄴兙畂䝁䅍兡桂䝁䅷䅉兂䡁䅉睢浂䝁䅫䅢求䍁䅁兌杁䑁䅉䅍祁䑁䅅䅉瑁䍁䅁睍瑁䑁䅅免瑁䑁䅉杍畁䡁䅧䅢穂䝁䄰兘䉂䙁䅙兑杁䍁䅧杍灁䍁䅣光歁䕁䅑䅊硁䑁䅅䅏㙁䍁䅑睔歁䑁䅅免㑁䅁䅁儫䅕䥁䅑䅁湁䙁䅳兒噂䍁䅁杒灂䝁䄴兙畂䝁䅍兡桂䝁䅷䅉兂䡁䅉睢浂䝁䅫䅢求䍁䅁兌杁䑁䅉䅍祁䑁䅅䅉瑁䍁䅁睍瑁䑁䅅免瑁䑁䅉杍畁䡁䅧䅢穂䝁䄰兘䉂䙁䅙兑杁䍁䅧杍灁䍁䅣光歁䕁䅙䅊祁䑁䅁杏歁䕁䅣䅊祁䑁䅁䅁獄兂䅁䅨䅁䍁䅣睗䙂䙁䅕䅉䝂䝁䅫杢桂䝁䄴睙灂䝁䅅䅢杁䙁䅁杣療䝁䅙兡獂䝁䅕䅉瑁䍁䅁杍睁䑁䅉免杁䍁䄰䅉穁䍁䄰免硁䍁䄰杍祁䍁䄴䅥獂䡁䅍兢摂䕁䅅杖䉂䍁䅁䅋祁䍁䅫睊桁䍁䅑杒歁䑁䅉免㙁䍁䅑睒歁䑁䅉免䅁佁䘴䅁䕃䅁䅁睊扂䕁䅕兖杁䕁䅙兡畂䝁䅅杢橂䝁䅫兙獂䍁䅁䅕祂䝁䄸杚灂䝁䅷党杁䍁䄰䅉祁䑁䅁杍硁䍁䅁兌杁䑁䅍兌硁䑁䅅兌祁䑁䅉杌㑂䝁䅷督瑂䙁䄰兑坂䕁䅅䅉潁䑁䅉克湁䍁䅅䅊䝂䍁䅑睍㉁䑁䅯䅊䭂䍁䅑睍㉁䅁䅁儹䅕䥁䅑䅁湁䙁䅳兒噂䍁䅁杒灂䝁䄴兙畂䝁䅍兡桂䝁䅷䅉兂䡁䅉睢浂䝁䅫䅢求䍁䅁兌杁䑁䅉䅍祁䑁䅅䅉瑁䍁䅁睍瑁䑁䅅免瑁䑁䅉杍畁䡁䅧䅢穂䝁䄰兘䉂䙁䅙兑杁䍁䅧杍灁䍁䅣光歁䕁䅙䅊穁䑁䅣杏歁䕁䅯䅊穁䑁䅣䅁㍄兂䅁䅥䅁䍁䅣睗䙂䙁䅕䅉䝂䝁䅫杢桂䝁䄴睙灂䝁䅅䅢杁䙁䅁杣療䝁䅙兡獂䝁䅕䅉瑁䍁䅁杍睁䑁䅉免杁䍁䄰䅉穁䍁䄰免硁䍁䄰杍祁䍁䄴䅥獂䡁䅍兢摂䕁䅅杖䉂䍁䅁䅋祁䍁䅫睊桁䍁䅑睕歁䑁䅍兏䅁偁䙍䅁㑂䅁䅁睊扂䕁䅕兖杁䕁䅙兡畂䝁䅅杢橂䝁䅫兙獂䍁䅁䅕祂䝁䄸杚灂䝁䅷党杁䍁䄰䅉祁䑁䅁杍硁䍁䅁兌杁䑁䅍兌硁䑁䅅兌祁䑁䅉杌㑂䝁䅷督瑂䙁䄰兑坂䕁䅅䅉潁䑁䅉克湁䍁䅅䅊坂䍁䅑䅎祁䅁䅁眷䅕䥁䅑䅁湁䙁䅳兒噂䍁䅁杒灂䝁䄴兙畂䝁䅍兡桂䝁䅷䅉兂䡁䅉睢浂䝁䅫䅢求䍁䅁兌杁䑁䅉䅍祁䑁䅅䅉瑁䍁䅁睍瑁䑁䅅免瑁䑁䅉杍畁䡁䅧䅢穂䝁䄰兘䉂䙁䅙兑杁䍁䅧杍灁䍁䅣光歁䙁䅣䅊ぁ䑁䅧杏歁䙁䅣䅊ㅁ䑁䅙䅁硄兂䅁䅥䅁䍁䅣睗䙂䙁䅕䅉䝂䝁䅫杢桂䝁䄴睙灂䝁䅅䅢杁䙁䅁杣療䝁䅙兡獂䝁䅕䅉瑁䍁䅁杍睁䑁䅉免杁䍁䄰䅉穁䍁䄰免硁䍁䄰杍祁䍁䄴䅥獂䡁䅍兢摂䕁䅅杖䉂䍁䅁䅋祁䍁䅫睊桁䍁䅑䅗歁䑁䅑杍䅁偁䙁䅁㑂䅁䅁睊扂䕁䅕兖杁䕁䅙兡畂䝁䅅杢橂䝁䅫兙獂䍁䅁䅕祂䝁䄸杚灂䝁䅷党杁䍁䄰䅉祁䑁䅁杍硁䍁䅁兌杁䑁䅍兌硁䑁䅅兌祁䑁䅉杌㑂䝁䅷督瑂䙁䄰兑坂䕁䅅䅉潁䑁䅉克湁䍁䅅䅊奂䍁䅑䅎穁䅁䅁朸䅕䡁䅉䅁湁䙁䅳兒噂䍁䅁杒灂䝁䄴兙畂䝁䅍兡桂䝁䅷䅉兂䡁䅉睢浂䝁䅫䅢求䍁䅁兌杁䑁䅉䅍祁䑁䅅䅉瑁䍁䅁睍瑁䑁䅅免瑁䑁䅉杍畁䡁䅧䅢穂䝁䄰兘䉂䙁䅙兑湁䍁䅅䅊䍂䍁䅑免硁䑁䅕䅁灄兂䅁䅣䅁䍁䅣睗䙂䙁䅕䅉䝂䝁䅫杢桂䝁䄴睙灂䝁䅅䅢杁䙁䅁杣療䝁䅙兡獂䝁䅕䅉瑁䍁䅁杍睁䑁䅉免杁䍁䄰䅉穁䍁䄰免硁䍁䄰杍祁䍁䄴䅥獂䡁䅍兢摂䕁䅅杖䉂䍁䅣光歁䕁䅍䅊祁䑁䅁䅁捄兂䅁䅦䅁䍁䅣睗䙂䙁䅕䅉䝂䝁䅫杢桂䝁䄴睙灂䝁䅅䅢杁䙁䅁杣療䝁䅙兡獂䝁䅕䅉瑁䍁䅁杍睁䑁䅉免杁䍁䄰䅉穁䍁䄰免硁䍁䄰杍祁䍁䄴䅥獂䡁䅍兢摂䕁䅅杖䉂䍁䅣光歁䕁䅍䅊祁䑁䅑杏歁䕁䅍䅊穁䑁䅕䅁敄兂䅁䅣䅁䍁䅣睗䙂䙁䅕䅉䝂䝁䅫杢桂䝁䄴睙灂䝁䅅䅢杁䙁䅁杣療䝁䅙兡獂䝁䅕䅉瑁䍁䅁杍睁䑁䅉免杁䍁䄰䅉穁䍁䄰免硁䍁䄰杍祁䍁䄴䅥獂䡁䅍兢摂䕁䅅杖䉂䍁䅣光歁䕁䅍䅊穁䑁䅙䅁桄兂䅁杦䅁䍁䅣睗䙂䙁䅕䅉䝂䝁䅫杢桂䝁䄴睙灂䝁䅅䅢杁䙁䅁杣療䝁䅙兡獂䝁䅕䅉瑁䍁䅁杍睁䑁䅉免杁䍁䄰䅉穁䍁䄰免硁䍁䄰杍祁䍁䄴䅥獂䡁䅍兢摂䕁䅅杖䉂䍁䅣光歁䕁䅍䅊ぁ䑁䅅杏歁䕁䅍䅊硁䑁䅅睍䅁佁䙍䅁䅃䅁䅁睊扂䕁䅕兖杁䕁䅙兡畂䝁䅅杢橂䝁䅫兙獂䍁䅁䅕祂䝁䄸杚灂䝁䅷党杁䍁䄰䅉祁䑁䅁杍硁䍁䅁兌杁䑁䅍兌硁䑁䅅兌祁䑁䅉杌㑂䝁䅷督瑂䙁䄰兑坂䕁䅅睊桁䍁䅑䅒歁䑁䅅免㑁䑁䅯䅊偂䍁䅑免硁䑁䅧䅁煄兂䅁䅦䅁䍁䅣睗䙂䙁䅕䅉䝂䝁䅫杢桂䝁䄴睙灂䝁䅅䅢杁䙁䅁杣療䝁䅙兡獂䝁䅕䅉瑁䍁䅁杍睁䑁䅉免杁䍁䄰䅉穁䍁䄰免硁䍁䄰杍祁䍁䄴䅥獂䡁䅍兢摂䕁䅅杖䉂䍁䅣光歁䕁䅙䅊祁䑁䅁杏歁䕁䅣䅊祁䑁䅁䅁摄兂䅁䅦䅁䍁䅣睗䙂䙁䅕䅉䝂䝁䅫杢桂䝁䄴睙灂䝁䅅䅢杁䙁䅁杣療䝁䅙兡獂䝁䅕䅉瑁䍁䅁杍睁䑁䅉免杁䍁䄰䅉穁䍁䄰免硁䍁䄰杍祁䍁䄴䅥獂䡁䅍兢摂䕁䅅杖䉂䍁䅣光歁䕁䅙䅊祁䑁䅅杏歁䕁䅣䅊祁䑁䅅䅁晄兂䅁䅦䅁䍁䅣睗䙂䙁䅕䅉䝂䝁䅫杢桂䝁䄴睙灂䝁䅅䅢杁䙁䅁杣療䝁䅙兡獂䝁䅕䅉瑁䍁䅁杍睁䑁䅉免杁䍁䄰䅉穁䍁䄰免硁䍁䄰杍祁䍁䄴䅥獂䡁䅍兢摂䕁䅅杖䉂䍁䅣光歁䕁䅙䅊穁䑁䅙杏歁䕁䅯䅊穁䑁䅙䅁楄兂䅁䅦䅁䍁䅣睗䙂䙁䅕䅉䝂䝁䅫杢桂䝁䄴睙灂䝁䅅䅢杁䙁䅁杣療䝁䅙兡獂䝁䅕䅉瑁䍁䅁杍睁䑁䅉免杁䍁䄰䅉穁䍁䄰免硁䍁䄰杍祁䍁䄴䅥獂䡁䅍兢摂䕁䅅杖䉂䍁䅣光歁䕁䅙䅊穁䑁䅣杏歁䕁䅯䅊穁䑁䅣䅁歄兂䅁䅣䅁䍁䅣睗䙂䙁䅕䅉䝂䝁䅫杢桂䝁䄴睙灂䝁䅅䅢杁䙁䅁杣療䝁䅙兡獂䝁䅕䅉瑁䍁䅁杍睁䑁䅉免杁䍁䄰䅉穁䍁䄰免硁䍁䄰杍祁䍁䄴䅥獂䡁䅍兢摂䕁䅅杖䉂䍁䅣光歁䙁䅍䅊穁䑁䅫䅁杄兂䅁䅣䅁䍁䅣睗䙂䙁䅕䅉䝂䝁䅫杢桂䝁䄴睙灂䝁䅅䅢杁䙁䅁杣療䝁䅙兡獂䝁䅕䅉瑁䍁䅁杍睁䑁䅉免杁䍁䄰䅉穁䍁䄰免硁䍁䄰杍祁䍁䄴䅥獂䡁䅍兢摂䕁䅅杖䉂䍁䅣光歁䙁䅙䅊ぁ䑁䅉䅁汄兂䅁䅦䅁䍁䅣睗䙂䙁䅕䅉䝂䝁䅫杢桂䝁䄴睙灂䝁䅅䅢杁䙁䅁杣療䝁䅙兡獂䝁䅕䅉瑁䍁䅁杍睁䑁䅉免杁䍁䄰䅉穁䍁䄰免硁䍁䄰杍祁䍁䄴䅥獂䡁䅍兢摂䕁䅅杖䉂䍁䅣光歁䙁䅣䅊ぁ䑁䅧杏歁䙁䅣䅊ㅁ䑁䅙䅁湄兂䅁䅣䅁䍁䅣睗䙂䙁䅕䅉䝂䝁䅫杢桂䝁䄴睙灂䝁䅅䅢杁䙁䅁杣療䝁䅙兡獂䝁䅕䅉瑁䍁䅁杍睁䑁䅉免杁䍁䄰䅉穁䍁䄰免硁䍁䄰杍祁䍁䄴䅥獂䡁䅍兢摂䕁䅅杖䉂䍁䅣光歁䙁䅧䅊ぁ䑁䅉䅁浄兂䅁䅣䅁䍁䅣睗䙂䙁䅕䅉䝂䝁䅫杢桂䝁䄴睙灂䝁䅅䅢杁䙁䅁杣療䝁䅙兡獂䝁䅕䅉瑁䍁䅁杍睁䑁䅉免杁䍁䄰䅉穁䍁䄰免硁䍁䄰杍祁䍁䄴䅥獂䡁䅍兢摂䕁䅅杖䉂䍁䅣光歁䙁䅧䅊ぁ䑁䅍䅁潄兂䅁杣䅁䍁䅣睗䙂䙁䅕䅉䝂䝁䅫杢桂䝁䄴睙灂䝁䅅䅢杁䙁䅁杣療䝁䅙兡獂䝁䅕䅉瑁䍁䅁杍睁䑁䅉免杁䍁䄰䅉穁䍁䄰免硁䍁䄰杍祁䍁䄴䅥獂䡁䅍兢摂䕁䅉睒䙂䍁䅣光歁䕁䅉䅊硁䑁䅅兎䅁佁䝧䅁睂䅁䅁睊扂䕁䅕兖杁䕁䅙兡畂䝁䅅杢橂䝁䅫兙獂䍁䅁䅕祂䝁䄸杚灂䝁䅷党杁䍁䄰䅉祁䑁䅁杍硁䍁䅁兌杁䑁䅍兌硁䑁䅅兌祁䑁䅉杌㑂䝁䅷督瑂䙁䄰村䡂䕁䅕睊桁䍁䅑睑歁䑁䅉䅍䅁乁䝷䅁㡂䅁䅁睊扂䕁䅕兖杁䕁䅙兡畂䝁䅅杢橂䝁䅫兙獂䍁䅁䅕祂䝁䄸杚灂䝁䅷党杁䍁䄰䅉祁䑁䅁杍硁䍁䅁兌杁䑁䅍兌硁䑁䅅兌祁䑁䅉杌㑂䝁䅷督瑂䙁䄰村䡂䕁䅕睊桁䍁䅑睑歁䑁䅉䅎㙁䍁䅑睑歁䑁䅍兎䅁乁䜴䅁睂䅁䅁睊扂䕁䅕兖杁䕁䅙兡畂䝁䅅杢橂䝁䅫兙獂䍁䅁䅕祂䝁䄸杚灂䝁䅷党杁䍁䄰䅉祁䑁䅁杍硁䍁䅁兌杁䑁䅍兌硁䑁䅅兌祁䑁䅉杌㑂䝁䅷督瑂䙁䄰村䡂䕁䅕睊桁䍁䅑睑歁䑁䅍李䅁佁䝁䅁⭂䅁䅁睊扂䕁䅕兖杁䕁䅙兡畂䝁䅅杢橂䝁䅫兙獂䍁䅁䅕祂䝁䄸杚灂䝁䅷党杁䍁䄰䅉祁䑁䅁杍硁䍁䅁兌杁䑁䅍兌硁䑁䅅兌祁䑁䅉杌㑂䝁䅷督瑂䙁䄰村䡂䕁䅕睊桁䍁䅑睑歁䑁䅑免㙁䍁䅑睑歁䑁䅅免穁䅁䅁朴䅙䥁䅁䅁湁䙁䅳兒噂䍁䅁杒灂䝁䄴兙畂䝁䅍兡桂䝁䅷䅉兂䡁䅉睢浂䝁䅫䅢求䍁䅁兌杁䑁䅉䅍祁䑁䅅䅉瑁䍁䅁睍瑁䑁䅅免瑁䑁䅉杍畁䡁䅧䅢穂䝁䄰兘䍂䕁䅣兒湁䍁䅅䅊䕂䍁䅑免硁䑁䅧杏歁䕁䄸䅊硁䑁䅅䅏䅁佁䝫䅁㡂䅁䅁睊扂䕁䅕兖杁䕁䅙兡畂䝁䅅杢橂䝁䅫兙獂䍁䅁䅕祂䝁䄸杚灂䝁䅷党杁䍁䄰䅉祁䑁䅁杍硁䍁䅁兌杁䑁䅍兌硁䑁䅅兌祁䑁䅉杌㑂䝁䅷督瑂䙁䄰村䡂䕁䅕睊桁䍁䅑杒歁䑁䅉䅍㙁䍁䅑睒歁䑁䅉䅍䅁乁䜰䅁㡂䅁䅁睊扂䕁䅕兖杁䕁䅙兡畂䝁䅅杢橂䝁䅫兙獂䍁䅁䅕祂䝁䄸杚灂䝁䅷党杁䍁䄰䅉祁䑁䅁杍硁䍁䅁兌杁䑁䅍兌硁䑁䅅兌祁䑁䅉杌㑂䝁䅷督瑂䙁䄰村䡂䕁䅕睊桁䍁䅑杒歁䑁䅉免㙁䍁䅑睒歁䑁䅉免䅁乁䜸䅁㡂䅁䅁睊扂䕁䅕兖杁䕁䅙兡畂䝁䅅杢橂䝁䅫兙獂䍁䅁䅕祂䝁䄸杚灂䝁䅷党杁䍁䄰䅉祁䑁䅁杍硁䍁䅁兌杁䑁䅍兌硁䑁䅅兌祁䑁䅉杌㑂䝁䅷督瑂䙁䄰村䡂䕁䅕睊桁䍁䅑杒歁䑁䅍李㙁䍁䅑杓歁䑁䅍李䅁佁䝅䅁㡂䅁䅁睊扂䕁䅕兖杁䕁䅙兡畂䝁䅅杢橂䝁䅫兙獂䍁䅁䅕祂䝁䄸杚灂䝁䅷党杁䍁䄰䅉祁䑁䅁杍硁䍁䅁兌杁䑁䅍兌硁䑁䅅兌祁䑁䅉杌㑂䝁䅷督瑂䙁䄰村䡂䕁䅕睊桁䍁䅑杒歁䑁䅍睎㙁䍁䅑杓歁䑁䅍睎䅁佁䝍䅁睂䅁䅁睊扂䕁䅕兖杁䕁䅙兡畂䝁䅅杢橂䝁䅫兙獂䍁䅁䅕祂䝁䄸杚灂䝁䅷党杁䍁䄰䅉祁䑁䅁杍硁䍁䅁兌杁䑁䅍兌硁䑁䅅兌祁䑁䅉杌㑂䝁䅷督瑂䙁䄰村䡂䕁䅕睊桁䍁䅑睕歁䑁䅍兏䅁乁䝳䅁睂䅁䅁睊扂䕁䅕兖杁䕁䅙兡畂䝁䅅杢橂䝁䅫兙獂䍁䅁䅕祂䝁䄸杚灂䝁䅷党杁䍁䄰䅉祁䑁䅁杍硁䍁䅁兌杁䑁䅍兌硁䑁䅅兌祁䑁䅉杌㑂䝁䅷督瑂䙁䄰村䡂䕁䅕睊桁䍁䅑杖歁䑁䅑杍䅁佁䝑䅁㡂䅁䅁睊扂䕁䅕兖杁䕁䅙兡畂䝁䅅杢橂䝁䅫兙獂䍁䅁䅕祂䝁䄸杚灂䝁䅷党杁䍁䄰䅉祁䑁䅁杍硁䍁䅁兌杁䑁䅍兌硁䑁䅅兌祁䑁䅉杌㑂䝁䅷督瑂䙁䄰村䡂䕁䅕睊桁䍁䅑睖歁䑁䅑䅏㙁䍁䅑睖歁䑁䅕李䅁佁䝙䅁睂䅁䅁睊扂䕁䅕兖杁䕁䅙兡畂䝁䅅杢橂䝁䅫兙獂䍁䅁䅕祂䝁䄸杚灂䝁䅷党杁䍁䄰䅉祁䑁䅁杍硁䍁䅁兌杁䑁䅍兌硁䑁䅅兌祁䑁䅉杌㑂䝁䅷督瑂䙁䄰村䡂䕁䅕睊桁䍁䅑䅗歁䑁䅑杍䅁佁䝕䅁睂䅁䅁睊扂䕁䅕兖杁䕁䅙兡畂䝁䅅杢橂䝁䅫兙獂䍁䅁䅕祂䝁䄸杚灂䝁䅷党杁䍁䄰䅉祁䑁䅁杍硁䍁䅁兌杁䑁䅍兌硁䑁䅅兌祁䑁䅉杌㑂䝁䅷督瑂䙁䄰村䡂䕁䅕睊桁䍁䅑䅗歁䑁䅑睍䅁佁䝣䅁祂䅁䅁睊扂䕁䅕兖杁䕁䅙兡畂䝁䅅杢橂䝁䅫兙獂䍁䅁䅕祂䝁䄸杚灂䝁䅷党杁䍁䄰䅉祁䑁䅁杍硁䍁䅁兌杁䑁䅍兌硁䑁䅅兌祁䑁䅉杌㑂䝁䅷督瑂䙁䄰村䱂䕁䅧睊桁䍁䅑村歁䑁䅅免ㅁ䅁䅁睂䅙䡁䅁䅁湁䙁䅳兒噂䍁䅁杒灂䝁䄴兙畂䝁䅍兡桂䝁䅷䅉兂䡁䅉睢浂䝁䅫䅢求䍁䅁兌杁䑁䅉䅍祁䑁䅅䅉瑁䍁䅁睍瑁䑁䅅免瑁䑁䅉杍畁䡁䅧䅢穂䝁䄰兘䍂䕁䅳䅓湁䍁䅅䅊䑂䍁䅑杍睁䅁䅁末䅕䡁䅷䅁湁䙁䅳兒噂䍁䅁杒灂䝁䄴兙畂䝁䅍兡桂䝁䅷䅉兂䡁䅉睢浂䝁䅫䅢求䍁䅁兌杁䑁䅉䅍祁䑁䅅䅉瑁䍁䅁睍瑁䑁䅅免瑁䑁䅉杍畁䡁䅧䅢穂䝁䄰兘䍂䕁䅳䅓湁䍁䅅䅊䑂䍁䅑杍ぁ䑁䅯䅊䑂䍁䅑睍ㅁ䅁䅁䄯䅕䡁䅁䅁湁䙁䅳兒噂䍁䅁杒灂䝁䄴兙畂䝁䅍兡桂䝁䅷䅉兂䡁䅉睢浂䝁䅫䅢求䍁䅁兌杁䑁䅉䅍祁䑁䅅䅉瑁䍁䅁睍瑁䑁䅅免瑁䑁䅉杍畁䡁䅧䅢穂䝁䄰兘䍂䕁䅳䅓湁䍁䅅䅊䑂䍁䅑睍㉁䅁䅁术䅕䡁䄴䅁湁䙁䅳兒噂䍁䅁杒灂䝁䄴兙畂䝁䅍兡桂䝁䅷䅉兂䡁䅉睢浂䝁䅫䅢求䍁䅁兌杁䑁䅉䅍祁䑁䅅䅉瑁䍁䅁睍瑁䑁䅅免瑁䑁䅉杍畁䡁䅧䅢穂䝁䄰兘䍂䕁䅳䅓湁䍁䅅䅊䑂䍁䅑䅎硁䑁䅯䅊䑂䍁䅑免硁䑁䅍䅁䅁杂䅁䅧䅁䍁䅣睗䙂䙁䅕䅉䝂䝁䅫杢桂䝁䄴睙灂䝁䅅䅢杁䙁䅁杣療䝁䅙兡獂䝁䅕䅉瑁䍁䅁杍睁䑁䅉免杁䍁䄰䅉穁䍁䄰免硁䍁䄰杍祁䍁䄴䅥獂䡁䅍兢摂䕁䅉睓䥂䍁䅣光歁䕁䅑䅊硁䑁䅅䅏㙁䍁䅑睔歁䑁䅅免㑁䅁䅁䅃䅙䡁䅷䅁湁䙁䅳兒噂䍁䅁杒灂䝁䄴兙畂䝁䅍兡桂䝁䅷䅉兂䡁䅉睢浂䝁䅫䅢求䍁䅁兌杁䑁䅉䅍祁䑁䅅䅉瑁䍁䅁睍瑁䑁䅅免瑁䑁䅉杍畁䡁䅧䅢穂䝁䄰兘䍂䕁䅳䅓湁䍁䅅䅊䝂䍁䅑杍睁䑁䅯䅊䡂䍁䅑杍睁䅁䅁眫䅕䡁䅷䅁湁䙁䅳兒噂䍁䅁杒灂䝁䄴兙畂䝁䅍兡桂䝁䅷䅉兂䡁䅉睢浂䝁䅫䅢求䍁䅁兌杁䑁䅉䅍祁䑁䅅䅉瑁䍁䅁睍瑁䑁䅅免瑁䑁䅉杍畁䡁䅧䅢穂䝁䄰兘䍂䕁䅳䅓湁䍁䅅䅊䝂䍁䅑杍硁䑁䅯䅊䡂䍁䅑杍硁䅁䅁儯䅕䡁䅷䅁湁䙁䅳兒噂䍁䅁杒灂䝁䄴兙畂䝁䅍兡桂䝁䅷䅉兂䡁䅉睢浂䝁䅫䅢求䍁䅁兌杁䑁䅉䅍祁䑁䅅䅉瑁䍁䅁睍瑁䑁䅅免瑁䑁䅉杍畁䡁䅧䅢穂䝁䄰兘䍂䕁䅳䅓湁䍁䅅䅊䝂䍁䅑睍㉁䑁䅯䅊䭂䍁䅑睍㉁䅁䅁眯䅕䡁䅷䅁湁䙁䅳兒噂䍁䅁杒灂䝁䄴兙畂䝁䅍兡桂䝁䅷䅉兂䡁䅉睢浂䝁䅫䅢求䍁䅁兌杁䑁䅉䅍祁䑁䅅䅉瑁䍁䅁睍瑁䑁䅅免瑁䑁䅉杍畁䡁䅧䅢穂䝁䄰兘䍂䕁䅳䅓湁䍁䅅䅊䝂䍁䅑睍㍁䑁䅯䅊䭂䍁䅑睍㍁䅁䅁允䅙䡁䅁䅁湁䙁䅳兒噂䍁䅁杒灂䝁䄴兙畂䝁䅍兡桂䝁䅷䅉兂䡁䅉睢浂䝁䅫䅢求䍁䅁兌杁䑁䅉䅍祁䑁䅅䅉瑁䍁䅁睍瑁䑁䅅免瑁䑁䅉杍畁䡁䅧䅢穂䝁䄰兘䍂䕁䅳䅓湁䍁䅅䅊呂䍁䅑睍㕁䅁䅁杁䅙䡁䅁䅁湁䙁䅳兒噂䍁䅁杒灂䝁䄴兙畂䝁䅍兡桂䝁䅷䅉兂䡁䅉睢浂䝁䅫䅢求䍁䅁兌杁䑁䅉䅍祁䑁䅅䅉瑁䍁䅁睍瑁䑁䅅免瑁䑁䅉杍畁䡁䅧䅢穂䝁䄰兘䍂䕁䅳䅓湁䍁䅅䅊坂䍁䅑䅎祁䅁䅁睁䅙䡁䅷䅁湁䙁䅳兒噂䍁䅁杒灂䝁䄴兙畂䝁䅍兡桂䝁䅷䅉兂䡁䅉睢浂䝁䅫䅢求䍁䅁兌杁䑁䅉䅍祁䑁䅅䅉瑁䍁䅁睍瑁䑁䅅免瑁䑁䅉杍畁䡁䅧䅢穂䝁䄰兘䍂䕁䅳䅓湁䍁䅅䅊塂䍁䅑䅎㑁䑁䅯䅊塂䍁䅑兎㉁䅁䅁兂䅙䡁䅁䅁湁䙁䅳兒噂䍁䅁杒灂䝁䄴兙畂䝁䅍兡桂䝁䅷䅉兂䡁䅉睢浂䝁䅫䅢求䍁䅁兌杁䑁䅉䅍祁䑁䅅䅉瑁䍁䅁睍瑁䑁䅅免瑁䑁䅉杍畁䡁䅧䅢穂䝁䄰兘䍂䕁䅳䅓湁䍁䅅䅊奂䍁䅑䅎祁䅁䅁䅂䅙䡁䅁䅁湁䙁䅳兒噂䍁䅁杒灂䝁䄴兙畂䝁䅍兡桂䝁䅷䅉兂䡁䅉睢浂䝁䅫䅢求䍁䅁兌杁䑁䅉䅍祁䑁䅅䅉瑁䍁䅁睍瑁䑁䅅免瑁䑁䅉杍畁䡁䅧䅢穂䝁䄰兘䍂䕁䅳䅓湁䍁䅅䅊奂䍁䅑䅎穁䅁䅁杂䅙䡁䅉䅁湁䙁䅳兒噂䍁䅁杒灂䝁䄴兙畂䝁䅍兡桂䝁䅷䅉兂䡁䅉睢浂䝁䅫䅢求䍁䅁兌杁䑁䅉䅍祁䑁䅅䅉瑁䍁䅁睍瑁䑁䅅免瑁䑁䅉杍畁䡁䅧䅢穂䝁䄰兘䑂䕁䄰睕湁䍁䅅䅊䍂䍁䅑免硁䑁䅕䅁湁杂䅁䅣䅁䍁䅣睗䙂䙁䅕䅉䝂䝁䅫杢桂䝁䄴睙灂䝁䅅䅢杁䙁䅁杣療䝁䅙兡獂䝁䅕䅉瑁䍁䅁杍睁䑁䅉免杁䍁䄰䅉穁䍁䄰免硁䍁䄰杍祁䍁䄴䅥獂䡁䅍兢摂䕁䅍兔呂䍁䅣光歁䕁䅍䅊祁䑁䅁䅁灁杂䅁䅦䅁䍁䅣睗䙂䙁䅕䅉䝂䝁䅫杢桂䝁䄴睙灂䝁䅅䅢杁䙁䅁杣療䝁䅙兡獂䝁䅕䅉瑁䍁䅁杍睁䑁䅉免杁䍁䄰䅉穁䍁䄰免硁䍁䄰杍祁䍁䄴䅥獂䡁䅍兢摂䕁䅍兔呂䍁䅣光歁䕁䅍䅊祁䑁䅑杏歁䕁䅍䅊穁䑁䅕䅁牁杂䅁䅣䅁䍁䅣睗䙂䙁䅕䅉䝂䝁䅫杢桂䝁䄴睙灂䝁䅅䅢杁䙁䅁杣療䝁䅙兡獂䝁䅕䅉瑁䍁䅁杍睁䑁䅉免杁䍁䄰䅉穁䍁䄰免硁䍁䄰杍祁䍁䄴䅥獂䡁䅍兢摂䕁䅍兔呂䍁䅣光歁䕁䅍䅊穁䑁䅙䅁畁杂䅁杦䅁䍁䅣睗䙂䙁䅕䅉䝂䝁䅫杢桂䝁䄴睙灂䝁䅅䅢杁䙁䅁杣療䝁䅙兡獂䝁䅕䅉瑁䍁䅁杍睁䑁䅉免杁䍁䄰䅉穁䍁䄰免硁䍁䄰杍祁䍁䄴䅥獂䡁䅍兢摂䕁䅍兔呂䍁䅣光歁䕁䅍䅊ぁ䑁䅅杏歁䕁䅍䅊硁䑁䅅睍䅁䑁䝁䅁䅃䅁䅁睊扂䕁䅕兖杁䕁䅙兡畂䝁䅅杢橂䝁䅫兙獂䍁䅁䅕祂䝁䄸杚灂䝁䅷党杁䍁䄰䅉祁䑁䅁杍硁䍁䅁兌杁䑁䅍兌硁䑁䅅兌祁䑁䅉杌㑂䝁䅷督瑂䙁䄰睑乂䙁䅍睊桁䍁䅑䅒歁䑁䅅免㑁䑁䅯䅊偂䍁䅑免硁䑁䅧䅁潁杂䅁䅦䅁䍁䅣睗䙂䙁䅕䅉䝂䝁䅫杢桂䝁䄴睙灂䝁䅅䅢杁䙁䅁杣療䝁䅙兡獂䝁䅕䅉瑁䍁䅁杍睁䑁䅉免杁䍁䄰䅉穁䍁䄰免硁䍁䄰杍祁䍁䄴䅥獂䡁䅍兢摂䕁䅍兔呂䍁䅣光歁䕁䅙䅊祁䑁䅁杏歁䕁䅣䅊祁䑁䅁䅁煁杂䅁䅦䅁䍁䅣睗䙂䙁䅕䅉䝂䝁䅫杢桂䝁䄴睙灂䝁䅅䅢杁䙁䅁杣療䝁䅙兡獂䝁䅕䅉瑁䍁䅁杍睁䑁䅉免杁䍁䄰䅉穁䍁䄰免硁䍁䄰杍祁䍁䄴䅥獂䡁䅍兢摂䕁䅍兔呂䍁䅣光歁䕁䅙䅊祁䑁䅅杏歁䕁䅣䅊祁䑁䅅䅁獁杂䅁䅦䅁䍁䅣睗䙂䙁䅕䅉䝂䝁䅫杢桂䝁䄴睙灂䝁䅅䅢杁䙁䅁杣療䝁䅙兡獂䝁䅕䅉瑁䍁䅁杍睁䑁䅉免杁䍁䄰䅉穁䍁䄰免硁䍁䄰杍祁䍁䄴䅥獂䡁䅍兢摂䕁䅍兔呂䍁䅣光歁䕁䅙䅊穁䑁䅙杏歁䕁䅯䅊穁䑁䅙䅁癁杂䅁䅦䅁䍁䅣睗䙂䙁䅕䅉䝂䝁䅫杢桂䝁䄴睙灂䝁䅅䅢杁䙁䅁杣療䝁䅙兡獂䝁䅕䅉瑁䍁䅁杍睁䑁䅉免杁䍁䄰䅉穁䍁䄰免硁䍁䄰杍祁䍁䄴䅥獂䡁䅍兢摂䕁䅍兔呂䍁䅣光歁䕁䅙䅊穁䑁䅣杏歁䕁䅯䅊穁䑁䅣䅁硁杂䅁䅣䅁䍁䅣睗䙂䙁䅕䅉䝂䝁䅫杢桂䝁䄴睙灂䝁䅅䅢杁䙁䅁杣療䝁䅙兡獂䝁䅕䅉瑁䍁䅁杍睁䑁䅉免杁䍁䄰䅉穁䍁䄰免硁䍁䄰杍祁䍁䄴䅥獂䡁䅍兢摂䕁䅍兔呂䍁䅣光歁䙁䅍䅊穁䑁䅫䅁瑁杂䅁䅣䅁䍁䅣睗䙂䙁䅕䅉䝂䝁䅫杢桂䝁䄴睙灂䝁䅅䅢杁䙁䅁杣療䝁䅙兡獂䝁䅕䅉瑁䍁䅁杍睁䑁䅉免杁䍁䄰䅉穁䍁䄰免硁䍁䄰杍祁䍁䄴䅥獂䡁䅍兢摂䕁䅍兔呂䍁䅣光歁䙁䅙䅊ぁ䑁䅉䅁祁杂䅁䅦䅁䍁䅣睗䙂䙁䅕䅉䝂䝁䅫杢桂䝁䄴睙灂䝁䅅䅢杁䙁䅁杣療䝁䅙兡獂䝁䅕䅉瑁䍁䅁杍睁䑁䅉免杁䍁䄰䅉穁䍁䄰免硁䍁䄰杍祁䍁䄴䅥獂䡁䅍兢摂䕁䅍兔呂䍁䅣光歁䙁䅣䅊ぁ䑁䅧杏歁䙁䅣䅊ㅁ䑁䅙䅁ぁ杂䅁䅣䅁䍁䅣睗䙂䙁䅕䅉䝂䝁䅫杢桂䝁䄴睙灂䝁䅅䅢杁䙁䅁杣療䝁䅙兡獂䝁䅕䅉瑁䍁䅁杍睁䑁䅉免杁䍁䄰䅉穁䍁䄰免硁䍁䄰杍祁䍁䄴䅥獂䡁䅍兢摂䕁䅍兔呂䍁䅣光歁䙁䅧䅊ぁ䑁䅉䅁穁杂䅁䅣䅁䍁䅣睗䙂䙁䅕䅉䝂䝁䅫杢桂䝁䄴睙灂䝁䅅䅢杁䙁䅁杣療䝁䅙兡獂䝁䅕䅉瑁䍁䅁杍睁䑁䅉免杁䍁䄰䅉穁䍁䄰免硁䍁䄰杍祁䍁䄴䅥獂䡁䅍兢摂䕁䅍兔呂䍁䅣光歁䙁䅧䅊ぁ䑁䅍䅁ㅁ杂䅁来䅁䍁䅣睗䙂䙁䅕䅉䝂䝁䅫杢桂䝁䄴睙灂䝁䅅䅢杁䙁䅁杣療䝁䅙兡獂䝁䅕䅉瑁䍁䅁杍睁䑁䅉免杁䍁䄰䅉穁䍁䄰免硁䍁䄰杍祁䍁䄴䅥獂䡁䅍兢摂䕁䅍杔兂䍁䅁䅋祁䍁䅫睊桁䍁䅑村歁䑁䅅免ㅁ䅁䅁兊䅙䡁䅧䅁湁䙁䅳兒噂䍁䅁杒灂䝁䄴兙畂䝁䅍兡桂䝁䅷䅉兂䡁䅉睢浂䝁䅫䅢求䍁䅁兌杁䑁䅉䅍祁䑁䅅䅉瑁䍁䅁睍瑁䑁䅅免瑁䑁䅉杍畁䡁䅧䅢穂䝁䄰兘䑂䕁䄴䅕杁䍁䅧杍灁䍁䅣光歁䕁䅍䅊祁䑁䅁䅁奁杂䅁䅨䅁䍁䅣睗䙂䙁䅕䅉䝂䝁䅫杢桂䝁䄴睙灂䝁䅅䅢杁䙁䅁杣療䝁䅙兡獂䝁䅕䅉瑁䍁䅁杍睁䑁䅉免杁䍁䄰䅉穁䍁䄰免硁䍁䄰杍祁䍁䄴䅥獂䡁䅍兢摂䕁䅍杔兂䍁䅁䅋祁䍁䅫睊桁䍁䅑睑歁䑁䅉䅎㙁䍁䅑睑歁䑁䅍兎䅁䉁䝯䅁㑂䅁䅁睊扂䕁䅕兖杁䕁䅙兡畂䝁䅅杢橂䝁䅫兙獂䍁䅁䅕祂䝁䄸杚灂䝁䅷党杁䍁䄰䅉祁䑁䅁杍硁䍁䅁兌杁䑁䅍兌硁䑁䅅兌祁䑁䅉杌㑂䝁䅷督瑂䙁䄰睑佂䙁䅁䅉潁䑁䅉克湁䍁䅅䅊䑂䍁䅑睍㉁䅁䅁光䅙䥁䅙䅁湁䙁䅳兒噂䍁䅁杒灂䝁䄴兙畂䝁䅍兡桂䝁䅷䅉兂䡁䅉睢浂䝁䅫䅢求䍁䅁兌杁䑁䅉䅍祁䑁䅅䅉瑁䍁䅁睍瑁䑁䅅免瑁䑁䅉杍畁䡁䅧䅢穂䝁䄰兘䑂䕁䄴䅕杁䍁䅧杍灁䍁䅣光歁䕁䅍䅊ぁ䑁䅅杏歁䕁䅍䅊硁䑁䅅睍䅁䍁䝍䅁䥃䅁䅁睊扂䕁䅕兖杁䕁䅙兡畂䝁䅅杢橂䝁䅫兙獂䍁䅁䅕祂䝁䄸杚灂䝁䅷党杁䍁䄰䅉祁䑁䅁杍硁䍁䅁兌杁䑁䅍兌硁䑁䅅兌祁䑁䅉杌㑂䝁䅷督瑂䙁䄰睑佂䙁䅁䅉潁䑁䅉克湁䍁䅅䅊䕂䍁䅑免硁䑁䅧杏歁䕁䄸䅊硁䑁䅅䅏䅁䍁䝙䅁䕃䅁䅁睊扂䕁䅕兖杁䕁䅙兡畂䝁䅅杢橂䝁䅫兙獂䍁䅁䅕祂䝁䄸杚灂䝁䅷党杁䍁䄰䅉祁䑁䅁杍硁䍁䅁兌杁䑁䅍兌硁䑁䅅兌祁䑁䅉杌㑂䝁䅷督瑂䙁䄰睑佂䙁䅁䅉潁䑁䅉克湁䍁䅅䅊䝂䍁䅑杍睁䑁䅯䅊䡂䍁䅑杍睁䅁䅁兇䅙䥁䅑䅁湁䙁䅳兒噂䍁䅁杒灂䝁䄴兙畂䝁䅍兡桂䝁䅷䅉兂䡁䅉睢浂䝁䅫䅢求䍁䅁兌杁䑁䅉䅍祁䑁䅅䅉瑁䍁䅁睍瑁䑁䅅免瑁䑁䅉杍畁䡁䅧䅢穂䝁䄰兘䑂䕁䄴䅕杁䍁䅧杍灁䍁䅣光歁䕁䅙䅊祁䑁䅅杏歁䕁䅣䅊祁䑁䅅䅁扁杂䅁䅨䅁䍁䅣睗䙂䙁䅕䅉䝂䝁䅫杢桂䝁䄴睙灂䝁䅅䅢杁䙁䅁杣療䝁䅙兡獂䝁䅕䅉瑁䍁䅁杍睁䑁䅉免杁䍁䄰䅉穁䍁䄰免硁䍁䄰杍祁䍁䄴䅥獂䡁䅍兢摂䕁䅍杔兂䍁䅁䅋祁䍁䅫睊桁䍁䅑杒歁䑁䅍李㙁䍁䅑杓歁䑁䅍李䅁䍁䝉䅁䕃䅁䅁睊扂䕁䅕兖杁䕁䅙兡畂䝁䅅杢橂䝁䅫兙獂䍁䅁䅕祂䝁䄸杚灂䝁䅷党杁䍁䄰䅉祁䑁䅁杍硁䍁䅁兌杁䑁䅍兌硁䑁䅅兌祁䑁䅉杌㑂䝁䅷督瑂䙁䄰睑佂䙁䅁䅉潁䑁䅉克湁䍁䅅䅊䝂䍁䅑睍㍁䑁䅯䅊䭂䍁䅑睍㍁䅁䅁䅊䅙䡁䅧䅁湁䙁䅳兒噂䍁䅁杒灂䝁䄴兙畂䝁䅍兡桂䝁䅷䅉兂䡁䅉睢浂䝁䅫䅢求䍁䅁兌杁䑁䅉䅍祁䑁䅅䅉瑁䍁䅁睍瑁䑁䅅免瑁䑁䅉杍畁䡁䅧䅢穂䝁䄰兘䑂䕁䄴䅕杁䍁䅧杍灁䍁䅣光歁䙁䅍䅊穁䑁䅫䅁杁杂䅁䅥䅁䍁䅣睗䙂䙁䅕䅉䝂䝁䅫杢桂䝁䄴睙灂䝁䅅䅢杁䙁䅁杣療䝁䅙兡獂䝁䅕䅉瑁䍁䅁杍睁䑁䅉免杁䍁䄰䅉穁䍁䄰免硁䍁䄰杍祁䍁䄴䅥獂䡁䅍兢摂䕁䅍杔兂䍁䅁䅋祁䍁䅫睊桁䍁䅑杖歁䑁䅑杍䅁䉁䝷䅁䕃䅁䅁睊扂䕁䅕兖杁䕁䅙兡畂䝁䅅杢橂䝁䅫兙獂䍁䅁䅕祂䝁䄸杚灂䝁䅷党杁䍁䄰䅉祁䑁䅁杍硁䍁䅁兌杁䑁䅍兌硁䑁䅅兌祁䑁䅉杌㑂䝁䅷督瑂䙁䄰睑佂䙁䅁䅉潁䑁䅉克湁䍁䅅䅊塂䍁䅑䅎㑁䑁䅯䅊塂䍁䅑兎㉁䅁䅁杈䅙䡁䅧䅁湁䙁䅳兒噂䍁䅁杒灂䝁䄴兙畂䝁䅍兡桂䝁䅷䅉兂䡁䅉睢浂䝁䅫䅢求䍁䅁兌杁䑁䅉䅍祁䑁䅅䅉瑁䍁䅁睍瑁䑁䅅免瑁䑁䅉杍畁䡁䅧䅢穂䝁䄰兘䑂䕁䄴䅕杁䍁䅧杍灁䍁䅣光歁䙁䅧䅊ぁ䑁䅉䅁摁杂䅁䅥䅁䍁䅣睗䙂䙁䅕䅉䝂䝁䅫杢桂䝁䄴睙灂䝁䅅䅢杁䙁䅁杣療䝁䅙兡獂䝁䅕䅉瑁䍁䅁杍睁䑁䅉免杁䍁䄰䅉穁䍁䄰免硁䍁䄰杍祁䍁䄴䅥獂䡁䅍兢摂䕁䅍杔兂䍁䅁䅋祁䍁䅫睊桁䍁䅑䅗歁䑁䅑睍䅁䉁䜸䅁祂䅁䅁睊扂䕁䅕兖杁䕁䅙兡畂䝁䅅杢橂䝁䅫兙獂䍁䅁䅕祂䝁䄸杚灂䝁䅷党杁䍁䄰䅉祁䑁䅁杍硁䍁䅁兌杁䑁䅍兌硁䑁䅅兌祁䑁䅉杌㑂䝁䅷督瑂䙁䄰睑佂䙁䅁睊桁䍁䅑村歁䑁䅅免ㅁ䅁䅁杆䅙䡁䅁䅁湁䙁䅳兒噂䍁䅁杒灂䝁䄴兙畂䝁䅍兡桂䝁䅷䅉兂䡁䅉睢浂䝁䅫䅢求䍁䅁兌杁䑁䅉䅍祁䑁䅅䅉瑁䍁䅁睍瑁䑁䅅免瑁䑁䅉杍畁䡁䅧䅢穂䝁䄰兘䑂䕁䄴䅕湁䍁䅅䅊䑂䍁䅑杍睁䅁䅁权䅙䡁䅷䅁湁䙁䅳兒噂䍁䅁杒灂䝁䄴兙畂䝁䅍兡桂䝁䅷䅉兂䡁䅉睢浂䝁䅫䅢求䍁䅁兌杁䑁䅉䅍祁䑁䅅䅉瑁䍁䅁睍瑁䑁䅅免瑁䑁䅉杍畁䡁䅧䅢穂䝁䄰兘䑂䕁䄴䅕湁䍁䅅䅊䑂䍁䅑杍ぁ䑁䅯䅊䑂䍁䅑睍ㅁ䅁䅁䅄䅙䡁䅁䅁湁䙁䅳兒噂䍁䅁杒灂䝁䄴兙畂䝁䅍兡桂䝁䅷䅉兂䡁䅉睢浂䝁䅫䅢求䍁䅁兌杁䑁䅉䅍祁䑁䅅䅉瑁䍁䅁睍瑁䑁䅅免瑁䑁䅉杍畁䡁䅧䅢穂䝁䄰兘䑂䕁䄴䅕湁䍁䅅䅊䑂䍁䅑睍㉁䅁䅁杅䅙䡁䄴䅁湁䙁䅳兒噂䍁䅁杒灂䝁䄴兙畂䝁䅍兡桂䝁䅷䅉兂䡁䅉睢浂䝁䅫䅢求䍁䅁兌杁䑁䅉䅍祁䑁䅅䅉瑁䍁䅁睍瑁䑁䅅免瑁䑁䅉杍畁䡁䅧䅢穂䝁䄰兘䑂䕁䄴䅕湁䍁䅅䅊䑂䍁䅑䅎硁䑁䅯䅊䑂䍁䅑免硁䑁䅍䅁啁杂䅁䅧䅁䍁䅣睗䙂䙁䅕䅉䝂䝁䅫杢桂䝁䄴睙灂䝁䅅䅢杁䙁䅁杣療䝁䅙兡獂䝁䅕䅉瑁䍁䅁杍睁䑁䅉免杁䍁䄰䅉穁䍁䄰免硁䍁䄰杍祁䍁䄴䅥獂䡁䅍兢摂䕁䅍杔兂䍁䅣光歁䕁䅑䅊硁䑁䅅䅏㙁䍁䅑睔歁䑁䅅免㑁䅁䅁睆䅙䡁䅷䅁湁䙁䅳兒噂䍁䅁杒灂䝁䄴兙畂䝁䅍兡桂䝁䅷䅉兂䡁䅉睢浂䝁䅫䅢求䍁䅁兌杁䑁䅉䅍祁䑁䅅䅉瑁䍁䅁睍瑁䑁䅅免瑁䑁䅉杍畁䡁䅧䅢穂䝁䄰兘䑂䕁䄴䅕湁䍁䅅䅊䝂䍁䅑杍睁䑁䅯䅊䡂䍁䅑杍睁䅁䅁睃䅙䡁䅷䅁湁䙁䅳兒噂䍁䅁杒灂䝁䄴兙畂䝁䅍兡桂䝁䅷䅉兂䡁䅉睢浂䝁䅫䅢求䍁䅁兌杁䑁䅉䅍祁䑁䅅䅉瑁䍁䅁睍瑁䑁䅅免瑁䑁䅉杍畁䡁䅧䅢穂䝁䄰兘䑂䕁䄴䅕湁䍁䅅䅊䝂䍁䅑杍硁䑁䅯䅊䡂䍁䅑杍硁䅁䅁兄䅙䡁䅷䅁湁䙁䅳兒噂䍁䅁杒灂䝁䄴兙畂䝁䅍兡桂䝁䅷䅉兂䡁䅉睢浂䝁䅫䅢求䍁䅁兌杁䑁䅉䅍祁䑁䅅䅉瑁䍁䅁睍瑁䑁䅅免瑁䑁䅉杍畁䡁䅧䅢穂䝁䄰兘䑂䕁䄴䅕湁䍁䅅䅊䝂䍁䅑睍㉁䑁䅯䅊䭂䍁䅑睍㉁䅁䅁睅䅙䡁䅷䅁湁䙁䅳兒噂䍁䅁杒灂䝁䄴兙畂䝁䅍兡桂䝁䅷䅉兂䡁䅉睢浂䝁䅫䅢求䍁䅁兌杁䑁䅉䅍祁䑁䅅䅉瑁䍁䅁睍瑁䑁䅅免瑁䑁䅉杍畁䡁䅧䅢穂䝁䄰兘䑂䕁䄴䅕湁䍁䅅䅊䝂䍁䅑睍㍁䑁䅯䅊䭂䍁䅑睍㍁䅁䅁兆䅙䡁䅁䅁湁䙁䅳兒噂䍁䅁杒灂䝁䄴兙畂䝁䅍兡桂䝁䅷䅉兂䡁䅉睢浂䝁䅫䅢求䍁䅁兌杁䑁䅉䅍祁䑁䅅䅉瑁䍁䅁睍瑁䑁䅅免瑁䑁䅉杍畁䡁䅧䅢穂䝁䄰兘䑂䕁䄴䅕湁䍁䅅䅊呂䍁䅑睍㕁䅁䅁元䅙䡁䅁䅁湁䙁䅳兒噂䍁䅁杒灂䝁䄴兙畂䝁䅍兡桂䝁䅷䅉兂䡁䅉睢浂䝁䅫䅢求䍁䅁兌杁䑁䅉䅍祁䑁䅅䅉瑁䍁䅁睍瑁䑁䅅免瑁䑁䅉杍畁䡁䅧䅢穂䝁䄰兘䑂䕁䄴䅕湁䍁䅅䅊坂䍁䅑䅎祁䅁䅁杄䅙䡁䅷䅁湁䙁䅳兒噂䍁䅁杒灂䝁䄴兙畂䝁䅍兡桂䝁䅷䅉兂䡁䅉睢浂䝁䅫䅢求䍁䅁兌杁䑁䅉䅍祁䑁䅅䅉瑁䍁䅁睍瑁䑁䅅免瑁䑁䅉杍畁䡁䅧䅢穂䝁䄰兘䑂䕁䄴䅕湁䍁䅅䅊塂䍁䅑䅎㑁䑁䅯䅊塂䍁䅑兎㉁䅁䅁䅅䅙䡁䅁䅁湁䙁䅳兒噂䍁䅁杒灂䝁䄴兙畂䝁䅍兡桂䝁䅷䅉兂䡁䅉睢浂䝁䅫䅢求䍁䅁兌杁䑁䅉䅍祁䑁䅅䅉瑁䍁䅁睍瑁䑁䅅免瑁䑁䅉杍畁䡁䅧䅢穂䝁䄰兘䑂䕁䄴䅕湁䍁䅅䅊奂䍁䅑䅎祁䅁䅁睄䅙䡁䅁䅁湁䙁䅳兒噂䍁䅁杒灂䝁䄴兙畂䝁䅍兡桂䝁䅷䅉兂䡁䅉睢浂䝁䅫䅢求䍁䅁兌杁䑁䅉䅍祁䑁䅅䅉瑁䍁䅁睍瑁䑁䅅免瑁䑁䅉杍畁䡁䅧䅢穂䝁䄰兘䑂䕁䄴䅕湁䍁䅅䅊奂䍁䅑䅎穁䅁䅁充䅙䝁䄴䅁湁䙁䅳兒噂䍁䅁杒灂䝁䄴兙畂䝁䅍兡桂䝁䅷䅉兂䡁䅉睢浂䝁䅫䅢求䍁䅁兌杁䑁䅉䅍祁䑁䅅䅉瑁䍁䅁睍瑁䑁䅅免瑁䑁䅉杍畁䡁䅧䅢穂䝁䄰兘䕂䍁䅣光歁䕁䅉䅊硁䑁䅅兎䅁䙁䝉䅁獂䅁䅁睊扂䕁䅕兖杁䕁䅙兡畂䝁䅅杢橂䝁䅫兙獂䍁䅁䅕祂䝁䄸杚灂䝁䅷党杁䍁䄰䅉祁䑁䅁杍硁䍁䅁兌杁䑁䅍兌硁䑁䅅兌祁䑁䅉杌㑂䝁䅷督瑂䙁䄰䅒湁䍁䅅䅊䑂䍁䅑杍睁䅁䅁兒䅙䡁䅧䅁湁䙁䅳兒噂䍁䅁杒灂䝁䄴兙畂䝁䅍兡桂䝁䅷䅉兂䡁䅉睢浂䝁䅫䅢求䍁䅁兌杁䑁䅉䅍祁䑁䅅䅉瑁䍁䅁睍瑁䑁䅅免瑁䑁䅉杍畁䡁䅧䅢穂䝁䄰兘䕂䍁䅣光歁䕁䅍䅊祁䑁䅑杏歁䕁䅍䅊穁䑁䅕䅁䡂杂䅁䅢䅁䍁䅣睗䙂䙁䅕䅉䝂䝁䅫杢桂䝁䄴睙灂䝁䅅䅢杁䙁䅁杣療䝁䅙兡獂䝁䅕䅉瑁䍁䅁杍睁䑁䅉免杁䍁䄰䅉穁䍁䄰免硁䍁䄰杍祁䍁䄴䅥獂䡁䅍兢摂䕁䅑睊桁䍁䅑睑歁䑁䅍李䅁䕁䜴䅁㙂䅁䅁睊扂䕁䅕兖杁䕁䅙兡畂䝁䅅杢橂䝁䅫兙獂䍁䅁䅕祂䝁䄸杚灂䝁䅷党杁䍁䄰䅉祁䑁䅁杍硁䍁䅁兌杁䑁䅍兌硁䑁䅅兌祁䑁䅉杌㑂䝁䅷督瑂䙁䄰䅒湁䍁䅅䅊䑂䍁䅑䅎硁䑁䅯䅊䑂䍁䅑免硁䑁䅍䅁兂杂䅁䅦䅁䍁䅣睗䙂䙁䅕䅉䝂䝁䅫杢桂䝁䄴睙灂䝁䅅䅢杁䙁䅁杣療䝁䅙兡獂䝁䅕䅉瑁䍁䅁杍睁䑁䅉免杁䍁䄰䅉穁䍁䄰免硁䍁䄰杍祁䍁䄴䅥獂䡁䅍兢摂䕁䅑睊桁䍁䅑䅒歁䑁䅅免㑁䑁䅯䅊偂䍁䅑免硁䑁䅧䅁呂杂䅁䅥䅁䍁䅣睗䙂䙁䅕䅉䝂䝁䅫杢桂䝁䄴睙灂䝁䅅䅢杁䙁䅁杣療䝁䅙兡獂䝁䅕䅉瑁䍁䅁杍睁䑁䅉免杁䍁䄰䅉穁䍁䄰免硁䍁䄰杍祁䍁䄴䅥獂䡁䅍兢摂䕁䅑睊桁䍁䅑杒歁䑁䅉䅍㙁䍁䅑睒歁䑁䅉䅍䅁䕁䝙䅁㑂䅁䅁睊扂䕁䅕兖杁䕁䅙兡畂䝁䅅杢橂䝁䅫兙獂䍁䅁䅕祂䝁䄸杚灂䝁䅷党杁䍁䄰䅉祁䑁䅁杍硁䍁䅁兌杁䑁䅍兌硁䑁䅅兌祁䑁䅉杌㑂䝁䅷督瑂䙁䄰䅒湁䍁䅅䅊䝂䍁䅑杍硁䑁䅯䅊䡂䍁䅑杍硁䅁䅁䅓䅙䡁䅧䅁湁䙁䅳兒噂䍁䅁杒灂䝁䄴兙畂䝁䅍兡桂䝁䅷䅉兂䡁䅉睢浂䝁䅫䅢求䍁䅁兌杁䑁䅉䅍祁䑁䅅䅉瑁䍁䅁睍瑁䑁䅅免瑁䑁䅉杍畁䡁䅧䅢穂䝁䄰兘䕂䍁䅣光歁䕁䅙䅊穁䑁䅙杏歁䕁䅯䅊穁䑁䅙䅁偂杂䅁䅥䅁䍁䅣睗䙂䙁䅕䅉䝂䝁䅫杢桂䝁䄴睙灂䝁䅅䅢杁䙁䅁杣療䝁䅙兡獂䝁䅕䅉瑁䍁䅁杍睁䑁䅉免杁䍁䄰䅉穁䍁䄰免硁䍁䄰杍祁䍁䄴䅥獂䡁䅍兢摂䕁䅑睊桁䍁䅑杒歁䑁䅍睎㙁䍁䅑杓歁䑁䅍睎䅁䙁䝅䅁獂䅁䅁睊扂䕁䅕兖杁䕁䅙兡畂䝁䅅杢橂䝁䅫兙獂䍁䅁䅕祂䝁䄸杚灂䝁䅷党杁䍁䄰䅉祁䑁䅁杍硁䍁䅁兌杁䑁䅍兌硁䑁䅅兌祁䑁䅉杌㑂䝁䅷督瑂䙁䄰䅒湁䍁䅅䅊呂䍁䅑睍㕁䅁䅁兔䅙䝁䅷䅁湁䙁䅳兒噂䍁䅁杒灂䝁䄴兙畂䝁䅍兡桂䝁䅷䅉兂䡁䅉睢浂䝁䅫䅢求䍁䅁兌杁䑁䅉䅍祁䑁䅅䅉瑁䍁䅁睍瑁䑁䅅免瑁䑁䅉杍畁䡁䅧䅢穂䝁䄰兘䕂䍁䅣光歁䙁䅙䅊ぁ䑁䅉䅁䩂杂䅁䅥䅁䍁䅣睗䙂䙁䅕䅉䝂䝁䅫杢桂䝁䄴睙灂䝁䅅䅢杁䙁䅁杣療䝁䅙兡獂䝁䅕䅉瑁䍁䅁杍睁䑁䅉免杁䍁䄰䅉穁䍁䄰免硁䍁䄰杍祁䍁䄴䅥獂䡁䅍兢摂䕁䅑睊桁䍁䅑睖歁䑁䅑䅏㙁䍁䅑睖歁䑁䅕李䅁䕁䝳䅁獂䅁䅁睊扂䕁䅕兖杁䕁䅙兡畂䝁䅅杢橂䝁䅫兙獂䍁䅁䅕祂䝁䄸杚灂䝁䅷党杁䍁䄰䅉祁䑁䅁杍硁䍁䅁兌杁䑁䅍兌硁䑁䅅兌祁䑁䅉杌㑂䝁䅷督瑂䙁䄰䅒湁䍁䅅䅊奂䍁䅑䅎祁䅁䅁杓䅙䝁䅷䅁湁䙁䅳兒噂䍁䅁杒灂䝁䄴兙畂䝁䅍兡桂䝁䅷䅉兂䡁䅉睢浂䝁䅫䅢求䍁䅁兌杁䑁䅉䅍祁䑁䅅䅉瑁䍁䅁睍瑁䑁䅅免瑁䑁䅉杍畁䡁䅧䅢穂䝁䄰兘䕂䍁䅣光歁䙁䅧䅊ぁ䑁䅍䅁䵂杂䅁䅤䅁䍁䅣睗䙂䙁䅕䅉䝂䝁䅫杢桂䝁䄴睙灂䝁䅅䅢杁䙁䅁杣療䝁䅙兡獂䝁䅕䅉瑁䍁䅁杍睁䑁䅉免杁䍁䄰䅉穁䍁䄰免硁䍁䄰杍祁䍁䄴䅥獂䡁䅍兢摂䕁䅑兒呂䕁䅍睊桁䍁䅑村歁䑁䅅免ㅁ䅁䅁兘䅙䡁䅉䅁湁䙁䅳兒噂䍁䅁杒灂䝁䄴兙畂䝁䅍兡桂䝁䅷䅉兂䡁䅉睢浂䝁䅫䅢求䍁䅁兌杁䑁䅉䅍祁䑁䅅䅉瑁䍁䅁睍瑁䑁䅅免瑁䑁䅉杍畁䡁䅧䅢穂䝁䄰兘䕂䕁䅕睕䑂䍁䅣光歁䕁䅍䅊祁䑁䅁䅁啂杂䅁杦䅁䍁䅣睗䙂䙁䅕䅉䝂䝁䅫杢桂䝁䄴睙灂䝁䅅䅢杁䙁䅁杣療䝁䅙兡獂䝁䅕䅉瑁䍁䅁杍睁䑁䅉免杁䍁䄰䅉穁䍁䄰免硁䍁䄰杍祁䍁䄴䅥獂䡁䅍兢摂䕁䅑兒呂䕁䅍睊桁䍁䅑睑歁䑁䅉䅎㙁䍁䅑睑歁䑁䅍兎䅁䙁䝙䅁祂䅁䅁睊扂䕁䅕兖杁䕁䅙兡畂䝁䅅杢橂䝁䅫兙獂䍁䅁䅕祂䝁䄸杚灂䝁䅷党杁䍁䄰䅉祁䑁䅁杍硁䍁䅁兌杁䑁䅍兌硁䑁䅅兌祁䑁䅉杌㑂䝁䅷督瑂䙁䄰䅒䙂䙁䅍睑湁䍁䅅䅊䑂䍁䅑睍㉁䅁䅁睘䅙䥁䅁䅁湁䙁䅳兒噂䍁䅁杒灂䝁䄴兙畂䝁䅍兡桂䝁䅷䅉兂䡁䅉睢浂䝁䅫䅢求䍁䅁兌杁䑁䅉䅍祁䑁䅅䅉瑁䍁䅁睍瑁䑁䅅免瑁䑁䅉杍畁䡁䅧䅢穂䝁䄰兘䕂䕁䅕睕䑂䍁䅣光歁䕁䅍䅊ぁ䑁䅅杏歁䕁䅍䅊硁䑁䅅睍䅁䝁䝅䅁䍃䅁䅁睊扂䕁䅕兖杁䕁䅙兡畂䝁䅅杢橂䝁䅫兙獂䍁䅁䅕祂䝁䄸杚灂䝁䅷党杁䍁䄰䅉祁䑁䅁杍硁䍁䅁兌杁䑁䅍兌硁䑁䅅兌祁䑁䅉杌㑂䝁䅷督瑂䙁䄰䅒䙂䙁䅍睑湁䍁䅅䅊䕂䍁䅑免硁䑁䅧杏歁䕁䄸䅊硁䑁䅅䅏䅁䙁䜴䅁⭂䅁䅁睊扂䕁䅕兖杁䕁䅙兡畂䝁䅅杢橂䝁䅫兙獂䍁䅁䅕祂䝁䄸杚灂䝁䅷党杁䍁䄰䅉祁䑁䅁杍硁䍁䅁兌杁䑁䅍兌硁䑁䅅兌祁䑁䅉杌㑂䝁䅷督瑂䙁䄰䅒䙂䙁䅍睑湁䍁䅅䅊䝂䍁䅑杍睁䑁䅯䅊䡂䍁䅑杍睁䅁䅁兖䅙䡁䄴䅁湁䙁䅳兒噂䍁䅁杒灂䝁䄴兙畂䝁䅍兡桂䝁䅷䅉兂䡁䅉睢浂䝁䅫䅢求䍁䅁兌杁䑁䅉䅍祁䑁䅅䅉瑁䍁䅁睍瑁䑁䅅免瑁䑁䅉杍畁䡁䅧䅢穂䝁䄰兘䕂䕁䅕睕䑂䍁䅣光歁䕁䅙䅊祁䑁䅅杏歁䕁䅣䅊祁䑁䅅䅁塂杂䅁杦䅁䍁䅣睗䙂䙁䅕䅉䝂䝁䅫杢桂䝁䄴睙灂䝁䅅䅢杁䙁䅁杣療䝁䅙兡獂䝁䅕䅉瑁䍁䅁杍睁䑁䅉免杁䍁䄰䅉穁䍁䄰免硁䍁䄰杍祁䍁䄴䅥獂䡁䅍兢摂䕁䅑兒呂䕁䅍睊桁䍁䅑杒歁䑁䅍李㙁䍁䅑杓歁䑁䅍李䅁䝁䝁䅁⭂䅁䅁睊扂䕁䅕兖杁䕁䅙兡畂䝁䅅杢橂䝁䅫兙獂䍁䅁䅕祂䝁䄸杚灂䝁䅷党杁䍁䄰䅉祁䑁䅁杍硁䍁䅁兌杁䑁䅍兌硁䑁䅅兌祁䑁䅉杌㑂䝁䅷督瑂䙁䄰䅒䙂䙁䅍睑湁䍁䅅䅊䝂䍁䅑睍㍁䑁䅯䅊䭂䍁䅑睍㍁䅁䅁杙䅙䡁䅉䅁湁䙁䅳兒噂䍁䅁杒灂䝁䄴兙畂䝁䅍兡桂䝁䅷䅉兂䡁䅉睢浂䝁䅫䅢求䍁䅁兌杁䑁䅉䅍祁䑁䅅䅉瑁䍁䅁睍瑁䑁䅅免瑁䑁䅉杍畁䡁䅧䅢穂䝁䄰兘䕂䕁䅕睕䑂䍁䅣光歁䙁䅍䅊穁䑁䅫䅁奂杂䅁杣䅁䍁䅣睗䙂䙁䅕䅉䝂䝁䅫杢桂䝁䄴睙灂䝁䅅䅢杁䙁䅁杣療䝁䅙兡獂䝁䅕䅉瑁䍁䅁杍睁䑁䅉免杁䍁䄰䅉穁䍁䄰免硁䍁䄰杍祁䍁䄴䅥獂䡁䅍兢摂䕁䅑兒呂䕁䅍睊桁䍁䅑杖歁䑁䅑杍䅁䙁䝫䅁⭂䅁䅁睊扂䕁䅕兖杁䕁䅙兡畂䝁䅅杢橂䝁䅫兙獂䍁䅁䅕祂䝁䄸杚灂䝁䅷党杁䍁䄰䅉祁䑁䅁杍硁䍁䅁兌杁䑁䅍兌硁䑁䅅兌祁䑁䅉杌㑂䝁䅷督瑂䙁䄰䅒䙂䙁䅍睑湁䍁䅅䅊塂䍁䅑䅎㑁䑁䅯䅊塂䍁䅑兎㉁䅁䅁睗䅙䡁䅉䅁湁䙁䅳兒噂䍁䅁杒灂䝁䄴兙畂䝁䅍兡桂䝁䅷䅉兂䡁䅉睢浂䝁䅫䅢求䍁䅁兌杁䑁䅉䅍祁䑁䅅䅉瑁䍁䅁睍瑁䑁䅅免瑁䑁䅉杍畁䡁䅧䅢穂䝁䄰兘䕂䕁䅕睕䑂䍁䅣光歁䙁䅧䅊ぁ䑁䅉䅁慂杂䅁杣䅁䍁䅣睗䙂䙁䅕䅉䝂䝁䅫杢桂䝁䄴睙灂䝁䅅䅢杁䙁䅁杣療䝁䅙兡獂䝁䅕䅉瑁䍁䅁杍睁䑁䅉免杁䍁䄰䅉穁䍁䄰免硁䍁䄰杍祁䍁䄴䅥獂䡁䅍兢摂䕁䅑兒呂䕁䅍睊桁䍁䅑䅗歁䑁䅑睍䅁䙁䝷䅁祂䅁䅁睊扂䕁䅕兖杁䕁䅙兡畂䝁䅅杢橂䝁䅫兙獂䍁䅁䅕祂䝁䄸杚灂䝁䅷党杁䍁䄰䅉祁䑁䅁杍硁䍁䅁兌杁䑁䅍兌硁䑁䅅兌祁䑁䅉杌㑂䝁䅷督瑂䙁䄰䅒兂䕁䅷睊桁䍁䅑村歁䑁䅅免ㅁ䅁䅁䅶䅕䡁䅁䅁湁䙁䅳兒噂䍁䅁杒灂䝁䄴兙畂䝁䅍兡桂䝁䅷䅉兂䡁䅉睢浂䝁䅫䅢求䍁䅁兌杁䑁䅉䅍祁䑁䅅䅉瑁䍁䅁睍瑁䑁䅅免瑁䑁䅉杍畁䡁䅧䅢穂䝁䄰兘䕂䙁䅁䅔湁䍁䅅䅊䑂䍁䅑杍睁䅁䅁睲䅕䡁䅷䅁湁䙁䅳兒噂䍁䅁杒灂䝁䄴兙畂䝁䅍兡桂䝁䅷䅉兂䡁䅉睢浂䝁䅫䅢求䍁䅁兌杁䑁䅉䅍祁䑁䅅䅉瑁䍁䅁睍瑁䑁䅅免瑁䑁䅉杍畁䡁䅧䅢穂䝁䄰兘䕂䙁䅁䅔湁䍁䅅䅊䑂䍁䅑杍ぁ䑁䅯䅊䑂䍁䅑睍ㅁ䅁䅁关䅕䡁䅁䅁湁䙁䅳兒噂䍁䅁杒灂䝁䄴兙畂䝁䅍兡桂䝁䅷䅉兂䡁䅉睢浂䝁䅫䅢求䍁䅁兌杁䑁䅉䅍祁䑁䅅䅉瑁䍁䅁睍瑁䑁䅅免瑁䑁䅉杍畁䡁䅧䅢穂䝁䄰兘䕂䙁䅁䅔湁䍁䅅䅊䑂䍁䅑睍㉁䅁䅁睳䅕䡁䄴䅁湁䙁䅳兒噂䍁䅁杒灂䝁䄴兙畂䝁䅍兡桂䝁䅷䅉兂䡁䅉睢浂䝁䅫䅢求䍁䅁兌杁䑁䅉䅍祁䑁䅅䅉瑁䍁䅁睍瑁䑁䅅免瑁䑁䅉杍畁䡁䅧䅢穂䝁䄰兘䕂䙁䅁䅔湁䍁䅅䅊䑂䍁䅑䅎硁䑁䅯䅊䑂䍁䅑免硁䑁䅍䅁ㅃ兂䅁䅧䅁䍁䅣睗䙂䙁䅕䅉䝂䝁䅫杢桂䝁䄴睙灂䝁䅅䅢杁䙁䅁杣療䝁䅙兡獂䝁䅕䅉瑁䍁䅁杍睁䑁䅉免杁䍁䄰䅉穁䍁䄰免硁䍁䄰杍祁䍁䄴䅥獂䡁䅍兢摂䕁䅑䅕䵂䍁䅣光歁䕁䅑䅊硁䑁䅅䅏㙁䍁䅑睔歁䑁䅅免㑁䅁䅁其䅕䡁䅷䅁湁䙁䅳兒噂䍁䅁杒灂䝁䄴兙畂䝁䅍兡桂䝁䅷䅉兂䡁䅉睢浂䝁䅫䅢求䍁䅁兌杁䑁䅉䅍祁䑁䅅䅉瑁䍁䅁睍瑁䑁䅅免瑁䑁䅉杍畁䡁䅧䅢穂䝁䄰兘䕂䙁䅁䅔湁䍁䅅䅊䝂䍁䅑杍睁䑁䅯䅊䡂䍁䅑杍睁䅁䅁䅳䅕䡁䅷䅁湁䙁䅳兒噂䍁䅁杒灂䝁䄴兙畂䝁䅍兡桂䝁䅷䅉兂䡁䅉睢浂䝁䅫䅢求䍁䅁兌杁䑁䅉䅍祁䑁䅅䅉瑁䍁䅁睍瑁䑁䅅免瑁䑁䅉杍畁䡁䅧䅢穂䝁䄰兘䕂䙁䅁䅔湁䍁䅅䅊䝂䍁䅑杍硁䑁䅯䅊䡂䍁䅑杍硁䅁䅁杳䅕䡁䅷䅁湁䙁䅳兒噂䍁䅁杒灂䝁䄴兙畂䝁䅍兡桂䝁䅷䅉兂䡁䅉睢浂䝁䅫䅢求䍁䅁兌杁䑁䅉䅍祁䑁䅅䅉瑁䍁䅁睍瑁䑁䅅免瑁䑁䅉杍畁䡁䅧䅢穂䝁䄰兘䕂䙁䅁䅔湁䍁䅅䅊䝂䍁䅑睍㉁䑁䅯䅊䭂䍁䅑睍㉁䅁䅁䅴䅕䡁䅷䅁湁䙁䅳兒噂䍁䅁杒灂䝁䄴兙畂䝁䅍兡桂䝁䅷䅉兂䡁䅉睢浂䝁䅫䅢求䍁䅁兌杁䑁䅉䅍祁䑁䅅䅉瑁䍁䅁睍瑁䑁䅅免瑁䑁䅉杍畁䡁䅧䅢穂䝁䄰兘䕂䙁䅁䅔湁䍁䅅䅊䝂䍁䅑睍㍁䑁䅯䅊䭂䍁䅑睍㍁䅁䅁杴䅕䡁䅁䅁湁䙁䅳兒噂䍁䅁杒灂䝁䄴兙畂䝁䅍兡桂䝁䅷䅉兂䡁䅉睢浂䝁䅫䅢求䍁䅁兌杁䑁䅉䅍祁䑁䅅䅉瑁䍁䅁睍瑁䑁䅅免瑁䑁䅉杍畁䡁䅧䅢穂䝁䄰兘䕂䙁䅁䅔湁䍁䅅䅊呂䍁䅑睍㕁䅁䅁睴䅕䡁䅁䅁湁䙁䅳兒噂䍁䅁杒灂䝁䄴兙畂䝁䅍兡桂䝁䅷䅉兂䡁䅉睢浂䝁䅫䅢求䍁䅁兌杁䑁䅉䅍祁䑁䅅䅉瑁䍁䅁睍瑁䑁䅅免瑁䑁䅉杍畁䡁䅧䅢穂䝁䄰兘䕂䙁䅁䅔湁䍁䅅䅊坂䍁䅑䅎祁䅁䅁䅵䅕䡁䅷䅁湁䙁䅳兒噂䍁䅁杒灂䝁䄴兙畂䝁䅍兡桂䝁䅷䅉兂䡁䅉睢浂䝁䅫䅢求䍁䅁兌杁䑁䅉䅍祁䑁䅅䅉瑁䍁䅁睍瑁䑁䅅免瑁䑁䅉杍畁䡁䅧䅢穂䝁䄰兘䕂䙁䅁䅔湁䍁䅅䅊塂䍁䅑䅎㑁䑁䅯䅊塂䍁䅑兎㉁䅁䅁杵䅕䡁䅁䅁湁䙁䅳兒噂䍁䅁杒灂䝁䄴兙畂䝁䅍兡桂䝁䅷䅉兂䡁䅉睢浂䝁䅫䅢求䍁䅁兌杁䑁䅉䅍祁䑁䅅䅉瑁䍁䅁睍瑁䑁䅅免瑁䑁䅉杍畁䡁䅧䅢穂䝁䄰兘䕂䙁䅁䅔湁䍁䅅䅊奂䍁䅑䅎祁䅁䅁兵䅕䡁䅁䅁湁䙁䅳兒噂䍁䅁杒灂䝁䄴兙畂䝁䅍兡桂䝁䅷䅉兂䡁䅉睢浂䝁䅫䅢求䍁䅁兌杁䑁䅉䅍祁䑁䅅䅉瑁䍁䅁睍瑁䑁䅅免瑁䑁䅉杍畁䡁䅧䅢穂䝁䄰兘䕂䙁䅁䅔湁䍁䅅䅊奂䍁䅑䅎穁䅁䅁睵䅕䡁䅉䅁湁䙁䅳兒噂䍁䅁杒灂䝁䄴兙畂䝁䅍兡桂䝁䅷䅉兂䡁䅉睢浂䝁䅫䅢求䍁䅁兌杁䑁䅉䅍祁䑁䅅䅉瑁䍁䅁睍瑁䑁䅅免瑁䑁䅉杍畁䡁䅧䅢穂䝁䄰兘䕂䙁䅑兒湁䍁䅅䅊䍂䍁䅑免硁䑁䅕䅁潂杂䅁䅣䅁䍁䅣睗䙂䙁䅕䅉䝂䝁䅫杢桂䝁䄴睙灂䝁䅅䅢杁䙁䅁杣療䝁䅙兡獂䝁䅕䅉瑁䍁䅁杍睁䑁䅉免杁䍁䄰䅉穁䍁䄰免硁䍁䄰杍祁䍁䄴䅥獂䡁䅍兢摂䕁䅑䅖䙂䍁䅣光歁䕁䅍䅊祁䑁䅁䅁歂杂䅁䅦䅁䍁䅣睗䙂䙁䅕䅉䝂䝁䅫杢桂䝁䄴睙灂䝁䅅䅢杁䙁䅁杣療䝁䅙兡獂䝁䅕䅉瑁䍁䅁杍睁䑁䅉免杁䍁䄰䅉穁䍁䄰免硁䍁䄰杍祁䍁䄴䅥獂䡁䅍兢摂䕁䅑䅖䙂䍁䅣光歁䕁䅍䅊祁䑁䅑杏歁䕁䅍䅊穁䑁䅕䅁浂杂䅁䅣䅁䍁䅣睗䙂䙁䅕䅉䝂䝁䅫杢桂䝁䄴睙灂䝁䅅䅢杁䙁䅁杣療䝁䅙兡獂䝁䅕䅉瑁䍁䅁杍睁䑁䅉免杁䍁䄰䅉穁䍁䄰免硁䍁䄰杍祁䍁䄴䅥獂䡁䅍兢摂䕁䅑䅖䙂䍁䅣光歁䕁䅍䅊穁䑁䅙䅁煂杂䅁杦䅁䍁䅣睗䙂䙁䅕䅉䝂䝁䅫杢桂䝁䄴睙灂䝁䅅䅢杁䙁䅁杣療䝁䅙兡獂䝁䅕䅉瑁䍁䅁杍睁䑁䅉免杁䍁䄰䅉穁䍁䄰免硁䍁䄰杍祁䍁䄴䅥獂䡁䅍兢摂䕁䅑䅖䙂䍁䅣光歁䕁䅍䅊ぁ䑁䅅杏歁䕁䅍䅊硁䑁䅅睍䅁䝁䝷䅁䅃䅁䅁睊扂䕁䅕兖杁䕁䅙兡畂䝁䅅杢橂䝁䅫兙獂䍁䅁䅕祂䝁䄸杚灂䝁䅷党杁䍁䄰䅉祁䑁䅁杍硁䍁䅁兌杁䑁䅍兌硁䑁䅅兌祁䑁䅉杌㑂䝁䅷督瑂䙁䄰䅒啂䕁䅕睊桁䍁䅑䅒歁䑁䅅免㑁䑁䅯䅊偂䍁䅑免硁䑁䅧䅁灂杂䅁䅦䅁䍁䅣睗䙂䙁䅕䅉䝂䝁䅫杢桂䝁䄴睙灂䝁䅅䅢杁䙁䅁杣療䝁䅙兡獂䝁䅕䅉瑁䍁䅁杍睁䑁䅉免杁䍁䄰䅉穁䍁䄰免硁䍁䄰杍祁䍁䄴䅥獂䡁䅍兢摂䕁䅑䅖䙂䍁䅣光歁䕁䅙䅊祁䑁䅁杏歁䕁䅣䅊祁䑁䅁䅁求杂䅁䅦䅁䍁䅣睗䙂䙁䅕䅉䝂䝁䅫杢桂䝁䄴睙灂䝁䅅䅢杁䙁䅁杣療䝁䅙兡獂䝁䅕䅉瑁䍁䅁杍睁䑁䅉免杁䍁䄰䅉穁䍁䄰免硁䍁䄰杍祁䍁䄴䅥獂䡁䅍兢摂䕁䅑䅖䙂䍁䅣光歁䕁䅙䅊祁䑁䅅杏歁䕁䅣䅊祁䑁䅅䅁湂杂䅁䅦䅁䍁䅣睗䙂䙁䅕䅉䝂䝁䅫杢桂䝁䄴睙灂䝁䅅䅢杁䙁䅁杣療䝁䅙兡獂䝁䅕䅉瑁䍁䅁杍睁䑁䅉免杁䍁䄰䅉穁䍁䄰免硁䍁䄰杍祁䍁䄴䅥獂䡁䅍兢摂䕁䅑䅖䙂䍁䅣光歁䕁䅙䅊穁䑁䅙杏歁䕁䅯䅊穁䑁䅙䅁牂杂䅁䅦䅁䍁䅣睗䙂䙁䅕䅉䝂䝁䅫杢桂䝁䄴睙灂䝁䅅䅢杁䙁䅁杣療䝁䅙兡獂䝁䅕䅉瑁䍁䅁杍睁䑁䅉免杁䍁䄰䅉穁䍁䄰免硁䍁䄰杍祁䍁䄴䅥獂䡁䅍兢摂䕁䅑䅖䙂䍁䅣光歁䕁䅙䅊穁䑁䅣杏歁䕁䅯䅊穁䑁䅣䅁瑂杂䅁䅣䅁䍁䅣睗䙂䙁䅕䅉䝂䝁䅫杢桂䝁䄴睙灂䝁䅅䅢杁䙁䅁杣療䝁䅙兡獂䝁䅕䅉瑁䍁䅁杍睁䑁䅉免杁䍁䄰䅉穁䍁䄰免硁䍁䄰杍祁䍁䄴䅥獂䡁䅍兢摂䕁䅑䅖䙂䍁䅣光歁䙁䅍䅊穁䑁䅫䅁橂杂䅁䅣䅁䍁䅣睗䙂䙁䅕䅉䝂䝁䅫杢桂䝁䄴睙灂䝁䅅䅢杁䙁䅁杣療䝁䅙兡獂䝁䅕䅉瑁䍁䅁杍睁䑁䅉免杁䍁䄰䅉穁䍁䄰免硁䍁䄰杍祁䍁䄴䅥獂䡁䅍兢摂䕁䅑䅖䙂䍁䅣光歁䙁䅙䅊ぁ䑁䅉䅁畂杂䅁䅦䅁䍁䅣睗䙂䙁䅕䅉䝂䝁䅫杢桂䝁䄴睙灂䝁䅅䅢杁䙁䅁杣療䝁䅙兡獂䝁䅕䅉瑁䍁䅁杍睁䑁䅉免杁䍁䄰䅉穁䍁䄰免硁䍁䄰杍祁䍁䄴䅥獂䡁䅍兢摂䕁䅑䅖䙂䍁䅣光歁䙁䅣䅊ぁ䑁䅧杏歁䙁䅣䅊ㅁ䑁䅙䅁睂杂䅁䅣䅁䍁䅣睗䙂䙁䅕䅉䝂䝁䅫杢桂䝁䄴睙灂䝁䅅䅢杁䙁䅁杣療䝁䅙兡獂䝁䅕䅉瑁䍁䅁杍睁䑁䅉免杁䍁䄰䅉穁䍁䄰免硁䍁䄰杍祁䍁䄴䅥獂䡁䅍兢摂䕁䅑䅖䙂䍁䅣光歁䙁䅧䅊ぁ䑁䅉䅁療杂䅁䅣䅁䍁䅣睗䙂䙁䅕䅉䝂䝁䅫杢桂䝁䄴睙灂䝁䅅䅢杁䙁䅁杣療䝁䅙兡獂䝁䅕䅉瑁䍁䅁杍睁䑁䅉免杁䍁䄰䅉穁䍁䄰免硁䍁䄰杍祁䍁䄴䅥獂䡁䅍兢摂䕁䅑䅖䙂䍁䅣光歁䙁䅧䅊ぁ䑁䅍䅁硂杂䅁杣䅁䍁䅣睗䙂䙁䅕䅉䝂䝁䅫杢桂䝁䄴睙灂䝁䅅䅢杁䙁䅁杣療䝁䅙兡獂䝁䅕䅉瑁䍁䅁杍睁䑁䅉免杁䍁䄰䅉穁䍁䄰免硁䍁䄰杍祁䍁䄴䅥獂䡁䅍兢摂䕁䅑兖䱂䍁䅣光歁䕁䅉䅊硁䑁䅅兎䅁䡁䜸䅁睂䅁䅁睊扂䕁䅕兖杁䕁䅙兡畂䝁䅅杢橂䝁䅫兙獂䍁䅁䅕祂䝁䄸杚灂䝁䅷党杁䍁䄰䅉祁䑁䅁杍硁䍁䅁兌杁䑁䅍兌硁䑁䅅兌祁䑁䅉杌㑂䝁䅷督瑂䙁䄰䅒噂䕁䅳睊桁䍁䅑睑歁䑁䅉䅍䅁䡁䝉䅁㡂䅁䅁睊扂䕁䅕兖杁䕁䅙兡畂䝁䅅杢橂䝁䅫兙獂䍁䅁䅕祂䝁䄸杚灂䝁䅷党杁䍁䄰䅉祁䑁䅁杍硁䍁䅁兌杁䑁䅍兌硁䑁䅅兌祁䑁䅉杌㑂䝁䅷督瑂䙁䄰䅒噂䕁䅳睊桁䍁䅑睑歁䑁䅉䅎㙁䍁䅑睑歁䑁䅍兎䅁䡁䝑䅁睂䅁䅁睊扂䕁䅕兖杁䕁䅙兡畂䝁䅅杢橂䝁䅫兙獂䍁䅁䅕祂䝁䄸杚灂䝁䅷党杁䍁䄰䅉祁䑁䅁杍硁䍁䅁兌杁䑁䅍兌硁䑁䅅兌祁䑁䅉杌㑂䝁䅷督瑂䙁䄰䅒噂䕁䅳睊桁䍁䅑睑歁䑁䅍李䅁䡁䝣䅁⭂䅁䅁睊扂䕁䅕兖杁䕁䅙兡畂䝁䅅杢橂䝁䅫兙獂䍁䅁䅕祂䝁䄸杚灂䝁䅷党杁䍁䄰䅉祁䑁䅁杍硁䍁䅁兌杁䑁䅍兌硁䑁䅅兌祁䑁䅉杌㑂䝁䅷督瑂䙁䄰䅒噂䕁䅳睊桁䍁䅑睑歁䑁䅑免㙁䍁䅑睑歁䑁䅅免穁䅁䅁入䅙䥁䅁䅁湁䙁䅳兒噂䍁䅁杒灂䝁䄴兙畂䝁䅍兡桂䝁䅷䅉兂䡁䅉睢浂䝁䅫䅢求䍁䅁兌杁䑁䅉䅍祁䑁䅅䅉瑁䍁䅁睍瑁䑁䅅免瑁䑁䅉杍畁䡁䅧䅢穂䝁䄰兘䕂䙁䅕睓湁䍁䅅䅊䕂䍁䅑免硁䑁䅧杏歁䕁䄸䅊硁䑁䅅䅏䅁䥁䝁䅁㡂䅁䅁睊扂䕁䅕兖杁䕁䅙兡畂䝁䅅杢橂䝁䅫兙獂䍁䅁䅕祂䝁䄸杚灂䝁䅷党杁䍁䄰䅉祁䑁䅁杍硁䍁䅁兌杁䑁䅍兌硁䑁䅅兌祁䑁䅉杌㑂䝁䅷督瑂䙁䄰䅒噂䕁䅳睊桁䍁䅑杒歁䑁䅉䅍㙁䍁䅑睒歁䑁䅉䅍䅁䡁䝍䅁㡂䅁䅁睊扂䕁䅕兖杁䕁䅙兡畂䝁䅅杢橂䝁䅫兙獂䍁䅁䅕祂䝁䄸杚灂䝁䅷党杁䍁䄰䅉祁䑁䅁杍硁䍁䅁兌杁䑁䅍兌硁䑁䅅兌祁䑁䅉杌㑂䝁䅷督瑂䙁䄰䅒噂䕁䅳睊桁䍁䅑杒歁䑁䅉免㙁䍁䅑睒歁䑁䅉免䅁䡁䝕䅁㡂䅁䅁睊扂䕁䅕兖杁䕁䅙兡畂䝁䅅杢橂䝁䅫兙獂䍁䅁䅕祂䝁䄸杚灂䝁䅷党杁䍁䄰䅉祁䑁䅁杍硁䍁䅁兌杁䑁䅍兌硁䑁䅅兌祁䑁䅉杌㑂䝁䅷督瑂䙁䄰䅒噂䕁䅳睊桁䍁䅑杒歁䑁䅍李㙁䍁䅑杓歁䑁䅍李䅁䡁䝧䅁㡂䅁䅁睊扂䕁䅕兖杁䕁䅙兡畂䝁䅅杢橂䝁䅫兙獂䍁䅁䅕祂䝁䄸杚灂䝁䅷党杁䍁䄰䅉祁䑁䅁杍硁䍁䅁兌杁䑁䅍兌硁䑁䅅兌祁䑁䅉杌㑂䝁䅷督瑂䙁䄰䅒噂䕁䅳睊桁䍁䅑杒歁䑁䅍睎㙁䍁䅑杓歁䑁䅍睎䅁䡁䝯䅁睂䅁䅁睊扂䕁䅕兖杁䕁䅙兡畂䝁䅅杢橂䝁䅫兙獂䍁䅁䅕祂䝁䄸杚灂䝁䅷党杁䍁䄰䅉祁䑁䅁杍硁䍁䅁兌杁䑁䅍兌硁䑁䅅兌祁䑁䅉杌㑂䝁䅷督瑂䙁䄰䅒噂䕁䅳睊桁䍁䅑睕歁䑁䅍兏䅁䡁䝙䅁睂䅁䅁睊扂䕁䅕兖杁䕁䅙兡畂䝁䅅杢橂䝁䅫兙獂䍁䅁䅕祂䝁䄸杚灂䝁䅷党杁䍁䄰䅉祁䑁䅁杍硁䍁䅁兌杁䑁䅍兌硁䑁䅅兌祁䑁䅉杌㑂䝁䅷督瑂䙁䄰䅒噂䕁䅳睊桁䍁䅑杖歁䑁䅑杍䅁䡁䝳䅁㡂䅁䅁睊扂䕁䅕兖杁䕁䅙兡畂䝁䅅杢橂䝁䅫兙獂䍁䅁䅕祂䝁䄸杚灂䝁䅷党杁䍁䄰䅉祁䑁䅁杍硁䍁䅁兌杁䑁䅍兌硁䑁䅅兌祁䑁䅉杌㑂䝁䅷督瑂䙁䄰䅒噂䕁䅳睊桁䍁䅑睖歁䑁䅑䅏㙁䍁䅑睖歁䑁䅕李䅁䡁䜰䅁睂䅁䅁睊扂䕁䅕兖杁䕁䅙兡畂䝁䅅杢橂䝁䅫兙獂䍁䅁䅕祂䝁䄸杚灂䝁䅷党杁䍁䄰䅉祁䑁䅁杍硁䍁䅁兌杁䑁䅍兌硁䑁䅅兌祁䑁䅉杌㑂䝁䅷督瑂䙁䄰䅒噂䕁䅳睊桁䍁䅑䅗歁䑁䅑杍䅁䡁䝷䅁睂䅁䅁睊扂䕁䅕兖杁䕁䅙兡畂䝁䅅杢橂䝁䅫兙獂䍁䅁䅕祂䝁䄸杚灂䝁䅷党杁䍁䄰䅉祁䑁䅁杍硁䍁䅁兌杁䑁䅍兌硁䑁䅅兌祁䑁䅉杌㑂䝁䅷督瑂䙁䄰䅒噂䕁䅳睊桁䍁䅑䅗歁䑁䅑睍䅁䡁䜴䅁睂䅁䅁睊扂䕁䅕兖杁䕁䅙兡畂䝁䅅杢橂䝁䅫兙獂䍁䅁䅕祂䝁䄸杚灂䝁䅷党杁䍁䄰䅉祁䑁䅁杍硁䍁䅁兌杁䑁䅍兌硁䑁䅅兌祁䑁䅉杌㑂䝁䅷督瑂䙁䄰兒䕂䍁䅣光歁䕁䅉䅊硁䑁䅅兎䅁䕁䝍䅁畂䅁䅁睊扂䕁䅕兖杁䕁䅙兡畂䝁䅅杢橂䝁䅫兙獂䍁䅁䅕祂䝁䄸杚灂䝁䅷党杁䍁䄰䅉祁䑁䅁杍硁䍁䅁兌杁䑁䅍兌硁䑁䅅兌祁䑁䅉杌㑂䝁䅷督瑂䙁䄰兒䕂䍁䅣光歁䕁䅍䅊祁䑁䅁䅁㉁杂䅁来䅁䍁䅣睗䙂䙁䅕䅉䝂䝁䅫杢桂䝁䄴睙灂䝁䅅䅢杁䙁䅁杣療䝁䅙兡獂䝁䅕䅉瑁䍁䅁杍睁䑁䅉免杁䍁䄰䅉穁䍁䄰免硁䍁䄰杍祁䍁䄴䅥獂䡁䅍兢摂䕁䅕䅒湁䍁䅅䅊䑂䍁䅑杍ぁ䑁䅯䅊䑂䍁䅑睍ㅁ䅁䅁䅏䅙䝁䄴䅁湁䙁䅳兒噂䍁䅁杒灂䝁䄴兙畂䝁䅍兡桂䝁䅷䅉兂䡁䅉睢浂䝁䅫䅢求䍁䅁兌杁䑁䅉䅍祁䑁䅅䅉瑁䍁䅁睍瑁䑁䅅免瑁䑁䅉杍畁䡁䅧䅢穂䝁䄰兘䙂䕁䅑睊桁䍁䅑睑歁䑁䅍李䅁䑁䝳䅁㡂䅁䅁睊扂䕁䅕兖杁䕁䅙兡畂䝁䅅杢橂䝁䅫兙獂䍁䅁䅕祂䝁䄸杚灂䝁䅷党杁䍁䄰䅉祁䑁䅁杍硁䍁䅁兌杁䑁䅍兌硁䑁䅅兌祁䑁䅉杌㑂䝁䅷督瑂䙁䄰兒䕂䍁䅣光歁䕁䅍䅊ぁ䑁䅅杏歁䕁䅍䅊硁䑁䅅睍䅁䑁䜰䅁⭂䅁䅁睊扂䕁䅕兖杁䕁䅙兡畂䝁䅅杢橂䝁䅫兙獂䍁䅁䅕祂䝁䄸杚灂䝁䅷党杁䍁䄰䅉祁䑁䅁杍硁䍁䅁兌杁䑁䅍兌硁䑁䅅兌祁䑁䅉杌㑂䝁䅷督瑂䙁䄰兒䕂䍁䅣光歁䕁䅑䅊硁䑁䅅䅏㙁䍁䅑睔歁䑁䅅免㑁䅁䅁䅒䅙䡁䅯䅁湁䙁䅳兒噂䍁䅁杒灂䝁䄴兙畂䝁䅍兡桂䝁䅷䅉兂䡁䅉睢浂䝁䅫䅢求䍁䅁兌杁䑁䅉䅍祁䑁䅅䅉瑁䍁䅁睍瑁䑁䅅免瑁䑁䅉杍畁䡁䅧䅢穂䝁䄰兘䙂䕁䅑睊桁䍁䅑杒歁䑁䅉䅍㙁䍁䅑睒歁䑁䅉䅍䅁䑁䝣䅁㙂䅁䅁睊扂䕁䅕兖杁䕁䅙兡畂䝁䅅杢橂䝁䅫兙獂䍁䅁䅕祂䝁䄸杚灂䝁䅷党杁䍁䄰䅉祁䑁䅁杍硁䍁䅁兌杁䑁䅍兌硁䑁䅅兌祁䑁䅉杌㑂䝁䅷督瑂䙁䄰兒䕂䍁䅣光歁䕁䅙䅊祁䑁䅅杏歁䕁䅣䅊祁䑁䅅䅁㕁杂䅁来䅁䍁䅣睗䙂䙁䅕䅉䝂䝁䅫杢桂䝁䄴睙灂䝁䅅䅢杁䙁䅁杣療䝁䅙兡獂䝁䅕䅉瑁䍁䅁杍睁䑁䅉免杁䍁䄰䅉穁䍁䄰免硁䍁䄰杍祁䍁䄴䅥獂䡁䅍兢摂䕁䅕䅒湁䍁䅅䅊䝂䍁䅑睍㉁䑁䅯䅊䭂䍁䅑睍㉁䅁䅁䅐䅙䡁䅯䅁湁䙁䅳兒噂䍁䅁杒灂䝁䄴兙畂䝁䅍兡桂䝁䅷䅉兂䡁䅉睢浂䝁䅫䅢求䍁䅁兌杁䑁䅉䅍祁䑁䅅䅉瑁䍁䅁睍瑁䑁䅅免瑁䑁䅉杍畁䡁䅧䅢穂䝁䄰兘䙂䕁䅑睊桁䍁䅑杒歁䑁䅍睎㙁䍁䅑杓歁䑁䅍睎䅁䑁䜴䅁畂䅁䅁睊扂䕁䅕兖杁䕁䅙兡畂䝁䅅杢橂䝁䅫兙獂䍁䅁䅕祂䝁䄸杚灂䝁䅷党杁䍁䄰䅉祁䑁䅁杍硁䍁䅁兌杁䑁䅍兌硁䑁䅅兌祁䑁䅉杌㑂䝁䅷督瑂䙁䄰兒䕂䍁䅣光歁䙁䅍䅊穁䑁䅫䅁㙁杂䅁杢䅁䍁䅣睗䙂䙁䅕䅉䝂䝁䅫杢桂䝁䄴睙灂䝁䅅䅢杁䙁䅁杣療䝁䅙兡獂䝁䅕䅉瑁䍁䅁杍睁䑁䅉免杁䍁䄰䅉穁䍁䄰免硁䍁䄰杍祁䍁䄴䅥獂䡁䅍兢摂䕁䅕䅒湁䍁䅅䅊坂䍁䅑䅎祁䅁䅁睐䅙䡁䅯䅁湁䙁䅳兒噂䍁䅁杒灂䝁䄴兙畂䝁䅍兡桂䝁䅷䅉兂䡁䅉睢浂䝁䅫䅢求䍁䅁兌杁䑁䅉䅍祁䑁䅅䅉瑁䍁䅁睍瑁䑁䅅免瑁䑁䅉杍畁䡁䅧䅢穂䝁䄰兘䙂䕁䅑睊桁䍁䅑睖歁䑁䅑䅏㙁䍁䅑睖歁䑁䅕李䅁䕁䝅䅁畂䅁䅁睊扂䕁䅕兖杁䕁䅙兡畂䝁䅅杢橂䝁䅫兙獂䍁䅁䅕祂䝁䄸杚灂䝁䅷党杁䍁䄰䅉祁䑁䅁杍硁䍁䅁兌杁䑁䅍兌硁䑁䅅兌祁䑁䅉杌㑂䝁䅷督瑂䙁䄰兒䕂䍁䅣光歁䙁䅧䅊ぁ䑁䅉䅁䅂杂䅁杢䅁䍁䅣睗䙂䙁䅕䅉䝂䝁䅫杢桂䝁䄴睙灂䝁䅅䅢杁䙁䅁杣療䝁䅙兡獂䝁䅕䅉瑁䍁䅁杍睁䑁䅉免杁䍁䄰䅉穁䍁䄰免硁䍁䄰杍祁䍁䄴䅥獂䡁䅍兢摂䕁䅕䅒湁䍁䅅䅊奂䍁䅑䅎穁䅁䅁村䅙䡁䅉䅁湁䙁䅳兒噂䍁䅁杒灂䝁䄴兙畂䝁䅍兡桂䝁䅷䅉兂䡁䅉睢浂䝁䅫䅢求䍁䅁兌杁䑁䅉䅍祁䑁䅅䅉瑁䍁䅁睍瑁䑁䅅免瑁䑁䅉杍畁䡁䅧䅢穂䝁䄰兘䙂䕁䅫䅗湁䍁䅅䅊䍂䍁䅑免硁䑁䅕䅁佃杂䅁䅣䅁䍁䅣睗䙂䙁䅕䅉䝂䝁䅫杢桂䝁䄴睙灂䝁䅅䅢杁䙁䅁杣療䝁䅙兡獂䝁䅕䅉瑁䍁䅁杍睁䑁䅉免杁䍁䄰䅉穁䍁䄰免硁䍁䄰杍祁䍁䄴䅥獂䡁䅍兢摂䕁䅕兓奂䍁䅣光歁䕁䅍䅊祁䑁䅁䅁䉃杂䅁䅦䅁䍁䅣睗䙂䙁䅕䅉䝂䝁䅫杢桂䝁䄴睙灂䝁䅅䅢杁䙁䅁杣療䝁䅙兡獂䝁䅕䅉瑁䍁䅁杍睁䑁䅉免杁䍁䄰䅉穁䍁䄰免硁䍁䄰杍祁䍁䄴䅥獂䡁䅍兢摂䕁䅕兓奂䍁䅣光歁䕁䅍䅊祁䑁䅑杏歁䕁䅍䅊穁䑁䅕䅁䑃杂䅁䅣䅁䍁䅣睗䙂䙁䅕䅉䝂䝁䅫杢桂䝁䄴睙灂䝁䅅䅢杁䙁䅁杣療䝁䅙兡獂䝁䅕䅉瑁䍁䅁杍睁䑁䅉免杁䍁䄰䅉穁䍁䄰免硁䍁䄰杍祁䍁䄴䅥獂䡁䅍兢摂䕁䅕兓奂䍁䅣光歁䕁䅍䅊穁䑁䅙䅁䝃杂䅁杦䅁䍁䅣睗䙂䙁䅕䅉䝂䝁䅫杢桂䝁䄴睙灂䝁䅅䅢杁䙁䅁杣療䝁䅙兡獂䝁䅕䅉瑁䍁䅁杍睁䑁䅉免杁䍁䄰䅉穁䍁䄰免硁䍁䄰杍祁䍁䄴䅥獂䡁䅍兢摂䕁䅕兓奂䍁䅣光歁䕁䅍䅊ぁ䑁䅅杏歁䕁䅍䅊硁䑁䅅睍䅁䥁䝧䅁䅃䅁䅁睊扂䕁䅕兖杁䕁䅙兡畂䝁䅅杢橂䝁䅫兙獂䍁䅁䅕祂䝁䄸杚灂䝁䅷党杁䍁䄰䅉祁䑁䅁杍硁䍁䅁兌杁䑁䅍兌硁䑁䅅兌祁䑁䅉杌㑂䝁䅷督瑂䙁䄰兒䩂䙁䅧睊桁䍁䅑䅒歁䑁䅅免㑁䑁䅯䅊偂䍁䅑免硁䑁䅧䅁偃杂䅁䅦䅁䍁䅣睗䙂䙁䅕䅉䝂䝁䅫杢桂䝁䄴睙灂䝁䅅䅢杁䙁䅁杣療䝁䅙兡獂䝁䅕䅉瑁䍁䅁杍睁䑁䅉免杁䍁䄰䅉穁䍁䄰免硁䍁䄰杍祁䍁䄴䅥獂䡁䅍兢摂䕁䅕兓奂䍁䅣光歁䕁䅙䅊祁䑁䅁杏歁䕁䅣䅊祁䑁䅁䅁䍃杂䅁䅦䅁䍁䅣睗䙂䙁䅕䅉䝂䝁䅫杢桂䝁䄴睙灂䝁䅅䅢杁䙁䅁杣療䝁䅙兡獂䝁䅕䅉瑁䍁䅁杍睁䑁䅉免杁䍁䄰䅉穁䍁䄰免硁䍁䄰杍祁䍁䄴䅥獂䡁䅍兢摂䕁䅕兓奂䍁䅣光歁䕁䅙䅊祁䑁䅅杏歁䕁䅣䅊祁䑁䅅䅁䕃杂䅁䅦䅁䍁䅣睗䙂䙁䅕䅉䝂䝁䅫杢桂䝁䄴睙灂䝁䅅䅢杁䙁䅁杣療䝁䅙兡獂䝁䅕䅉瑁䍁䅁杍睁䑁䅉免杁䍁䄰䅉穁䍁䄰免硁䍁䄰杍祁䍁䄴䅥獂䡁䅍兢摂䕁䅕兓奂䍁䅣光歁䕁䅙䅊穁䑁䅙杏歁䕁䅯䅊穁䑁䅙䅁䡃杂䅁䅦䅁䍁䅣睗䙂䙁䅕䅉䝂䝁䅫杢桂䝁䄴睙灂䝁䅅䅢杁䙁䅁杣療䝁䅙兡獂䝁䅕䅉瑁䍁䅁杍睁䑁䅉免杁䍁䄰䅉穁䍁䄰免硁䍁䄰杍祁䍁䄴䅥獂䡁䅍兢摂䕁䅕兓奂䍁䅣光歁䕁䅙䅊穁䑁䅣杏歁䕁䅯䅊穁䑁䅣䅁䩃杂䅁䅣䅁䍁䅣睗䙂䙁䅕䅉䝂䝁䅫杢桂䝁䄴睙灂䝁䅅䅢杁䙁䅁杣療䝁䅙兡獂䝁䅕䅉瑁䍁䅁杍睁䑁䅉免杁䍁䄰䅉穁䍁䄰免硁䍁䄰杍祁䍁䄴䅥獂䡁䅍兢摂䕁䅕兓奂䍁䅣光歁䙁䅍䅊穁䑁䅫䅁䙃杂䅁䅣䅁䍁䅣睗䙂䙁䅕䅉䝂䝁䅫杢桂䝁䄴睙灂䝁䅅䅢杁䙁䅁杣療䝁䅙兡獂䝁䅕䅉瑁䍁䅁杍睁䑁䅉免杁䍁䄰䅉穁䍁䄰免硁䍁䄰杍祁䍁䄴䅥獂䡁䅍兢摂䕁䅕兓奂䍁䅣光歁䙁䅙䅊ぁ䑁䅉䅁䭃杂䅁䅦䅁䍁䅣睗䙂䙁䅕䅉䝂䝁䅫杢桂䝁䄴睙灂䝁䅅䅢杁䙁䅁杣療䝁䅙兡獂䝁䅕䅉瑁䍁䅁杍睁䑁䅉免杁䍁䄰䅉穁䍁䄰免硁䍁䄰杍祁䍁䄴䅥獂䡁䅍兢摂䕁䅕兓奂䍁䅣光歁䙁䅣䅊ぁ䑁䅧杏歁䙁䅣䅊ㅁ䑁䅙䅁䵃杂䅁䅣䅁䍁䅣睗䙂䙁䅕䅉䝂䝁䅫杢桂䝁䄴睙灂䝁䅅䅢杁䙁䅁杣療䝁䅙兡獂䝁䅕䅉瑁䍁䅁杍睁䑁䅉免杁䍁䄰䅉穁䍁䄰免硁䍁䄰杍祁䍁䄴䅥獂䡁䅍兢摂䕁䅕兓奂䍁䅣光歁䙁䅧䅊ぁ䑁䅉䅁䱃杂䅁䅣䅁䍁䅣睗䙂䙁䅕䅉䝂䝁䅫杢桂䝁䄴睙灂䝁䅅䅢杁䙁䅁杣療䝁䅙兡獂䝁䅕䅉瑁䍁䅁杍睁䑁䅉免杁䍁䄰䅉穁䍁䄰免硁䍁䄰杍祁䍁䄴䅥獂䡁䅍兢摂䕁䅕兓奂䍁䅣光歁䙁䅧䅊ぁ䑁䅍䅁乃杂䅁䅥䅁䍁䅣睗䙂䙁䅕䅉䝂䝁䅫杢桂䝁䄴睙灂䝁䅅䅢杁䙁䅁杣療䝁䅙兡獂䝁䅕䅉瑁䍁䅁杍睁䑁䅉免杁䍁䄰䅉穁䍁䄰免硁䍁䄰杍祁䍁䄴䅥獂䡁䅍兢摂䕁䅕睕杁䍁䅧杍灁䍁䅣光歁䕁䅉䅊硁䑁䅅兎䅁䵁䝯䅁㉂䅁䅁睊扂䕁䅕兖杁䕁䅙兡畂䝁䅅杢橂䝁䅫兙獂䍁䅁䅕祂䝁䄸杚灂䝁䅷党杁䍁䄰䅉祁䑁䅁杍硁䍁䅁兌杁䑁䅍兌硁䑁䅅兌祁䑁䅉杌㑂䝁䅷督瑂䙁䄰兒呂䍁䅁䅋祁䍁䅫睊桁䍁䅑睑歁䑁䅉䅍䅁䱁䜰䅁䍃䅁䅁睊扂䕁䅕兖杁䕁䅙兡畂䝁䅅杢橂䝁䅫兙獂䍁䅁䅕祂䝁䄸杚灂䝁䅷党杁䍁䄰䅉祁䑁䅁杍硁䍁䅁兌杁䑁䅍兌硁䑁䅅兌祁䑁䅉杌㑂䝁䅷督瑂䙁䄰兒呂䍁䅁䅋祁䍁䅫睊桁䍁䅑睑歁䑁䅉䅎㙁䍁䅑睑歁䑁䅍兎䅁䱁䜸䅁㉂䅁䅁睊扂䕁䅕兖杁䕁䅙兡畂䝁䅅杢橂䝁䅫兙獂䍁䅁䅕祂䝁䄸杚灂䝁䅷党杁䍁䄰䅉祁䑁䅁杍硁䍁䅁兌杁䑁䅍兌硁䑁䅅兌祁䑁䅉杌㑂䝁䅷督瑂䙁䄰兒呂䍁䅁䅋祁䍁䅫睊桁䍁䅑睑歁䑁䅍李䅁䵁䝙䅁䕃䅁䅁睊扂䕁䅕兖杁䕁䅙兡畂䝁䅅杢橂䝁䅫兙獂䍁䅁䅕祂䝁䄸杚灂䝁䅷党杁䍁䄰䅉祁䑁䅁杍硁䍁䅁兌杁䑁䅍兌硁䑁䅅兌祁䑁䅉杌㑂䝁䅷督瑂䙁䄰兒呂䍁䅁䅋祁䍁䅫睊桁䍁䅑睑歁䑁䅑免㙁䍁䅑睑歁䑁䅅免穁䅁䅁䅹䅙䥁䅙䅁湁䙁䅳兒噂䍁䅁杒灂䝁䄴兙畂䝁䅍兡桂䝁䅷䅉兂䡁䅉睢浂䝁䅫䅢求䍁䅁兌杁䑁䅉䅍祁䑁䅅䅉瑁䍁䅁睍瑁䑁䅅免瑁䑁䅉杍畁䡁䅧䅢穂䝁䄰兘䙂䙁䅍䅉潁䑁䅉克湁䍁䅅䅊䕂䍁䅑免硁䑁䅧杏歁䕁䄸䅊硁䑁䅅䅏䅁䵁䝳䅁䍃䅁䅁睊扂䕁䅕兖杁䕁䅙兡畂䝁䅅杢橂䝁䅫兙獂䍁䅁䅕祂䝁䄸杚灂䝁䅷党杁䍁䄰䅉祁䑁䅁杍硁䍁䅁兌杁䑁䅍兌硁䑁䅅兌祁䑁䅉杌㑂䝁䅷督瑂䙁䄰兒呂䍁䅁䅋祁䍁䅫睊桁䍁䅑杒歁䑁䅉䅍㙁䍁䅑睒歁䑁䅉䅍䅁䱁䜴䅁䍃䅁䅁睊扂䕁䅕兖杁䕁䅙兡畂䝁䅅杢橂䝁䅫兙獂䍁䅁䅕祂䝁䄸杚灂䝁䅷党杁䍁䄰䅉祁䑁䅁杍硁䍁䅁兌杁䑁䅍兌硁䑁䅅兌祁䑁䅉杌㑂䝁䅷督瑂䙁䄰兒呂䍁䅁䅋祁䍁䅫睊桁䍁䅑杒歁䑁䅉免㙁䍁䅑睒歁䑁䅉免䅁䵁䝁䅁䍃䅁䅁睊扂䕁䅕兖杁䕁䅙兡畂䝁䅅杢橂䝁䅫兙獂䍁䅁䅕祂䝁䄸杚灂䝁䅷党杁䍁䄰䅉祁䑁䅁杍硁䍁䅁兌杁䑁䅍兌硁䑁䅅兌祁䑁䅉杌㑂䝁䅷督瑂䙁䄰兒呂䍁䅁䅋祁䍁䅫睊桁䍁䅑杒歁䑁䅍李㙁䍁䅑杓歁䑁䅍李䅁䵁䝣䅁䍃䅁䅁睊扂䕁䅕兖杁䕁䅙兡畂䝁䅅杢橂䝁䅫兙獂䍁䅁䅕祂䝁䄸杚灂䝁䅷党杁䍁䄰䅉祁䑁䅁杍硁䍁䅁兌杁䑁䅍兌硁䑁䅅兌祁䑁䅉杌㑂䝁䅷督瑂䙁䄰兒呂䍁䅁䅋祁䍁䅫睊桁䍁䅑杒歁䑁䅍睎㙁䍁䅑杓歁䑁䅍睎䅁䵁䝫䅁㉂䅁䅁睊扂䕁䅕兖杁䕁䅙兡畂䝁䅅杢橂䝁䅫兙獂䍁䅁䅕祂䝁䄸杚灂䝁䅷党杁䍁䄰䅉祁䑁䅁杍硁䍁䅁兌杁䑁䅍兌硁䑁䅅兌祁䑁䅉杌㑂䝁䅷督瑂䙁䄰兒呂䍁䅁䅋祁䍁䅫睊桁䍁䅑睕歁䑁䅍兏䅁䵁䝕䅁㉂䅁䅁睊扂䕁䅕兖杁䕁䅙兡畂䝁䅅杢橂䝁䅫兙獂䍁䅁䅕祂䝁䄸杚灂䝁䅷党杁䍁䄰䅉祁䑁䅁杍硁䍁䅁兌杁䑁䅍兌硁䑁䅅兌祁䑁䅉杌㑂䝁䅷督瑂䙁䄰兒呂䍁䅁䅋祁䍁䅫睊桁䍁䅑杖歁䑁䅑杍䅁䵁䝅䅁䍃䅁䅁睊扂䕁䅕兖杁䕁䅙兡畂䝁䅅杢橂䝁䅫兙獂䍁䅁䅕祂䝁䄸杚灂䝁䅷党杁䍁䄰䅉祁䑁䅁杍硁䍁䅁兌杁䑁䅍兌硁䑁䅅兌祁䑁䅉杌㑂䝁䅷督瑂䙁䄰兒呂䍁䅁䅋祁䍁䅫睊桁䍁䅑睖歁䑁䅑䅏㙁䍁䅑睖歁䑁䅕李䅁䵁䝍䅁㉂䅁䅁睊扂䕁䅕兖杁䕁䅙兡畂䝁䅅杢橂䝁䅫兙獂䍁䅁䅕祂䝁䄸杚灂䝁䅷党杁䍁䄰䅉祁䑁䅁杍硁䍁䅁兌杁䑁䅍兌硁䑁䅅兌祁䑁䅉杌㑂䝁䅷督瑂䙁䄰兒呂䍁䅁䅋祁䍁䅫睊桁䍁䅑䅗歁䑁䅑杍䅁䵁䝉䅁㉂䅁䅁睊扂䕁䅕兖杁䕁䅙兡畂䝁䅅杢橂䝁䅫兙獂䍁䅁䅕祂䝁䄸杚灂䝁䅷党杁䍁䄰䅉祁䑁䅁杍硁䍁䅁兌杁䑁䅍兌硁䑁䅅兌祁䑁䅉杌㑂䝁䅷督瑂䙁䄰兒呂䍁䅁䅋祁䍁䅫睊桁䍁䅑䅗歁䑁䅑睍䅁䵁䝑䅁睂䅁䅁睊扂䕁䅕兖杁䕁䅙兡畂䝁䅅杢橂䝁䅫兙獂䍁䅁䅕祂䝁䄸杚灂䝁䅷党杁䍁䄰䅉祁䑁䅁杍硁䍁䅁兌杁䑁䅍兌硁䑁䅅兌祁䑁䅉杌㑂䝁䅷督瑂䙁䄰兒呂䍁䅣光歁䕁䅉䅊硁䑁䅅兎䅁䱁䝳䅁畂䅁䅁睊扂䕁䅕兖杁䕁䅙兡畂䝁䅅杢橂䝁䅫兙獂䍁䅁䅕祂䝁䄸杚灂䝁䅷党杁䍁䄰䅉祁䑁䅁杍硁䍁䅁兌杁䑁䅍兌硁䑁䅅兌祁䑁䅉杌㑂䝁䅷督瑂䙁䄰兒呂䍁䅣光歁䕁䅍䅊祁䑁䅁䅁畃杂䅁来䅁䍁䅣睗䙂䙁䅕䅉䝂䝁䅫杢桂䝁䄴睙灂䝁䅅䅢杁䙁䅁杣療䝁䅙兡獂䝁䅕䅉瑁䍁䅁杍睁䑁䅉免杁䍁䄰䅉穁䍁䄰免硁䍁䄰杍祁䍁䄴䅥獂䡁䅍兢摂䕁䅕睕湁䍁䅅䅊䑂䍁䅑杍ぁ䑁䅯䅊䑂䍁䅑睍ㅁ䅁䅁䅳䅙䝁䄴䅁湁䙁䅳兒噂䍁䅁杒灂䝁䄴兙畂䝁䅍兡桂䝁䅷䅉兂䡁䅉睢浂䝁䅫䅢求䍁䅁兌杁䑁䅉䅍祁䑁䅅䅉瑁䍁䅁睍瑁䑁䅅免瑁䑁䅉杍畁䡁䅧䅢穂䝁䄰兘䙂䙁䅍睊桁䍁䅑睑歁䑁䅍李䅁䱁䝍䅁㡂䅁䅁睊扂䕁䅕兖杁䕁䅙兡畂䝁䅅杢橂䝁䅫兙獂䍁䅁䅕祂䝁䄸杚灂䝁䅷党杁䍁䄰䅉祁䑁䅁杍硁䍁䅁兌杁䑁䅍兌硁䑁䅅兌祁䑁䅉杌㑂䝁䅷督瑂䙁䄰兒呂䍁䅣光歁䕁䅍䅊ぁ䑁䅅杏歁䕁䅍䅊硁䑁䅅睍䅁䱁䝕䅁⭂䅁䅁睊扂䕁䅕兖杁䕁䅙兡畂䝁䅅杢橂䝁䅫兙獂䍁䅁䅕祂䝁䄸杚灂䝁䅷党杁䍁䄰䅉祁䑁䅁杍硁䍁䅁兌杁䑁䅍兌硁䑁䅅兌祁䑁䅉杌㑂䝁䅷督瑂䙁䄰兒呂䍁䅣光歁䕁䅑䅊硁䑁䅅䅏㙁䍁䅑睔歁䑁䅅免㑁䅁䅁䅶䅙䡁䅯䅁湁䙁䅳兒噂䍁䅁杒灂䝁䄴兙畂䝁䅍兡桂䝁䅷䅉兂䡁䅉睢浂䝁䅫䅢求䍁䅁兌杁䑁䅉䅍祁䑁䅅䅉瑁䍁䅁睍瑁䑁䅅免瑁䑁䅉杍畁䡁䅧䅢穂䝁䄰兘䙂䙁䅍睊桁䍁䅑杒歁䑁䅉䅍㙁䍁䅑睒歁䑁䅉䅍䅁䭁䜸䅁㙂䅁䅁睊扂䕁䅕兖杁䕁䅙兡畂䝁䅅杢橂䝁䅫兙獂䍁䅁䅕祂䝁䄸杚灂䝁䅷党杁䍁䄰䅉祁䑁䅁杍硁䍁䅁兌杁䑁䅍兌硁䑁䅅兌祁䑁䅉杌㑂䝁䅷督瑂䙁䄰兒呂䍁䅣光歁䕁䅙䅊祁䑁䅅杏歁䕁䅣䅊祁䑁䅅䅁硃杂䅁来䅁䍁䅣睗䙂䙁䅕䅉䝂䝁䅫杢桂䝁䄴睙灂䝁䅅䅢杁䙁䅁杣療䝁䅙兡獂䝁䅕䅉瑁䍁䅁杍睁䑁䅉免杁䍁䄰䅉穁䍁䄰免硁䍁䄰杍祁䍁䄴䅥獂䡁䅍兢摂䕁䅕睕湁䍁䅅䅊䝂䍁䅑睍㉁䑁䅯䅊䭂䍁䅑睍㉁䅁䅁䅴䅙䡁䅯䅁湁䙁䅳兒噂䍁䅁杒灂䝁䄴兙畂䝁䅍兡桂䝁䅷䅉兂䡁䅉睢浂䝁䅫䅢求䍁䅁兌杁䑁䅉䅍祁䑁䅅䅉瑁䍁䅁睍瑁䑁䅅免瑁䑁䅉杍畁䡁䅧䅢穂䝁䄰兘䙂䙁䅍睊桁䍁䅑杒歁䑁䅍睎㙁䍁䅑杓歁䑁䅍睎䅁䱁䝙䅁畂䅁䅁睊扂䕁䅕兖杁䕁䅙兡畂䝁䅅杢橂䝁䅫兙獂䍁䅁䅕祂䝁䄸杚灂䝁䅷党杁䍁䄰䅉祁䑁䅁杍硁䍁䅁兌杁䑁䅍兌硁䑁䅅兌祁䑁䅉杌㑂䝁䅷督瑂䙁䄰兒呂䍁䅣光歁䙁䅍䅊穁䑁䅫䅁祃杂䅁杢䅁䍁䅣睗䙂䙁䅕䅉䝂䝁䅫杢桂䝁䄴睙灂䝁䅅䅢杁䙁䅁杣療䝁䅙兡獂䝁䅕䅉瑁䍁䅁杍睁䑁䅉免杁䍁䄰䅉穁䍁䄰免硁䍁䄰杍祁䍁䄴䅥獂䡁䅍兢摂䕁䅕睕湁䍁䅅䅊坂䍁䅑䅎祁䅁䅁睴䅙䡁䅯䅁湁䙁䅳兒噂䍁䅁杒灂䝁䄴兙畂䝁䅍兡桂䝁䅷䅉兂䡁䅉睢浂䝁䅫䅢求䍁䅁兌杁䑁䅉䅍祁䑁䅅䅉瑁䍁䅁睍瑁䑁䅅免瑁䑁䅉杍畁䡁䅧䅢穂䝁䄰兘䙂䙁䅍睊桁䍁䅑睖歁䑁䅑䅏㙁䍁䅑睖歁䑁䅕李䅁䱁䝫䅁畂䅁䅁睊扂䕁䅕兖杁䕁䅙兡畂䝁䅅杢橂䝁䅫兙獂䍁䅁䅕祂䝁䄸杚灂䝁䅷党杁䍁䄰䅉祁䑁䅁杍硁䍁䅁兌杁䑁䅍兌硁䑁䅅兌祁䑁䅉杌㑂䝁䅷督瑂䙁䄰兒呂䍁䅣光歁䙁䅧䅊ぁ䑁䅉䅁㑃杂䅁杢䅁䍁䅣睗䙂䙁䅕䅉䝂䝁䅫杢桂䝁䄴睙灂䝁䅅䅢杁䙁䅁杣療䝁䅙兡獂䝁䅕䅉瑁䍁䅁杍睁䑁䅉免杁䍁䄰䅉穁䍁䄰免硁䍁䄰杍祁䍁䄴䅥獂䡁䅍兢摂䕁䅕睕湁䍁䅅䅊奂䍁䅑䅎穁䅁䅁杵䅙䡁䅉䅁湁䙁䅳兒噂䍁䅁杒灂䝁䄴兙畂䝁䅍兡桂䝁䅷䅉兂䡁䅉睢浂䝁䅫䅢求䍁䅁兌杁䑁䅉䅍祁䑁䅅䅉瑁䍁䅁睍瑁䑁䅅免瑁䑁䅉杍畁䡁䅧䅢穂䝁䄰兘䙂䙁䅑杕湁䍁䅅䅊䍂䍁䅑免硁䑁䅕䅁摃杂䅁䅣䅁䍁䅣睗䙂䙁䅕䅉䝂䝁䅫杢桂䝁䄴睙灂䝁䅅䅢杁䙁䅁杣療䝁䅙兡獂䝁䅕䅉瑁䍁䅁杍睁䑁䅉免杁䍁䄰䅉穁䍁䄰免硁䍁䄰杍祁䍁䄴䅥獂䡁䅍兢摂䕁䅕䅖卂䍁䅣光歁䕁䅍䅊祁䑁䅁䅁元杂䅁䅦䅁䍁䅣睗䙂䙁䅕䅉䝂䝁䅫杢桂䝁䄴睙灂䝁䅅䅢杁䙁䅁杣療䝁䅙兡獂䝁䅕䅉瑁䍁䅁杍睁䑁䅉免杁䍁䄰䅉穁䍁䄰免硁䍁䄰杍祁䍁䄴䅥獂䡁䅍兢摂䕁䅕䅖卂䍁䅣光歁䕁䅍䅊祁䑁䅑杏歁䕁䅍䅊穁䑁䅕䅁千杂䅁䅣䅁䍁䅣睗䙂䙁䅕䅉䝂䝁䅫杢桂䝁䄴睙灂䝁䅅䅢杁䙁䅁杣療䝁䅙兡獂䝁䅕䅉瑁䍁䅁杍睁䑁䅉免杁䍁䄰䅉穁䍁䄰免硁䍁䄰杍祁䍁䄴䅥獂䡁䅍兢摂䕁䅕䅖卂䍁䅣光歁䕁䅍䅊穁䑁䅙䅁啃杂䅁杦䅁䍁䅣睗䙂䙁䅕䅉䝂䝁䅫杢桂䝁䄴睙灂䝁䅅䅢杁䙁䅁杣療䝁䅙兡獂䝁䅕䅉瑁䍁䅁杍睁䑁䅉免杁䍁䄰䅉穁䍁䄰免硁䍁䄰杍祁䍁䄴䅥獂䡁䅍兢摂䕁䅕䅖卂䍁䅣光歁䕁䅍䅊ぁ䑁䅅杏歁䕁䅍䅊硁䑁䅅睍䅁䩁䝙䅁䅃䅁䅁睊扂䕁䅕兖杁䕁䅙兡畂䝁䅅杢橂䝁䅫兙獂䍁䅁䅕祂䝁䄸杚灂䝁䅷党杁䍁䄰䅉祁䑁䅁杍硁䍁䅁兌杁䑁䅍兌硁䑁䅅兌祁䑁䅉杌㑂䝁䅷督瑂䙁䄰兒啂䙁䅉睊桁䍁䅑䅒歁䑁䅅免㑁䑁䅯䅊偂䍁䅑免硁䑁䅧䅁敃杂䅁䅦䅁䍁䅣睗䙂䙁䅕䅉䝂䝁䅫杢桂䝁䄴睙灂䝁䅅䅢杁䙁䅁杣療䝁䅙兡獂䝁䅕䅉瑁䍁䅁杍睁䑁䅉免杁䍁䄰䅉穁䍁䄰免硁䍁䄰杍祁䍁䄴䅥獂䡁䅍兢摂䕁䅕䅖卂䍁䅣光歁䕁䅙䅊祁䑁䅁杏歁䕁䅣䅊祁䑁䅁䅁剃杂䅁䅦䅁䍁䅣睗䙂䙁䅕䅉䝂䝁䅫杢桂䝁䄴睙灂䝁䅅䅢杁䙁䅁杣療䝁䅙兡獂䝁䅕䅉瑁䍁䅁杍睁䑁䅉免杁䍁䄰䅉穁䍁䄰免硁䍁䄰杍祁䍁䄴䅥獂䡁䅍兢摂䕁䅕䅖卂䍁䅣光歁䕁䅙䅊祁䑁䅅杏歁䕁䅣䅊祁䑁䅅䅁呃杂䅁䅦䅁䍁䅣睗䙂䙁䅕䅉䝂䝁䅫杢桂䝁䄴睙灂䝁䅅䅢杁䙁䅁杣療䝁䅙兡獂䝁䅕䅉瑁䍁䅁杍睁䑁䅉免杁䍁䄰䅉穁䍁䄰免硁䍁䄰杍祁䍁䄴䅥獂䡁䅍兢摂䕁䅕䅖卂䍁䅣光歁䕁䅙䅊穁䑁䅙杏歁䕁䅯䅊穁䑁䅙䅁噃杂䅁䅦䅁䍁䅣睗䙂䙁䅕䅉䝂䝁䅫杢桂䝁䄴睙灂䝁䅅䅢杁䙁䅁杣療䝁䅙兡獂䝁䅕䅉瑁䍁䅁杍睁䑁䅉免杁䍁䄰䅉穁䍁䄰免硁䍁䄰杍祁䍁䄴䅥獂䡁䅍兢摂䕁䅕䅖卂䍁䅣光歁䕁䅙䅊穁䑁䅣杏歁䕁䅯䅊穁䑁䅣䅁塃杂䅁䅣䅁䍁䅣睗䙂䙁䅕䅉䝂䝁䅫杢桂䝁䄴睙灂䝁䅅䅢杁䙁䅁杣療䝁䅙兡獂䝁䅕䅉瑁䍁䅁杍睁䑁䅉免杁䍁䄰䅉穁䍁䄰免硁䍁䄰杍祁䍁䄴䅥獂䡁䅍兢摂䕁䅕䅖卂䍁䅣光歁䙁䅍䅊穁䑁䅫䅁奃杂䅁䅣䅁䍁䅣睗䙂䙁䅕䅉䝂䝁䅫杢桂䝁䄴睙灂䝁䅅䅢杁䙁䅁杣療䝁䅙兡獂䝁䅕䅉瑁䍁䅁杍睁䑁䅉免杁䍁䄰䅉穁䍁䄰免硁䍁䄰杍祁䍁䄴䅥獂䡁䅍兢摂䕁䅕䅖卂䍁䅣光歁䙁䅙䅊ぁ䑁䅉䅁婃杂䅁䅦䅁䍁䅣睗䙂䙁䅕䅉䝂䝁䅫杢桂䝁䄴睙灂䝁䅅䅢杁䙁䅁杣療䝁䅙兡獂䝁䅕䅉瑁䍁䅁杍睁䑁䅉免杁䍁䄰䅉穁䍁䄰免硁䍁䄰杍祁䍁䄴䅥獂䡁䅍兢摂䕁䅕䅖卂䍁䅣光歁䙁䅣䅊ぁ䑁䅧杏歁䙁䅣䅊ㅁ䑁䅙䅁扃杂䅁䅣䅁䍁䅣睗䙂䙁䅕䅉䝂䝁䅫杢桂䝁䄴睙灂䝁䅅䅢杁䙁䅁杣療䝁䅙兡獂䝁䅕䅉瑁䍁䅁杍睁䑁䅉免杁䍁䄰䅉穁䍁䄰免硁䍁䄰杍祁䍁䄴䅥獂䡁䅍兢摂䕁䅕䅖卂䍁䅣光歁䙁䅧䅊ぁ䑁䅉䅁慃杂䅁䅣䅁䍁䅣睗䙂䙁䅕䅉䝂䝁䅫杢桂䝁䄴睙灂䝁䅅䅢杁䙁䅁杣療䝁䅙兡獂䝁䅕䅉瑁䍁䅁杍睁䑁䅉免杁䍁䄰䅉穁䍁䄰免硁䍁䄰杍祁䍁䄴䅥獂䡁䅍兢摂䕁䅕䅖卂䍁䅣光歁䙁䅧䅊ぁ䑁䅍䅁捃杂䅁杤䅁䍁䅣睗䙂䙁䅕䅉䝂䝁䅫杢桂䝁䄴睙灂䝁䅅䅢杁䙁䅁杣療䝁䅙兡獂䝁䅕䅉瑁䍁䅁杍睁䑁䅉免杁䍁䄰䅉穁䍁䄰免硁䍁䄰杍祁䍁䄴䅥獂䡁䅍兢摂䕁䅕兖穂䍁䅁䅋祁䍁䅫睊桁䍁䅑兑歁䑁䅕䅁摃䅃䅁䅨䅁䍁䅣睗䙂䙁䅕䅉䝂䝁䅫杢桂䝁䄴睙灂䝁䅅䅢杁䙁䅁杣療䝁䅙兡獂䝁䅕䅉瑁䍁䅁杍睁䑁䅉免杁䍁䄰䅉穁䍁䄰免硁䍁䄰杍祁䍁䄴䅥獂䡁䅍兢摂䕁䅕兖穂䍁䅁䅋祁䍁䅫睊桁䍁䅑村歁䑁䅅免㙁䍁䅑村歁䑁䅑睎䅁䩁䤴䅁䕃䅁䅁睊扂䕁䅕兖杁䕁䅙兡畂䝁䅅杢橂䝁䅫兙獂䍁䅁䅕祂䝁䄸杚灂䝁䅷党杁䍁䄰䅉祁䑁䅁杍硁䍁䅁兌杁䑁䅍兌硁䑁䅅兌祁䑁䅉杌㑂䝁䅷督瑂䙁䄰兒噂䡁䅍䅉潁䑁䅉克湁䍁䅅䅊䑂䍁䅑免睁䑁䅯䅊佂䍁䅑免睁䅁䅁䅯䅧䥁䅁䅁湁䙁䅳兒噂䍁䅁杒灂䝁䄴兙畂䝁䅍兡桂䝁䅷䅉兂䡁䅉睢浂䝁䅫䅢求䍁䅁兌杁䑁䅉䅍祁䑁䅅䅉瑁䍁䅁睍瑁䑁䅅免瑁䑁䅉杍畁䡁䅧䅢穂䝁䄰兘䙂䙁䅕督杁䍁䅧杍灁䍁䅣光歁䕁䅍䅊㕁䑁䅯䅊佂䍁䅑兏䅁䩁䤸䅁あ䅁䅁睊扂䕁䅕兖杁䕁䅙兡畂䝁䅅杢橂䝁䅫兙獂䍁䅁䅕祂䝁䄸杚灂䝁䅷党杁䍁䄰䅉祁䑁䅁杍硁䍁䅁兌杁䑁䅍兌硁䑁䅅兌祁䑁䅉杌㑂䝁䅷督瑂䙁䄰兒坂䙁䅉睒湁䍁䅅䅊䍂䍁䅑免硁䑁䅕䅁潃杂䅁杣䅁䍁䅣睗䙂䙁䅕䅉䝂䝁䅫杢桂䝁䄴睙灂䝁䅅䅢杁䙁䅁杣療䝁䅙兡獂䝁䅕䅉瑁䍁䅁杍睁䑁䅉免杁䍁䄰䅉穁䍁䄰免硁䍁䄰杍祁䍁䄴䅥獂䡁䅍兢摂䕁䅕杖卂䕁䅣睊桁䍁䅑睑歁䑁䅉䅍䅁䭁䝁䅁⭂䅁䅁睊扂䕁䅕兖杁䕁䅙兡畂䝁䅅杢橂䝁䅫兙獂䍁䅁䅕祂䝁䄸杚灂䝁䅷党杁䍁䄰䅉祁䑁䅁杍硁䍁䅁兌杁䑁䅍兌硁䑁䅅兌祁䑁䅉杌㑂䝁䅷督瑂䙁䄰兒坂䙁䅉睒湁䍁䅅䅊䑂䍁䅑杍ぁ䑁䅯䅊䑂䍁䅑睍ㅁ䅁䅁杯䅙䡁䅉䅁湁䙁䅳兒噂䍁䅁杒灂䝁䄴兙畂䝁䅍兡桂䝁䅷䅉兂䡁䅉睢浂䝁䅫䅢求䍁䅁兌杁䑁䅉䅍祁䑁䅅䅉瑁䍁䅁睍瑁䑁䅅免瑁䑁䅉杍畁䡁䅧䅢穂䝁䄰兘䙂䙁䅙杕䡂䍁䅣光歁䕁䅍䅊穁䑁䅙䅁歃杂䅁䅧䅁䍁䅣睗䙂䙁䅕䅉䝂䝁䅫杢桂䝁䄴睙灂䝁䅅䅢杁䙁䅁杣療䝁䅙兡獂䝁䅕䅉瑁䍁䅁杍睁䑁䅉免杁䍁䄰䅉穁䍁䄰免硁䍁䄰杍祁䍁䄴䅥獂䡁䅍兢摂䕁䅕杖卂䕁䅣睊桁䍁䅑睑歁䑁䅑免㙁䍁䅑睑歁䑁䅅免穁䅁䅁杰䅙䥁䅉䅁湁䙁䅳兒噂䍁䅁杒灂䝁䄴兙畂䝁䅍兡桂䝁䅷䅉兂䡁䅉睢浂䝁䅫䅢求䍁䅁兌杁䑁䅉䅍祁䑁䅅䅉瑁䍁䅁睍瑁䑁䅅免瑁䑁䅉杍畁䡁䅧䅢穂䝁䄰兘䙂䙁䅙杕䡂䍁䅣光歁䕁䅑䅊硁䑁䅅䅏㙁䍁䅑睔歁䑁䅅免㑁䅁䅁共䅙䡁䄴䅁湁䙁䅳兒噂䍁䅁杒灂䝁䄴兙畂䝁䅍兡桂䝁䅷䅉兂䡁䅉睢浂䝁䅫䅢求䍁䅁兌杁䑁䅉䅍祁䑁䅅䅉瑁䍁䅁睍瑁䑁䅅免瑁䑁䅉杍畁䡁䅧䅢穂䝁䄰兘䙂䙁䅙杕䡂䍁䅣光歁䕁䅙䅊祁䑁䅁杏歁䕁䅣䅊祁䑁䅁䅁桃杂䅁杦䅁䍁䅣睗䙂䙁䅕䅉䝂䝁䅫杢桂䝁䄴睙灂䝁䅅䅢杁䙁䅁杣療䝁䅙兡獂䝁䅕䅉瑁䍁䅁杍睁䑁䅉免杁䍁䄰䅉穁䍁䄰免硁䍁䄰杍祁䍁䄴䅥獂䡁䅍兢摂䕁䅕杖卂䕁䅣睊桁䍁䅑杒歁䑁䅉免㙁䍁䅑睒歁䑁䅉免䅁䭁䝍䅁⭂䅁䅁睊扂䕁䅕兖杁䕁䅙兡畂䝁䅅杢橂䝁䅫兙獂䍁䅁䅕祂䝁䄸杚灂䝁䅷党杁䍁䄰䅉祁䑁䅁杍硁䍁䅁兌杁䑁䅍兌硁䑁䅅兌祁䑁䅉杌㑂䝁䅷督瑂䙁䄰兒坂䙁䅉睒湁䍁䅅䅊䝂䍁䅑睍㉁䑁䅯䅊䭂䍁䅑睍㉁䅁䅁兰䅙䡁䄴䅁湁䙁䅳兒噂䍁䅁杒灂䝁䄴兙畂䝁䅍兡桂䝁䅷䅉兂䡁䅉睢浂䝁䅫䅢求䍁䅁兌杁䑁䅉䅍祁䑁䅅䅉瑁䍁䅁睍瑁䑁䅅免瑁䑁䅉杍畁䡁䅧䅢穂䝁䄰兘䙂䙁䅙杕䡂䍁䅣光歁䕁䅙䅊穁䑁䅣杏歁䕁䅯䅊穁䑁䅣䅁湃杂䅁杣䅁䍁䅣睗䙂䙁䅕䅉䝂䝁䅫杢桂䝁䄴睙灂䝁䅅䅢杁䙁䅁杣療䝁䅙兡獂䝁䅕䅉瑁䍁䅁杍睁䑁䅉免杁䍁䄰䅉穁䍁䄰免硁䍁䄰杍祁䍁䄴䅥獂䡁䅍兢摂䕁䅕杖卂䕁䅣睊桁䍁䅑睕歁䑁䅍兏䅁䩁䜸䅁祂䅁䅁睊扂䕁䅕兖杁䕁䅙兡畂䝁䅅杢橂䝁䅫兙獂䍁䅁䅕祂䝁䄸杚灂䝁䅷党杁䍁䄰䅉祁䑁䅁杍硁䍁䅁兌杁䑁䅍兌硁䑁䅅兌祁䑁䅉杌㑂䝁䅷督瑂䙁䄰兒坂䙁䅉睒湁䍁䅅䅊坂䍁䅑䅎祁䅁䅁東䅙䡁䄴䅁湁䙁䅳兒噂䍁䅁杒灂䝁䄴兙畂䝁䅍兡桂䝁䅷䅉兂䡁䅉睢浂䝁䅫䅢求䍁䅁兌杁䑁䅉䅍祁䑁䅅䅉瑁䍁䅁睍瑁䑁䅅免瑁䑁䅉杍畁䡁䅧䅢穂䝁䄰兘䙂䙁䅙杕䡂䍁䅣光歁䙁䅣䅊ぁ䑁䅧杏歁䙁䅣䅊ㅁ䑁䅙䅁獃杂䅁杣䅁䍁䅣睗䙂䙁䅕䅉䝂䝁䅫杢桂䝁䄴睙灂䝁䅅䅢杁䙁䅁杣療䝁䅙兡獂䝁䅕䅉瑁䍁䅁杍睁䑁䅉免杁䍁䄰䅉穁䍁䄰免硁䍁䄰杍祁䍁䄴䅥獂䡁䅍兢摂䕁䅕杖卂䕁䅣睊桁䍁䅑䅗歁䑁䅑杍䅁䭁䝳䅁祂䅁䅁睊扂䕁䅕兖杁䕁䅙兡畂䝁䅅杢橂䝁䅫兙獂䍁䅁䅕祂䝁䄸杚灂䝁䅷党杁䍁䄰䅉祁䑁䅁杍硁䍁䅁兌杁䑁䅍兌硁䑁䅅兌祁䑁䅉杌㑂䝁䅷督瑂䙁䄰兒坂䙁䅉睒湁䍁䅅䅊奂䍁䅑䅎穁䅁䅁兲䅙䡁䅉䅁湁䙁䅳兒噂䍁䅁杒灂䝁䄴兙畂䝁䅍兡桂䝁䅷䅉兂䡁䅉睢浂䝁䅫䅢求䍁䅁兌杁䑁䅉䅍祁䑁䅅䅉瑁䍁䅁睍瑁䑁䅅免瑁䑁䅉杍畁䡁䅧䅢穂䝁䄰兘䙂䙁䅧睑湁䍁䅅䅊䍂䍁䅑免硁䑁䅕䅁剄杂䅁䅣䅁䍁䅣睗䙂䙁䅕䅉䝂䝁䅫杢桂䝁䄴睙灂䝁䅅䅢杁䙁䅁杣療䝁䅙兡獂䝁䅕䅉瑁䍁䅁杍睁䑁䅉免杁䍁䄰䅉穁䍁䄰免硁䍁䄰杍祁䍁䄴䅥獂䡁䅍兢摂䕁䅕䅗䑂䍁䅣光歁䕁䅍䅊祁䑁䅁䅁䵄杂䅁䅦䅁䍁䅣睗䙂䙁䅕䅉䝂䝁䅫杢桂䝁䄴睙灂䝁䅅䅢杁䙁䅁杣療䝁䅙兡獂䝁䅕䅉瑁䍁䅁杍睁䑁䅉免杁䍁䄰䅉穁䍁䄰免硁䍁䄰杍祁䍁䄴䅥獂䡁䅍兢摂䕁䅕䅗䑂䍁䅣光歁䕁䅍䅊祁䑁䅑杏歁䕁䅍䅊穁䑁䅕䅁佄杂䅁䅣䅁䍁䅣睗䙂䙁䅕䅉䝂䝁䅫杢桂䝁䄴睙灂䝁䅅䅢杁䙁䅁杣療䝁䅙兡獂䝁䅕䅉瑁䍁䅁杍睁䑁䅉免杁䍁䄰䅉穁䍁䄰免硁䍁䄰杍祁䍁䄴䅥獂䡁䅍兢摂䕁䅕䅗䑂䍁䅣光歁䕁䅍䅊穁䑁䅙䅁呄杂䅁杦䅁䍁䅣睗䙂䙁䅕䅉䝂䝁䅫杢桂䝁䄴睙灂䝁䅅䅢杁䙁䅁杣療䝁䅙兡獂䝁䅕䅉瑁䍁䅁杍睁䑁䅉免杁䍁䄰䅉穁䍁䄰免硁䍁䄰杍祁䍁䄴䅥獂䡁䅍兢摂䕁䅕䅗䑂䍁䅣光歁䕁䅍䅊ぁ䑁䅅杏歁䕁䅍䅊硁䑁䅅睍䅁乁䝕䅁䅃䅁䅁睊扂䕁䅕兖杁䕁䅙兡畂䝁䅅杢橂䝁䅫兙獂䍁䅁䅕祂䝁䄸杚灂䝁䅷党杁䍁䄰䅉祁䑁䅁杍硁䍁䅁兌杁䑁䅍兌硁䑁䅅兌祁䑁䅉杌㑂䝁䅷督瑂䙁䄰兒奂䕁䅍睊桁䍁䅑䅒歁䑁䅅免㑁䑁䅯䅊偂䍁䅑免硁䑁䅧䅁卄杂䅁䅦䅁䍁䅣睗䙂䙁䅕䅉䝂䝁䅫杢桂䝁䄴睙灂䝁䅅䅢杁䙁䅁杣療䝁䅙兡獂䝁䅕䅉瑁䍁䅁杍睁䑁䅉免杁䍁䄰䅉穁䍁䄰免硁䍁䄰杍祁䍁䄴䅥獂䡁䅍兢摂䕁䅕䅗䑂䍁䅣光歁䕁䅙䅊祁䑁䅁杏歁䕁䅣䅊祁䑁䅁䅁乄杂䅁䅦䅁䍁䅣睗䙂䙁䅕䅉䝂䝁䅫杢桂䝁䄴睙灂䝁䅅䅢杁䙁䅁杣療䝁䅙兡獂䝁䅕䅉瑁䍁䅁杍睁䑁䅉免杁䍁䄰䅉穁䍁䄰免硁䍁䄰杍祁䍁䄴䅥獂䡁䅍兢摂䕁䅕䅗䑂䍁䅣光歁䕁䅙䅊祁䑁䅅杏歁䕁䅣䅊祁䑁䅅䅁偄杂䅁䅦䅁䍁䅣睗䙂䙁䅕䅉䝂䝁䅫杢桂䝁䄴睙灂䝁䅅䅢杁䙁䅁杣療䝁䅙兡獂䝁䅕䅉瑁䍁䅁杍睁䑁䅉免杁䍁䄰䅉穁䍁䄰免硁䍁䄰杍祁䍁䄴䅥獂䡁䅍兢摂䕁䅕䅗䑂䍁䅣光歁䕁䅙䅊穁䑁䅙杏歁䕁䅯䅊穁䑁䅙䅁啄杂䅁䅦䅁䍁䅣睗䙂䙁䅕䅉䝂䝁䅫杢桂䝁䄴睙灂䝁䅅䅢杁䙁䅁杣療䝁䅙兡獂䝁䅕䅉瑁䍁䅁杍睁䑁䅉免杁䍁䄰䅉穁䍁䄰免硁䍁䄰杍祁䍁䄴䅥獂䡁䅍兢摂䕁䅕䅗䑂䍁䅣光歁䕁䅙䅊穁䑁䅣杏歁䕁䅯䅊穁䑁䅣䅁坄杂䅁䅣䅁䍁䅣睗䙂䙁䅕䅉䝂䝁䅫杢桂䝁䄴睙灂䝁䅅䅢杁䙁䅁杣療䝁䅙兡獂䝁䅕䅉瑁䍁䅁杍睁䑁䅉免杁䍁䄰䅉穁䍁䄰免硁䍁䄰杍祁䍁䄴䅥獂䡁䅍兢摂䕁䅕䅗䑂䍁䅣光歁䙁䅍䅊穁䑁䅫䅁兄杂䅁䅣䅁䍁䅣睗䙂䙁䅕䅉䝂䝁䅫杢桂䝁䄴睙灂䝁䅅䅢杁䙁䅁杣療䝁䅙兡獂䝁䅕䅉瑁䍁䅁杍睁䑁䅉免杁䍁䄰䅉穁䍁䄰免硁䍁䄰杍祁䍁䄴䅥獂䡁䅍兢摂䕁䅕䅗䑂䍁䅣光歁䙁䅙䅊ぁ䑁䅉䅁塄杂䅁䅦䅁䍁䅣睗䙂䙁䅕䅉䝂䝁䅫杢桂䝁䄴睙灂䝁䅅䅢杁䙁䅁杣療䝁䅙兡獂䝁䅕䅉瑁䍁䅁杍睁䑁䅉免杁䍁䄰䅉穁䍁䄰免硁䍁䄰杍祁䍁䄴䅥獂䡁䅍兢摂䕁䅕䅗䑂䍁䅣光歁䙁䅣䅊ぁ䑁䅧杏歁䙁䅣䅊ㅁ䑁䅙䅁婄杂䅁䅣䅁䍁䅣睗䙂䙁䅕䅉䝂䝁䅫杢桂䝁䄴睙灂䝁䅅䅢杁䙁䅁杣療䝁䅙兡獂䝁䅕䅉瑁䍁䅁杍睁䑁䅉免杁䍁䄰䅉穁䍁䄰免硁䍁䄰杍祁䍁䄴䅥獂䡁䅍兢摂䕁䅕䅗䑂䍁䅣光歁䙁䅧䅊ぁ䑁䅉䅁奄杂䅁䅣䅁䍁䅣睗䙂䙁䅕䅉䝂䝁䅫杢桂䝁䄴睙灂䝁䅅䅢杁䙁䅁杣療䝁䅙兡獂䝁䅕䅉瑁䍁䅁杍睁䑁䅉免杁䍁䄰䅉穁䍁䄰免硁䍁䄰杍祁䍁䄴䅥獂䡁䅍兢摂䕁䅕䅗䑂䍁䅣光歁䙁䅧䅊ぁ䑁䅍䅁慄杂䅁䅣䅁䍁䅣睗䙂䙁䅕䅉䝂䝁䅫杢桂䝁䄴睙灂䝁䅅䅢杁䙁䅁杣療䝁䅙兡獂䝁䅕䅉瑁䍁䅁杍睁䑁䅉免杁䍁䄰䅉穁䍁䄰免硁䍁䄰杍祁䍁䄴䅥獂䡁䅍兢摂䕁䅙兒湁䍁䅅䅊䍂䍁䅑免硁䑁䅕䅁㍄杂䅁杢䅁䍁䅣睗䙂䙁䅕䅉䝂䝁䅫杢桂䝁䄴睙灂䝁䅅䅢杁䙁䅁杣療䝁䅙兡獂䝁䅕䅉瑁䍁䅁杍睁䑁䅉免杁䍁䄰䅉穁䍁䄰免硁䍁䄰杍祁䍁䄴䅥獂䡁䅍兢摂䕁䅙兒湁䍁䅅䅊䑂䍁䅑杍睁䅁䅁朶䅙䡁䅯䅁湁䙁䅳兒噂䍁䅁杒灂䝁䄴兙畂䝁䅍兡桂䝁䅷䅉兂䡁䅉睢浂䝁䅫䅢求䍁䅁兌杁䑁䅉䅍祁䑁䅅䅉瑁䍁䅁睍瑁䑁䅅免瑁䑁䅉杍畁䡁䅧䅢穂䝁䄰兘䝂䕁䅕睊桁䍁䅑睑歁䑁䅉䅎㙁䍁䅑睑歁䑁䅍兎䅁佁䝷䅁畂䅁䅁睊扂䕁䅕兖杁䕁䅙兡畂䝁䅅杢橂䝁䅫兙獂䍁䅁䅕祂䝁䄸杚灂䝁䅷党杁䍁䄰䅉祁䑁䅁杍硁䍁䅁兌杁䑁䅍兌硁䑁䅅兌祁䑁䅉杌㑂䝁䅷督瑂䙁䄰杒䙂䍁䅣光歁䕁䅍䅊穁䑁䅙䅁癄杂䅁䅦䅁䍁䅣睗䙂䙁䅕䅉䝂䝁䅫杢桂䝁䄴睙灂䝁䅅䅢杁䙁䅁杣療䝁䅙兡獂䝁䅕䅉瑁䍁䅁杍睁䑁䅉免杁䍁䄰䅉穁䍁䄰免硁䍁䄰杍祁䍁䄴䅥獂䡁䅍兢摂䕁䅙兒湁䍁䅅䅊䑂䍁䅑䅎硁䑁䅯䅊䑂䍁䅑免硁䑁䅍䅁硄杂䅁杦䅁䍁䅣睗䙂䙁䅕䅉䝂䝁䅫杢桂䝁䄴睙灂䝁䅅䅢杁䙁䅁杣療䝁䅙兡獂䝁䅕䅉瑁䍁䅁杍睁䑁䅉免杁䍁䄰䅉穁䍁䄰免硁䍁䄰杍祁䍁䄴䅥獂䡁䅍兢摂䕁䅙兒湁䍁䅅䅊䕂䍁䅑免硁䑁䅧杏歁䕁䄸䅊硁䑁䅅䅏䅁偁䝧䅁㙂䅁䅁睊扂䕁䅕兖杁䕁䅙兡畂䝁䅅杢橂䝁䅫兙獂䍁䅁䅕祂䝁䄸杚灂䝁䅷党杁䍁䄰䅉祁䑁䅁杍硁䍁䅁兌杁䑁䅍兌硁䑁䅅兌祁䑁䅉杌㑂䝁䅷督瑂䙁䄰杒䙂䍁䅣光歁䕁䅙䅊祁䑁䅁杏歁䕁䅣䅊祁䑁䅁䅁牄杂䅁来䅁䍁䅣睗䙂䙁䅕䅉䝂䝁䅫杢桂䝁䄴睙灂䝁䅅䅢杁䙁䅁杣療䝁䅙兡獂䝁䅕䅉瑁䍁䅁杍睁䑁䅉免杁䍁䄰䅉穁䍁䄰免硁䍁䄰杍祁䍁䄴䅥獂䡁䅍兢摂䕁䅙兒湁䍁䅅䅊䝂䍁䅑杍硁䑁䅯䅊䡂䍁䅑杍硁䅁䅁儷䅙䡁䅯䅁湁䙁䅳兒噂䍁䅁杒灂䝁䄴兙畂䝁䅍兡桂䝁䅷䅉兂䡁䅉睢浂䝁䅫䅢求䍁䅁兌杁䑁䅉䅍祁䑁䅅䅉瑁䍁䅁睍瑁䑁䅅免瑁䑁䅉杍畁䡁䅧䅢穂䝁䄰兘䝂䕁䅕睊桁䍁䅑杒歁䑁䅍李㙁䍁䅑杓歁䑁䅍李䅁偁䝁䅁㙂䅁䅁睊扂䕁䅕兖杁䕁䅙兡畂䝁䅅杢橂䝁䅫兙獂䍁䅁䅕祂䝁䄸杚灂䝁䅷党杁䍁䄰䅉祁䑁䅁杍硁䍁䅁兌杁䑁䅍兌硁䑁䅅兌祁䑁䅉杌㑂䝁䅷督瑂䙁䄰杒䙂䍁䅣光歁䕁䅙䅊穁䑁䅣杏歁䕁䅯䅊穁䑁䅣</t>
  </si>
  <si>
    <t>䅁祄杂䅁杢䅁䍁䅣睗䙂䙁䅕䅉䝂䝁䅫杢桂䝁䄴睙灂䝁䅅䅢杁䙁䅁杣療䝁䅙兡獂䝁䅕䅉瑁䍁䅁杍睁䑁䅉免杁䍁䄰䅉穁䍁䄰免硁䍁䄰杍祁䍁䄴䅥獂䡁䅍兢摂䕁䅙兒湁䍁䅅䅊呂䍁䅑睍㕁䅁䅁朷䅙䝁䄴䅁湁䙁䅳兒噂䍁䅁杒灂䝁䄴兙畂䝁䅍兡桂䝁䅷䅉兂䡁䅉睢浂䝁䅫䅢求䍁䅁兌杁䑁䅉䅍祁䑁䅅䅉瑁䍁䅁睍瑁䑁䅅免瑁䑁䅉杍畁䡁䅧䅢穂䝁䄰兘䝂䕁䅕睊桁䍁䅑杖歁䑁䅑杍䅁偁䝍䅁㙂䅁䅁睊扂䕁䅕兖杁䕁䅙兡畂䝁䅅杢橂䝁䅫兙獂䍁䅁䅕祂䝁䄸杚灂䝁䅷党杁䍁䄰䅉祁䑁䅁杍硁䍁䅁兌杁䑁䅍兌硁䑁䅅兌祁䑁䅉杌㑂䝁䅷督瑂䙁䄰杒䙂䍁䅣光歁䙁䅣䅊ぁ䑁䅧杏歁䙁䅣䅊ㅁ䑁䅙䅁ㅄ杂䅁杢䅁䍁䅣睗䙂䙁䅕䅉䝂䝁䅫杢桂䝁䄴睙灂䝁䅅䅢杁䙁䅁杣療䝁䅙兡獂䝁䅕䅉瑁䍁䅁杍睁䑁䅉免杁䍁䄰䅉穁䍁䄰免硁䍁䄰杍祁䍁䄴䅥獂䡁䅍兢摂䕁䅙兒湁䍁䅅䅊奂䍁䅑䅎祁䅁䅁䄹䅙䝁䄴䅁湁䙁䅳兒噂䍁䅁杒灂䝁䄴兙畂䝁䅍兡桂䝁䅷䅉兂䡁䅉睢浂䝁䅫䅢求䍁䅁兌杁䑁䅉䅍祁䑁䅅䅉瑁䍁䅁睍瑁䑁䅅免瑁䑁䅉杍畁䡁䅧䅢穂䝁䄰兘䝂䕁䅕睊桁䍁䅑䅗歁䑁䅑睍䅁偁䝙䅁祂䅁䅁睊扂䕁䅕兖杁䕁䅙兡畂䝁䅅杢橂䝁䅫兙獂䍁䅁䅕祂䝁䄸杚灂䝁䅷党杁䍁䄰䅉祁䑁䅁杍硁䍁䅁兌杁䑁䅍兌硁䑁䅅兌祁䑁䅉杌㑂䝁䅷督瑂䙁䄰杒偂䙁䅉睊桁䍁䅑村歁䑁䅅免ㅁ䅁䅁兆䅣䡁䅁䅁湁䙁䅳兒噂䍁䅁杒灂䝁䄴兙畂䝁䅍兡桂䝁䅷䅉兂䡁䅉睢浂䝁䅫䅢求䍁䅁兌杁䑁䅉䅍祁䑁䅅䅉瑁䍁䅁睍瑁䑁䅅免瑁䑁䅉杍畁䡁䅧䅢穂䝁䄰兘䝂䕁䄸杕湁䍁䅅䅊䑂䍁䅑杍睁䅁䅁䅃䅣䡁䅷䅁湁䙁䅳兒噂䍁䅁杒灂䝁䄴兙畂䝁䅍兡桂䝁䅷䅉兂䡁䅉睢浂䝁䅫䅢求䍁䅁兌杁䑁䅉䅍祁䑁䅅䅉瑁䍁䅁睍瑁䑁䅅免瑁䑁䅉杍畁䡁䅧䅢穂䝁䄰兘䝂䕁䄸杕湁䍁䅅䅊䑂䍁䅑杍ぁ䑁䅯䅊䑂䍁䅑睍ㅁ䅁䅁权䅣䡁䅁䅁湁䙁䅳兒噂䍁䅁杒灂䝁䄴兙畂䝁䅍兡桂䝁䅷䅉兂䡁䅉睢浂䝁䅫䅢求䍁䅁兌杁䑁䅉䅍祁䑁䅅䅉瑁䍁䅁睍瑁䑁䅅免瑁䑁䅉杍畁䡁䅧䅢穂䝁䄰兘䝂䕁䄸杕湁䍁䅅䅊䑂䍁䅑睍㉁䅁䅁充䅣䡁䄴䅁湁䙁䅳兒噂䍁䅁杒灂䝁䄴兙畂䝁䅍兡桂䝁䅷䅉兂䡁䅉睢浂䝁䅫䅢求䍁䅁兌杁䑁䅉䅍祁䑁䅅䅉瑁䍁䅁睍瑁䑁䅅免瑁䑁䅉杍畁䡁䅧䅢穂䝁䄰兘䝂䕁䄸杕湁䍁䅅䅊䑂䍁䅑䅎硁䑁䅯䅊䑂䍁䅑免硁䑁䅍䅁呁睂䅁䅧䅁䍁䅣睗䙂䙁䅕䅉䝂䝁䅫杢桂䝁䄴睙灂䝁䅅䅢杁䙁䅁杣療䝁䅙兡獂䝁䅕䅉瑁䍁䅁杍睁䑁䅉免杁䍁䄰䅉穁䍁䄰免硁䍁䄰杍祁䍁䄴䅥獂䡁䅍兢摂䕁䅙睔卂䍁䅣光歁䕁䅑䅊硁䑁䅅䅏㙁䍁䅑睔歁䑁䅅免㑁䅁䅁杆䅣䡁䅷䅁湁䙁䅳兒噂䍁䅁杒灂䝁䄴兙畂䝁䅍兡桂䝁䅷䅉兂䡁䅉睢浂䝁䅫䅢求䍁䅁兌杁䑁䅉䅍祁䑁䅅䅉瑁䍁䅁睍瑁䑁䅅免瑁䑁䅉杍畁䡁䅧䅢穂䝁䄰兘䝂䕁䄸杕湁䍁䅅䅊䝂䍁䅑杍睁䑁䅯䅊䡂䍁䅑杍睁䅁䅁元䅣䡁䅷䅁湁䙁䅳兒噂䍁䅁杒灂䝁䄴兙畂䝁䅍兡桂䝁䅷䅉兂䡁䅉睢浂䝁䅫䅢求䍁䅁兌杁䑁䅉䅍祁䑁䅅䅉瑁䍁䅁睍瑁䑁䅅免瑁䑁䅉杍畁䡁䅧䅢穂䝁䄰兘䝂䕁䄸杕湁䍁䅅䅊䝂䍁䅑杍硁䑁䅯䅊䡂䍁䅑杍硁䅁䅁睃䅣䡁䅷䅁湁䙁䅳兒噂䍁䅁杒灂䝁䄴兙畂䝁䅍兡桂䝁䅷䅉兂䡁䅉睢浂䝁䅫䅢求䍁䅁兌杁䑁䅉䅍祁䑁䅅䅉瑁䍁䅁睍瑁䑁䅅免瑁䑁䅉杍畁䡁䅧䅢穂䝁䄰兘䝂䕁䄸杕湁䍁䅅䅊䝂䍁䅑睍㉁䑁䅯䅊䭂䍁䅑睍㉁䅁䅁杅䅣䡁䅷䅁湁䙁䅳兒噂䍁䅁杒灂䝁䄴兙畂䝁䅍兡桂䝁䅷䅉兂䡁䅉睢浂䝁䅫䅢求䍁䅁兌杁䑁䅉䅍祁䑁䅅䅉瑁䍁䅁睍瑁䑁䅅免瑁䑁䅉杍畁䡁䅧䅢穂䝁䄰兘䝂䕁䄸杕湁䍁䅅䅊䝂䍁䅑睍㍁䑁䅯䅊䭂䍁䅑睍㍁䅁䅁䅆䅣䡁䅁䅁湁䙁䅳兒噂䍁䅁杒灂䝁䄴兙畂䝁䅍兡桂䝁䅷䅉兂䡁䅉睢浂䝁䅫䅢求䍁䅁兌杁䑁䅉䅍祁䑁䅅䅉瑁䍁䅁睍瑁䑁䅅免瑁䑁䅉杍畁䡁䅧䅢穂䝁䄰兘䝂䕁䄸杕湁䍁䅅䅊呂䍁䅑睍㕁䅁䅁䅅䅣䡁䅁䅁湁䙁䅳兒噂䍁䅁杒灂䝁䄴兙畂䝁䅍兡桂䝁䅷䅉兂䡁䅉睢浂䝁䅫䅢求䍁䅁兌杁䑁䅉䅍祁䑁䅅䅉瑁䍁䅁睍瑁䑁䅅免瑁䑁䅉杍畁䡁䅧䅢穂䝁䄰兘䝂䕁䄸杕湁䍁䅅䅊坂䍁䅑䅎祁䅁䅁䅄䅣䡁䅷䅁湁䙁䅳兒噂䍁䅁杒灂䝁䄴兙畂䝁䅍兡桂䝁䅷䅉兂䡁䅉睢浂䝁䅫䅢求䍁䅁兌杁䑁䅉䅍祁䑁䅅䅉瑁䍁䅁睍瑁䑁䅅免瑁䑁䅉杍畁䡁䅧䅢穂䝁䄰兘䝂䕁䄸杕湁䍁䅅䅊塂䍁䅑䅎㑁䑁䅯䅊塂䍁䅑兎㉁䅁䅁杄䅣䡁䅁䅁湁䙁䅳兒噂䍁䅁杒灂䝁䄴兙畂䝁䅍兡桂䝁䅷䅉兂䡁䅉睢浂䝁䅫䅢求䍁䅁兌杁䑁䅉䅍祁䑁䅅䅉瑁䍁䅁睍瑁䑁䅅免瑁䑁䅉杍畁䡁䅧䅢穂䝁䄰兘䝂䕁䄸杕湁䍁䅅䅊奂䍁䅑䅎祁䅁䅁兄䅣䡁䅁䅁湁䙁䅳兒噂䍁䅁杒灂䝁䄴兙畂䝁䅍兡桂䝁䅷䅉兂䡁䅉睢浂䝁䅫䅢求䍁䅁兌杁䑁䅉䅍祁䑁䅅䅉瑁䍁䅁睍瑁䑁䅅免瑁䑁䅉杍畁䡁䅧䅢穂䝁䄰兘䝂䕁䄸杕湁䍁䅅䅊奂䍁䅑䅎穁䅁䅁睄䅣䡁䅉䅁湁䙁䅳兒噂䍁䅁杒灂䝁䄴兙畂䝁䅍兡桂䝁䅷䅉兂䡁䅉睢浂䝁䅫䅢求䍁䅁兌杁䑁䅉䅍祁䑁䅅䅉瑁䍁䅁睍瑁䑁䅅免瑁䑁䅉杍畁䡁䅧䅢穂䝁䄰兘䝂䙁䅁䅔湁䍁䅅䅊䍂䍁䅑免硁䑁䅕䅁乃睂䅁䅣䅁䍁䅣睗䙂䙁䅕䅉䝂䝁䅫杢桂䝁䄴睙灂䝁䅅䅢杁䙁䅁杣療䝁䅙兡獂䝁䅕䅉瑁䍁䅁杍睁䑁䅉免杁䍁䄰䅉穁䍁䄰免硁䍁䄰杍祁䍁䄴䅥獂䡁䅍兢摂䕁䅙䅕䵂䍁䅣光歁䕁䅍䅊祁䑁䅁䅁䅃睂䅁䅦䅁䍁䅣睗䙂䙁䅕䅉䝂䝁䅫杢桂䝁䄴睙灂䝁䅅䅢杁䙁䅁杣療䝁䅙兡獂䝁䅕䅉瑁䍁䅁杍睁䑁䅉免杁䍁䄰䅉穁䍁䄰免硁䍁䄰杍祁䍁䄴䅥獂䡁䅍兢摂䕁䅙䅕䵂䍁䅣光歁䕁䅍䅊祁䑁䅑杏歁䕁䅍䅊穁䑁䅕䅁䍃睂䅁䅣䅁䍁䅣睗䙂䙁䅕䅉䝂䝁䅫杢桂䝁䄴睙灂䝁䅅䅢杁䙁䅁杣療䝁䅙兡獂䝁䅕䅉瑁䍁䅁杍睁䑁䅉免杁䍁䄰䅉穁䍁䄰免硁䍁䄰杍祁䍁䄴䅥獂䡁䅍兢摂䕁䅙䅕䵂䍁䅣光歁䕁䅍䅊穁䑁䅙䅁䙃睂䅁杦䅁䍁䅣睗䙂䙁䅕䅉䝂䝁䅫杢桂䝁䄴睙灂䝁䅅䅢杁䙁䅁杣療䝁䅙兡獂䝁䅕䅉瑁䍁䅁杍睁䑁䅉免杁䍁䄰䅉穁䍁䄰免硁䍁䄰杍祁䍁䄴䅥獂䡁䅍兢摂䕁䅙䅕䵂䍁䅣光歁䕁䅍䅊ぁ䑁䅅杏歁䕁䅍䅊硁䑁䅅睍䅁䥁䡣䅁䅃䅁䅁睊扂䕁䅕兖杁䕁䅙兡畂䝁䅅杢橂䝁䅫兙獂䍁䅁䅕祂䝁䄸杚灂䝁䅷党杁䍁䄰䅉祁䑁䅁杍硁䍁䅁兌杁䑁䅍兌硁䑁䅅兌祁䑁䅉杌㑂䝁䅷督瑂䙁䄰杒兂䕁䅷睊桁䍁䅑䅒歁䑁䅅免㑁䑁䅯䅊偂䍁䅑免硁䑁䅧䅁佃睂䅁䅦䅁䍁䅣睗䙂䙁䅕䅉䝂䝁䅫杢桂䝁䄴睙灂䝁䅅䅢杁䙁䅁杣療䝁䅙兡獂䝁䅕䅉瑁䍁䅁杍睁䑁䅉免杁䍁䄰䅉穁䍁䄰免硁䍁䄰杍祁䍁䄴䅥獂䡁䅍兢摂䕁䅙䅕䵂䍁䅣光歁䕁䅙䅊祁䑁䅁杏歁䕁䅣䅊祁䑁䅁䅁䉃睂䅁䅦䅁䍁䅣睗䙂䙁䅕䅉䝂䝁䅫杢桂䝁䄴睙灂䝁䅅䅢杁䙁䅁杣療䝁䅙兡獂䝁䅕䅉瑁䍁䅁杍睁䑁䅉免杁䍁䄰䅉穁䍁䄰免硁䍁䄰杍祁䍁䄴䅥獂䡁䅍兢摂䕁䅙䅕䵂䍁䅣光歁䕁䅙䅊祁䑁䅅杏歁䕁䅣䅊祁䑁䅅䅁䑃睂䅁䅦䅁䍁䅣睗䙂䙁䅕䅉䝂䝁䅫杢桂䝁䄴睙灂䝁䅅䅢杁䙁䅁杣療䝁䅙兡獂䝁䅕䅉瑁䍁䅁杍睁䑁䅉免杁䍁䄰䅉穁䍁䄰免硁䍁䄰杍祁䍁䄴䅥獂䡁䅍兢摂䕁䅙䅕䵂䍁䅣光歁䕁䅙䅊穁䑁䅙杏歁䕁䅯䅊穁䑁䅙䅁䝃睂䅁䅦䅁䍁䅣睗䙂䙁䅕䅉䝂䝁䅫杢桂䝁䄴睙灂䝁䅅䅢杁䙁䅁杣療䝁䅙兡獂䝁䅕䅉瑁䍁䅁杍睁䑁䅉免杁䍁䄰䅉穁䍁䄰免硁䍁䄰杍祁䍁䄴䅥獂䡁䅍兢摂䕁䅙䅕䵂䍁䅣光歁䕁䅙䅊穁䑁䅣杏歁䕁䅯䅊穁䑁䅣䅁䥃睂䅁䅣䅁䍁䅣睗䙂䙁䅕䅉䝂䝁䅫杢桂䝁䄴睙灂䝁䅅䅢杁䙁䅁杣療䝁䅙兡獂䝁䅕䅉瑁䍁䅁杍睁䑁䅉免杁䍁䄰䅉穁䍁䄰免硁䍁䄰杍祁䍁䄴䅥獂䡁䅍兢摂䕁䅙䅕䵂䍁䅣光歁䙁䅍䅊穁䑁䅫䅁䕃睂䅁䅣䅁䍁䅣睗䙂䙁䅕䅉䝂䝁䅫杢桂䝁䄴睙灂䝁䅅䅢杁䙁䅁杣療䝁䅙兡獂䝁䅕䅉瑁䍁䅁杍睁䑁䅉免杁䍁䄰䅉穁䍁䄰免硁䍁䄰杍祁䍁䄴䅥獂䡁䅍兢摂䕁䅙䅕䵂䍁䅣光歁䙁䅙䅊ぁ䑁䅉䅁䩃睂䅁䅦䅁䍁䅣睗䙂䙁䅕䅉䝂䝁䅫杢桂䝁䄴睙灂䝁䅅䅢杁䙁䅁杣療䝁䅙兡獂䝁䅕䅉瑁䍁䅁杍睁䑁䅉免杁䍁䄰䅉穁䍁䄰免硁䍁䄰杍祁䍁䄴䅥獂䡁䅍兢摂䕁䅙䅕䵂䍁䅣光歁䙁䅣䅊ぁ䑁䅧杏歁䙁䅣䅊ㅁ䑁䅙䅁䱃睂䅁䅣䅁䍁䅣睗䙂䙁䅕䅉䝂䝁䅫杢桂䝁䄴睙灂䝁䅅䅢杁䙁䅁杣療䝁䅙兡獂䝁䅕䅉瑁䍁䅁杍睁䑁䅉免杁䍁䄰䅉穁䍁䄰免硁䍁䄰杍祁䍁䄴䅥獂䡁䅍兢摂䕁䅙䅕䵂䍁䅣光歁䙁䅧䅊ぁ䑁䅉䅁䭃睂䅁䅣䅁䍁䅣睗䙂䙁䅕䅉䝂䝁䅫杢桂䝁䄴睙灂䝁䅅䅢杁䙁䅁杣療䝁䅙兡獂䝁䅕䅉瑁䍁䅁杍睁䑁䅉免杁䍁䄰䅉穁䍁䄰免硁䍁䄰杍祁䍁䄴䅥獂䡁䅍兢摂䕁䅙䅕䵂䍁䅣光歁䙁䅧䅊ぁ䑁䅍䅁䵃睂䅁䅤䅁䍁䅣睗䙂䙁䅕䅉䝂䝁䅫杢桂䝁䄴睙灂䝁䅅䅢杁䙁䅁杣療䝁䅙兡獂䝁䅕䅉瑁䍁䅁杍睁䑁䅉免杁䍁䄰䅉穁䍁䄰免硁䍁䄰杍祁䍁䄴䅥獂䡁䅍兢摂䕁䅣兤獂䝁䅙睊桁䍁䅑村歁䑁䅅免ㅁ䅁䅁䅮䅣䡁䅉䅁湁䙁䅳兒噂䍁䅁杒灂䝁䄴兙畂䝁䅍兡桂䝁䅷䅉兂䡁䅉睢浂䝁䅫䅢求䍁䅁兌杁䑁䅉䅍祁䑁䅅䅉瑁䍁䅁睍瑁䑁䅅免瑁䑁䅉杍畁䡁䅧䅢穂䝁䄰兘䡂䡁䅕䅢浂䍁䅣光歁䕁䅍䅊祁䑁䅁䅁偃睂䅁杦䅁䍁䅣睗䙂䙁䅕䅉䝂䝁䅫杢桂䝁䄴睙灂䝁䅅䅢杁䙁䅁杣療䝁䅙兡獂䝁䅕䅉瑁䍁䅁杍睁䑁䅉免杁䍁䄰䅉穁䍁䄰免硁䍁䄰杍祁䍁䄴䅥獂䡁䅍兢摂䕁䅣兤獂䝁䅙睊桁䍁䅑睑歁䑁䅉䅎㙁䍁䅑睑歁䑁䅍兎䅁䩁䡅䅁祂䅁䅁睊扂䕁䅕兖杁䕁䅙兡畂䝁䅅杢橂䝁䅫兙獂䍁䅁䅕祂䝁䄸杚灂䝁䅷党杁䍁䄰䅉祁䑁䅁杍硁䍁䅁兌杁䑁䅍兌硁䑁䅅兌祁䑁䅉杌㑂䝁䅷督瑂䙁䄰睒ㅂ䝁䅷杚湁䍁䅅䅊䑂䍁䅑睍㉁䅁䅁䅬䅣䥁䅁䅁湁䙁䅳兒噂䍁䅁杒灂䝁䄴兙畂䝁䅍兡桂䝁䅷䅉兂䡁䅉睢浂䝁䅫䅢求䍁䅁兌杁䑁䅉䅍祁䑁䅅䅉瑁䍁䅁睍瑁䑁䅅免瑁䑁䅉杍畁䡁䅧䅢穂䝁䄰兘䡂䡁䅕䅢浂䍁䅣光歁䕁䅍䅊ぁ䑁䅅杏歁䕁䅍䅊硁䑁䅅睍䅁䩁䡙䅁䍃䅁䅁睊扂䕁䅕兖杁䕁䅙兡畂䝁䅅杢橂䝁䅫兙獂䍁䅁䅕祂䝁䄸杚灂䝁䅷党杁䍁䄰䅉祁䑁䅁杍硁䍁䅁兌杁䑁䅍兌硁䑁䅅兌祁䑁䅉杌㑂䝁䅷督瑂䙁䄰睒ㅂ䝁䅷杚湁䍁䅅䅊䕂䍁䅑免硁䑁䅧杏歁䕁䄸䅊硁䑁䅅䅏䅁䩁䠰䅁⭂䅁䅁睊扂䕁䅕兖杁䕁䅙兡畂䝁䅅杢橂䝁䅫兙獂䍁䅁䅕祂䝁䄸杚灂䝁䅷党杁䍁䄰䅉祁䑁䅁杍硁䍁䅁兌杁䑁䅍兌硁䑁䅅兌祁䑁䅉杌㑂䝁䅷督瑂䙁䄰睒ㅂ䝁䅷杚湁䍁䅅䅊䝂䍁䅑杍睁䑁䅯䅊䡂䍁䅑杍睁䅁䅁䅫䅣䡁䄴䅁湁䙁䅳兒噂䍁䅁杒灂䝁䄴兙畂䝁䅍兡桂䝁䅷䅉兂䡁䅉睢浂䝁䅫䅢求䍁䅁兌杁䑁䅉䅍祁䑁䅅䅉瑁䍁䅁睍瑁䑁䅅免瑁䑁䅉杍畁䡁䅧䅢穂䝁䄰兘䡂䡁䅕䅢浂䍁䅣光歁䕁䅙䅊祁䑁䅅杏歁䕁䅣䅊祁䑁䅅䅁千睂䅁杦䅁䍁䅣睗䙂䙁䅕䅉䝂䝁䅫杢桂䝁䄴睙灂䝁䅅䅢杁䙁䅁杣療䝁䅙兡獂䝁䅕䅉瑁䍁䅁杍睁䑁䅉免杁䍁䄰䅉穁䍁䄰免硁䍁䄰杍祁䍁䄴䅥獂䡁䅍兢摂䕁䅣兤獂䝁䅙睊桁䍁䅑杒歁䑁䅍李㙁䍁䅑杓歁䑁䅍李䅁䩁䡕䅁⭂䅁䅁睊扂䕁䅕兖杁䕁䅙兡畂䝁䅅杢橂䝁䅫兙獂䍁䅁䅕祂䝁䄸杚灂䝁䅷党杁䍁䄰䅉祁䑁䅁杍硁䍁䅁兌杁䑁䅍兌硁䑁䅅兌祁䑁䅉杌㑂䝁䅷督瑂䙁䄰睒ㅂ䝁䅷杚湁䍁䅅䅊䝂䍁䅑睍㍁䑁䅯䅊䭂䍁䅑睍㍁䅁䅁睬䅣䡁䅉䅁湁䙁䅳兒噂䍁䅁杒灂䝁䄴兙畂䝁䅍兡桂䝁䅷䅉兂䡁䅉睢浂䝁䅫䅢求䍁䅁兌杁䑁䅉䅍祁䑁䅅䅉瑁䍁䅁睍瑁䑁䅅免瑁䑁䅉杍畁䡁䅧䅢穂䝁䄰兘䡂䡁䅕䅢浂䍁䅣光歁䙁䅍䅊穁䑁䅫䅁呃睂䅁杣䅁䍁䅣睗䙂䙁䅕䅉䝂䝁䅫杢桂䝁䄴睙灂䝁䅅䅢杁䙁䅁杣療䝁䅙兡獂䝁䅕䅉瑁䍁䅁杍睁䑁䅉免杁䍁䄰䅉穁䍁䄰免硁䍁䄰杍祁䍁䄴䅥獂䡁䅍兢摂䕁䅣兤獂䝁䅙睊桁䍁䅑杖歁䑁䅑杍䅁䩁䡧䅁⭂䅁䅁睊扂䕁䅕兖杁䕁䅙兡畂䝁䅅杢橂䝁䅫兙獂䍁䅁䅕祂䝁䄸杚灂䝁䅷党杁䍁䄰䅉祁䑁䅁杍硁䍁䅁兌杁䑁䅍兌硁䑁䅅兌祁䑁䅉杌㑂䝁䅷督瑂䙁䄰睒ㅂ䝁䅷杚湁䍁䅅䅊塂䍁䅑䅎㑁䑁䅯䅊塂䍁䅑兎㉁䅁䅁杭䅣䡁䅉䅁湁䙁䅳兒噂䍁䅁杒灂䝁䄴兙畂䝁䅍兡桂䝁䅷䅉兂䡁䅉睢浂䝁䅫䅢求䍁䅁兌杁䑁䅉䅍祁䑁䅅䅉瑁䍁䅁睍瑁䑁䅅免瑁䑁䅉杍畁䡁䅧䅢穂䝁䄰兘䡂䡁䅕䅢浂䍁䅣光歁䙁䅧䅊ぁ䑁䅉䅁婃睂䅁杣䅁䍁䅣睗䙂䙁䅕䅉䝂䝁䅫杢桂䝁䄴睙灂䝁䅅䅢杁䙁䅁杣療䝁䅙兡獂䝁䅕䅉瑁䍁䅁杍睁䑁䅉免杁䍁䄰䅉穁䍁䄰免硁䍁䄰杍祁䍁䄴䅥獂䡁䅍兢摂䕁䅣兤獂䝁䅙睊桁䍁䅑䅗歁䑁䅑睍䅁䩁䡳䅁睂䅁䅁睊扂䕁䅕兖杁䕁䅙兡畂䝁䅅杢橂䝁䅫兙獂䍁䅁䅕祂䝁䄸杚灂䝁䅷党杁䍁䄰䅉祁䑁䅁杍硁䍁䅁兌杁䑁䅍兌硁䑁䅅兌祁䑁䅉杌㑂䝁䅷督瑂䙁䄰䅓䙂䍁䅣光歁䕁䅉䅊硁䑁䅅兎䅁䍁䡁䅁畂䅁䅁睊扂䕁䅕兖杁䕁䅙兡畂䝁䅅杢橂䝁䅫兙獂䍁䅁䅕祂䝁䄸杚灂䝁䅷党杁䍁䄰䅉祁䑁䅁杍硁䍁䅁兌杁䑁䅍兌硁䑁䅅兌祁䑁䅉杌㑂䝁䅷督瑂䙁䄰䅓䙂䍁䅣光歁䕁䅍䅊祁䑁䅁䅁塁睂䅁来䅁䍁䅣睗䙂䙁䅕䅉䝂䝁䅫杢桂䝁䄴睙灂䝁䅅䅢杁䙁䅁杣療䝁䅙兡獂䝁䅕䅉瑁䍁䅁杍睁䑁䅉免杁䍁䄰䅉穁䍁䄰免硁䍁䄰杍祁䍁䄴䅥獂䡁䅍兢摂䕁䅧兒湁䍁䅅䅊䑂䍁䅑杍ぁ䑁䅯䅊䑂䍁䅑睍ㅁ䅁䅁兇䅣䝁䄴䅁湁䙁䅳兒噂䍁䅁杒灂䝁䄴兙畂䝁䅍兡桂䝁䅷䅉兂䡁䅉睢浂䝁䅫䅢求䍁䅁兌杁䑁䅉䅍祁䑁䅅䅉瑁䍁䅁睍瑁䑁䅅免瑁䑁䅉杍畁䡁䅧䅢穂䝁䄰兘䥂䕁䅕睊桁䍁䅑睑歁䑁䅍李䅁䉁䡷䅁㡂䅁䅁睊扂䕁䅕兖杁䕁䅙兡畂䝁䅅杢橂䝁䅫兙獂䍁䅁䅕祂䝁䄸杚灂䝁䅷党杁䍁䄰䅉祁䑁䅁杍硁䍁䅁兌杁䑁䅍兌硁䑁䅅兌祁䑁䅉杌㑂䝁䅷督瑂䙁䄰䅓䙂䍁䅣光歁䕁䅍䅊ぁ䑁䅅杏歁䕁䅍䅊硁䑁䅅睍䅁䉁䠴䅁⭂䅁䅁睊扂䕁䅕兖杁䕁䅙兡畂䝁䅅杢橂䝁䅫兙獂䍁䅁䅕祂䝁䄸杚灂䝁䅷党杁䍁䄰䅉祁䑁䅁杍硁䍁䅁兌杁䑁䅍兌硁䑁䅅兌祁䑁䅉杌㑂䝁䅷督瑂䙁䄰䅓䙂䍁䅣光歁䕁䅑䅊硁䑁䅅䅏㙁䍁䅑睔歁䑁䅅免㑁䅁䅁光䅣䡁䅯䅁湁䙁䅳兒噂䍁䅁杒灂䝁䄴兙畂䝁䅍兡桂䝁䅷䅉兂䡁䅉睢浂䝁䅫䅢求䍁䅁兌杁䑁䅉䅍祁䑁䅅䅉瑁䍁䅁睍瑁䑁䅅免瑁䑁䅉杍畁䡁䅧䅢穂䝁䄰兘䥂䕁䅕睊桁䍁䅑杒歁䑁䅉䅍㙁䍁䅑睒歁䑁䅉䅍䅁䉁䡧䅁㙂䅁䅁睊扂䕁䅕兖杁䕁䅙兡畂䝁䅅杢橂䝁䅫兙獂䍁䅁䅕祂䝁䄸杚灂䝁䅷党杁䍁䄰䅉祁䑁䅁杍硁䍁䅁兌杁䑁䅍兌硁䑁䅅兌祁䑁䅉杌㑂䝁䅷督瑂䙁䄰䅓䙂䍁䅣光歁䕁䅙䅊祁䑁䅅杏歁䕁䅣䅊祁䑁䅅䅁慁睂䅁来䅁䍁䅣睗䙂䙁䅕䅉䝂䝁䅫杢桂䝁䄴睙灂䝁䅅䅢杁䙁䅁杣療䝁䅙兡獂䝁䅕䅉瑁䍁䅁杍睁䑁䅉免杁䍁䄰䅉穁䍁䄰免硁䍁䄰杍祁䍁䄴䅥獂䡁䅍兢摂䕁䅧兒湁䍁䅅䅊䝂䍁䅑睍㉁䑁䅯䅊䭂䍁䅑睍㉁䅁䅁先䅣䡁䅯䅁湁䙁䅳兒噂䍁䅁杒灂䝁䄴兙畂䝁䅍兡桂䝁䅷䅉兂䡁䅉睢浂䝁䅫䅢求䍁䅁兌杁䑁䅉䅍祁䑁䅅䅉瑁䍁䅁睍瑁䑁䅅免瑁䑁䅉杍畁䡁䅧䅢穂䝁䄰兘䥂䕁䅕睊桁䍁䅑杒歁䑁䅍睎㙁䍁䅑杓歁䑁䅍睎䅁䉁䠸䅁畂䅁䅁睊扂䕁䅕兖杁䕁䅙兡畂䝁䅅杢橂䝁䅫兙獂䍁䅁䅕祂䝁䄸杚灂䝁䅷党杁䍁䄰䅉祁䑁䅁杍硁䍁䅁兌杁䑁䅍兌硁䑁䅅兌祁䑁䅉杌㑂䝁䅷督瑂䙁䄰䅓䙂䍁䅣光歁䙁䅍䅊穁䑁䅫䅁扁睂䅁杢䅁䍁䅣睗䙂䙁䅕䅉䝂䝁䅫杢桂䝁䄴睙灂䝁䅅䅢杁䙁䅁杣療䝁䅙兡獂䝁䅕䅉瑁䍁䅁杍睁䑁䅉免杁䍁䄰䅉穁䍁䄰免硁䍁䄰杍祁䍁䄴䅥獂䡁䅍兢摂䕁䅧兒湁䍁䅅䅊坂䍁䅑䅎祁䅁䅁杉䅣䡁䅯䅁湁䙁䅳兒噂䍁䅁杒灂䝁䄴兙畂䝁䅍兡桂䝁䅷䅉兂䡁䅉睢浂䝁䅫䅢求䍁䅁兌杁䑁䅉䅍祁䑁䅅䅉瑁䍁䅁睍瑁䑁䅅免瑁䑁䅉杍畁䡁䅧䅢穂䝁䄰兘䥂䕁䅕睊桁䍁䅑睖歁䑁䅑䅏㙁䍁䅑睖歁䑁䅕李䅁䍁䡑䅁畂䅁䅁睊扂䕁䅕兖杁䕁䅙兡畂䝁䅅杢橂䝁䅫兙獂䍁䅁䅕祂䝁䄸杚灂䝁䅷党杁䍁䄰䅉祁䑁䅁杍硁䍁䅁兌杁䑁䅍兌硁䑁䅅兌祁䑁䅉杌㑂䝁䅷督瑂䙁䄰䅓䙂䍁䅣光歁䙁䅧䅊ぁ䑁䅉䅁橁睂䅁杢䅁䍁䅣睗䙂䙁䅕䅉䝂䝁䅫杢桂䝁䄴睙灂䝁䅅䅢杁䙁䅁杣療䝁䅙兡獂䝁䅕䅉瑁䍁䅁杍睁䑁䅉免杁䍁䄰䅉穁䍁䄰免硁䍁䄰杍祁䍁䄴䅥獂䡁䅍兢摂䕁䅧兒湁䍁䅅䅊奂䍁䅑䅎穁䅁䅁兊䅣䡁䅯䅁湁䙁䅳兒噂䍁䅁杒灂䝁䄴兙畂䝁䅍兡桂䝁䅷䅉兂䡁䅉睢浂䝁䅫䅢求䍁䅁兌杁䑁䅉䅍祁䑁䅅䅉瑁䍁䅁睍瑁䑁䅅免瑁䑁䅉杍畁䡁䅧䅢穂䝁䄰兘䩂䕁䅑兑杁䍁䅧杍灁䍁䅣光歁䕁䅉䅊硁䑁䅅兎䅁䕁䡉䅁㑂䅁䅁睊扂䕁䅕兖杁䕁䅙兡畂䝁䅅杢橂䝁䅫兙獂䍁䅁䅕祂䝁䄸杚灂䝁䅷党杁䍁䄰䅉祁䑁䅁杍硁䍁䅁兌杁䑁䅍兌硁䑁䅅兌祁䑁䅉杌㑂䝁䅷督瑂䙁䄰兓䕂䕁䅅䅉潁䑁䅉克湁䍁䅅䅊䑂䍁䅑杍睁䅁䅁兎䅣䥁䅑䅁湁䙁䅳兒噂䍁䅁杒灂䝁䄴兙畂䝁䅍兡桂䝁䅷䅉兂䡁䅉睢浂䝁䅫䅢求䍁䅁兌杁䑁䅉䅍祁䑁䅅䅉瑁䍁䅁睍瑁䑁䅅免瑁䑁䅉杍畁䡁䅧䅢穂䝁䄰兘䩂䕁䅑兑杁䍁䅧杍灁䍁䅣光歁䕁䅍䅊祁䑁䅑杏歁䕁䅍䅊穁䑁䅕䅁㍁睂䅁䅥䅁䍁䅣睗䙂䙁䅕䅉䝂䝁䅫杢桂䝁䄴睙灂䝁䅅䅢杁䙁䅁杣療䝁䅙兡獂䝁䅕䅉瑁䍁䅁杍睁䑁䅉免杁䍁䄰䅉穁䍁䄰免硁䍁䄰杍祁䍁䄴䅥獂䡁䅍兢摂䕁䅫䅒䉂䍁䅁䅋祁䍁䅫睊桁䍁䅑睑歁䑁䅍李䅁䑁䠴䅁䝃䅁䅁睊扂䕁䅕兖杁䕁䅙兡畂䝁䅅杢橂䝁䅫兙獂䍁䅁䅕祂䝁䄸杚灂䝁䅷党杁䍁䄰䅉祁䑁䅁杍硁䍁䅁兌杁䑁䅍兌硁䑁䅅兌祁䑁䅉杌㑂䝁䅷督瑂䙁䄰兓䕂䕁䅅䅉潁䑁䅉克湁䍁䅅䅊䑂䍁䅑䅎硁䑁䅯䅊䑂䍁䅑免硁䑁䅍䅁䅂睂䅁䅩䅁䍁䅣睗䙂䙁䅕䅉䝂䝁䅫杢桂䝁䄴睙灂䝁䅅䅢杁䙁䅁杣療䝁䅙兡獂䝁䅕䅉瑁䍁䅁杍睁䑁䅉免杁䍁䄰䅉穁䍁䄰免硁䍁䄰杍祁䍁䄴䅥獂䡁䅍兢摂䕁䅫䅒䉂䍁䅁䅋祁䍁䅫睊桁䍁䅑䅒歁䑁䅅免㑁䑁䅯䅊偂䍁䅑免硁䑁䅧䅁䑂睂䅁䅨䅁䍁䅣睗䙂䙁䅕䅉䝂䝁䅫杢桂䝁䄴睙灂䝁䅅䅢杁䙁䅁杣療䝁䅙兡獂䝁䅕䅉瑁䍁䅁杍睁䑁䅉免杁䍁䄰䅉穁䍁䄰免硁䍁䄰杍祁䍁䄴䅥獂䡁䅍兢摂䕁䅫䅒䉂䍁䅁䅋祁䍁䅫睊桁䍁䅑杒歁䑁䅉䅍㙁䍁䅑睒歁䑁䅉䅍䅁䑁䡙䅁䕃䅁䅁睊扂䕁䅕兖杁䕁䅙兡畂䝁䅅杢橂䝁䅫兙獂䍁䅁䅕祂䝁䄸杚灂䝁䅷党杁䍁䄰䅉祁䑁䅁杍硁䍁䅁兌杁䑁䅍兌硁䑁䅅兌祁䑁䅉杌㑂䝁䅷督瑂䙁䄰兓䕂䕁䅅䅉潁䑁䅉克湁䍁䅅䅊䝂䍁䅑杍硁䑁䅯䅊䡂䍁䅑杍硁䅁䅁䅏䅣䥁䅑䅁湁䙁䅳兒噂䍁䅁杒灂䝁䄴兙畂䝁䅍兡桂䝁䅷䅉兂䡁䅉睢浂䝁䅫䅢求䍁䅁兌杁䑁䅉䅍祁䑁䅅䅉瑁䍁䅁睍瑁䑁䅅免瑁䑁䅉杍畁䡁䅧䅢穂䝁䄰兘䩂䕁䅑兑杁䍁䅧杍灁䍁䅣光歁䕁䅙䅊穁䑁䅙杏歁䕁䅯䅊穁䑁䅙䅁⽁睂䅁䅨䅁䍁䅣睗䙂䙁䅕䅉䝂䝁䅫杢桂䝁䄴睙灂䝁䅅䅢杁䙁䅁杣療䝁䅙兡獂䝁䅕䅉瑁䍁䅁杍睁䑁䅉免杁䍁䄰䅉穁䍁䄰免硁䍁䄰杍祁䍁䄴䅥獂䡁䅍兢摂䕁䅫䅒䉂䍁䅁䅋祁䍁䅫睊桁䍁䅑杒歁䑁䅍睎㙁䍁䅑杓歁䑁䅍睎䅁䕁䡅䅁㑂䅁䅁睊扂䕁䅕兖杁䕁䅙兡畂䝁䅅杢橂䝁䅫兙獂䍁䅁䅕祂䝁䄸杚灂䝁䅷党杁䍁䄰䅉祁䑁䅁杍硁䍁䅁兌杁䑁䅍兌硁䑁䅅兌祁䑁䅉杌㑂䝁䅷督瑂䙁䄰兓䕂䕁䅅䅉潁䑁䅉克湁䍁䅅䅊呂䍁䅑睍㕁䅁䅁児䅣䡁䅧䅁湁䙁䅳兒噂䍁䅁杒灂䝁䄴兙畂䝁䅍兡桂䝁䅷䅉兂䡁䅉睢浂䝁䅫䅢求䍁䅁兌杁䑁䅉䅍祁䑁䅅䅉瑁䍁䅁睍瑁䑁䅅免瑁䑁䅉杍畁䡁䅧䅢穂䝁䄰兘䩂䕁䅑兑杁䍁䅧杍灁䍁䅣光歁䙁䅙䅊ぁ䑁䅉䅁㕁睂䅁䅨䅁䍁䅣睗䙂䙁䅕䅉䝂䝁䅫杢桂䝁䄴睙灂䝁䅅䅢杁䙁䅁杣療䝁䅙兡獂䝁䅕䅉瑁䍁䅁杍睁䑁䅉免杁䍁䄰䅉穁䍁䄰免硁䍁䄰杍祁䍁䄴䅥獂䡁䅍兢摂䕁䅫䅒䉂䍁䅁䅋祁䍁䅫睊桁䍁䅑睖歁䑁䅑䅏㙁䍁䅑睖歁䑁䅕李䅁䑁䡳䅁㑂䅁䅁睊扂䕁䅕兖杁䕁䅙兡畂䝁䅅杢橂䝁䅫兙獂䍁䅁䅕祂䝁䄸杚灂䝁䅷党杁䍁䄰䅉祁䑁䅁杍硁䍁䅁兌杁䑁䅍兌硁䑁䅅兌祁䑁䅉杌㑂䝁䅷督瑂䙁䄰兓䕂䕁䅅䅉潁䑁䅉克湁䍁䅅䅊奂䍁䅑䅎祁䅁䅁杏䅣䡁䅧䅁湁䙁䅳兒噂䍁䅁杒灂䝁䄴兙畂䝁䅍兡桂䝁䅷䅉兂䡁䅉睢浂䝁䅫䅢求䍁䅁兌杁䑁䅉䅍祁䑁䅅䅉瑁䍁䅁睍瑁䑁䅅免瑁䑁䅉杍畁䡁䅧䅢穂䝁䄰兘䩂䕁䅑兑杁䍁䅧杍灁䍁䅣光歁䙁䅧䅊ぁ䑁䅍䅁㡁睂䅁杣䅁䍁䅣睗䙂䙁䅕䅉䝂䝁䅫杢桂䝁䄴睙灂䝁䅅䅢杁䙁䅁杣療䝁䅙兡獂䝁䅕䅉瑁䍁䅁杍睁䑁䅉免杁䍁䄰䅉穁䍁䄰免硁䍁䄰杍祁䍁䄴䅥獂䡁䅍兢摂䕁䅫䅒䉂䍁䅣光歁䕁䅉䅊硁䑁䅅兎䅁䍁䡳䅁睂䅁䅁睊扂䕁䅕兖杁䕁䅙兡畂䝁䅅杢橂䝁䅫兙獂䍁䅁䅕祂䝁䄸杚灂䝁䅷党杁䍁䄰䅉祁䑁䅁杍硁䍁䅁兌杁䑁䅍兌硁䑁䅅兌祁䑁䅉杌㑂䝁䅷督瑂䙁䄰兓䕂䕁䅅睊桁䍁䅑睑歁䑁䅉䅍䅁䍁䡙䅁㡂䅁䅁睊扂䕁䅕兖杁䕁䅙兡畂䝁䅅杢橂䝁䅫兙獂䍁䅁䅕祂䝁䄸杚灂䝁䅷党杁䍁䄰䅉祁䑁䅁杍硁䍁䅁兌杁䑁䅍兌硁䑁䅅兌祁䑁䅉杌㑂䝁䅷督瑂䙁䄰兓䕂䕁䅅睊桁䍁䅑睑歁䑁䅉䅎㙁䍁䅑睑歁䑁䅍兎䅁䍁䡧䅁睂䅁䅁睊扂䕁䅕兖杁䕁䅙兡畂䝁䅅杢橂䝁䅫兙獂䍁䅁䅕祂䝁䄸杚灂䝁䅷党杁䍁䄰䅉祁䑁䅁杍硁䍁䅁兌杁䑁䅍兌硁䑁䅅兌祁䑁䅉杌㑂䝁䅷督瑂䙁䄰兓䕂䕁䅅睊桁䍁䅑睑歁䑁䅍李䅁䍁䠰䅁⭂䅁䅁睊扂䕁䅕兖杁䕁䅙兡畂䝁䅅杢橂䝁䅫兙獂䍁䅁䅕祂䝁䄸杚灂䝁䅷党杁䍁䄰䅉祁䑁䅁杍硁䍁䅁兌杁䑁䅍兌硁䑁䅅兌祁䑁䅉杌㑂䝁䅷督瑂䙁䄰兓䕂䕁䅅睊桁䍁䅑睑歁䑁䅑免㙁䍁䅑睑歁䑁䅅免穁䅁䅁睌䅣䥁䅁䅁湁䙁䅳兒噂䍁䅁杒灂䝁䄴兙畂䝁䅍兡桂䝁䅷䅉兂䡁䅉睢浂䝁䅫䅢求䍁䅁兌杁䑁䅉䅍祁䑁䅅䅉瑁䍁䅁睍瑁䑁䅅免瑁䑁䅉杍畁䡁䅧䅢穂䝁䄰兘䩂䕁䅑兑湁䍁䅅䅊䕂䍁䅑免硁䑁䅧杏歁䕁䄸䅊硁䑁䅅䅏䅁䍁䡷䅁㡂䅁䅁睊扂䕁䅕兖杁䕁䅙兡畂䝁䅅杢橂䝁䅫兙獂䍁䅁䅕祂䝁䄸杚灂䝁䅷党杁䍁䄰䅉祁䑁䅁杍硁䍁䅁兌杁䑁䅍兌硁䑁䅅兌祁䑁䅉杌㑂䝁䅷督瑂䙁䄰兓䕂䕁䅅睊桁䍁䅑杒歁䑁䅉䅍㙁䍁䅑睒歁䑁䅉䅍䅁䍁䡣䅁㡂䅁䅁睊扂䕁䅕兖杁䕁䅙兡畂䝁䅅杢橂䝁䅫兙獂䍁䅁䅕祂䝁䄸杚灂䝁䅷党杁䍁䄰䅉祁䑁䅁杍硁䍁䅁兌杁䑁䅍兌硁䑁䅅兌祁䑁䅉杌㑂䝁䅷督瑂䙁䄰兓䕂䕁䅅睊桁䍁䅑杒歁䑁䅉免㙁䍁䅑睒歁䑁䅉免䅁䍁䡫䅁㡂䅁䅁睊扂䕁䅕兖杁䕁䅙兡畂䝁䅅杢橂䝁䅫兙獂䍁䅁䅕祂䝁䄸杚灂䝁䅷党杁䍁䄰䅉祁䑁䅁杍硁䍁䅁兌杁䑁䅍兌硁䑁䅅兌祁䑁䅉杌㑂䝁䅷督瑂䙁䄰兓䕂䕁䅅睊桁䍁䅑杒歁䑁䅍李㙁䍁䅑杓歁䑁䅍李䅁䍁䠴䅁㡂䅁䅁睊扂䕁䅕兖杁䕁䅙兡畂䝁䅅杢橂䝁䅫兙獂䍁䅁䅕祂䝁䄸杚灂䝁䅷党杁䍁䄰䅉祁䑁䅁杍硁䍁䅁兌杁䑁䅍兌硁䑁䅅兌祁䑁䅉杌㑂䝁䅷督瑂䙁䄰兓䕂䕁䅅睊桁䍁䅑杒歁䑁䅍睎㙁䍁䅑杓歁䑁䅍睎䅁䑁䡁䅁睂䅁䅁睊扂䕁䅕兖杁䕁䅙兡畂䝁䅅杢橂䝁䅫兙獂䍁䅁䅕祂䝁䄸杚灂䝁䅷党杁䍁䄰䅉祁䑁䅁杍硁䍁䅁兌杁䑁䅍兌硁䑁䅅兌祁䑁䅉杌㑂䝁䅷督瑂䙁䄰兓䕂䕁䅅睊桁䍁䅑睕歁䑁䅍兏䅁䍁䡯䅁睂䅁䅁睊扂䕁䅕兖杁䕁䅙兡畂䝁䅅杢橂䝁䅫兙獂䍁䅁䅕祂䝁䄸杚灂䝁䅷党杁䍁䄰䅉祁䑁䅁杍硁䍁䅁兌杁䑁䅍兌硁䑁䅅兌祁䑁䅉杌㑂䝁䅷督瑂䙁䄰兓䕂䕁䅅睊桁䍁䅑杖歁䑁䅑杍䅁䑁䡅䅁㡂䅁䅁睊扂䕁䅕兖杁䕁䅙兡畂䝁䅅杢橂䝁䅫兙獂䍁䅁䅕祂䝁䄸杚灂䝁䅷党杁䍁䄰䅉祁䑁䅁杍硁䍁䅁兌杁䑁䅍兌硁䑁䅅兌祁䑁䅉杌㑂䝁䅷督瑂䙁䄰兓䕂䕁䅅睊桁䍁䅑睖歁䑁䅑䅏㙁䍁䅑睖歁䑁䅕李䅁䑁䡍䅁睂䅁䅁睊扂䕁䅕兖杁䕁䅙兡畂䝁䅅杢橂䝁䅫兙獂䍁䅁䅕祂䝁䄸杚灂䝁䅷党杁䍁䄰䅉祁䑁䅁杍硁䍁䅁兌杁䑁䅍兌硁䑁䅅兌祁䑁䅉杌㑂䝁䅷督瑂䙁䄰兓䕂䕁䅅睊桁䍁䅑䅗歁䑁䅑杍䅁䑁䡉䅁睂䅁䅁睊扂䕁䅕兖杁䕁䅙兡畂䝁䅅杢橂䝁䅫兙獂䍁䅁䅕祂䝁䄸杚灂䝁䅷党杁䍁䄰䅉祁䑁䅁杍硁䍁䅁兌杁䑁䅍兌硁䑁䅅兌祁䑁䅉杌㑂䝁䅷督瑂䙁䄰兓䕂䕁䅅睊桁䍁䅑䅗歁䑁䅑睍䅁䑁䡑䅁祂䅁䅁睊扂䕁䅕兖杁䕁䅙兡畂䝁䅅杢橂䝁䅫兙獂䍁䅁䅕祂䝁䄸杚灂䝁䅷党杁䍁䄰䅉祁䑁䅁杍硁䍁䅁兌杁䑁䅍兌硁䑁䅅兌祁䑁䅉杌㑂䝁䅷督瑂䙁䄰䅔佂䙁䅑睊桁䍁䅑村歁䑁䅅免ㅁ䅁䅁䅚䅕䡁䅁䅁湁䙁䅳兒噂䍁䅁杒灂䝁䄴兙畂䝁䅍兡桂䝁䅷䅉兂䡁䅉睢浂䝁䅫䅢求䍁䅁兌杁䑁䅉䅍祁䑁䅅䅉瑁䍁䅁睍瑁䑁䅅免瑁䑁䅉杍畁䡁䅧䅢穂䝁䄰兘䵂䕁䄴䅖湁䍁䅅䅊䑂䍁䅑杍睁䅁䅁杚䅕䡁䅷䅁湁䙁䅳兒噂䍁䅁杒灂䝁䄴兙畂䝁䅍兡桂䝁䅷䅉兂䡁䅉睢浂䝁䅫䅢求䍁䅁兌杁䑁䅉䅍祁䑁䅅䅉瑁䍁䅁睍瑁䑁䅅免瑁䑁䅉杍畁䡁䅧䅢穂䝁䄰兘䵂䕁䄴䅖湁䍁䅅䅊䑂䍁䅑杍ぁ䑁䅯䅊䑂䍁䅑睍ㅁ䅁䅁䅡䅕䡁䅁䅁湁䙁䅳兒噂䍁䅁杒灂䝁䄴兙畂䝁䅍兡桂䝁䅷䅉兂䡁䅉睢浂䝁䅫䅢求䍁䅁兌杁䑁䅉䅍祁䑁䅅䅉瑁䍁䅁睍瑁䑁䅅免瑁䑁䅉杍畁䡁䅧䅢穂䝁䄰兘䵂䕁䄴䅖湁䍁䅅䅊䑂䍁䅑睍㉁䅁䅁睡䅕䡁䄴䅁湁䙁䅳兒噂䍁䅁杒灂䝁䄴兙畂䝁䅍兡桂䝁䅷䅉兂䡁䅉睢浂䝁䅫䅢求䍁䅁兌杁䑁䅉䅍祁䑁䅅䅉瑁䍁䅁睍瑁䑁䅅免瑁䑁䅉杍畁䡁䅧䅢穂䝁䄰兘䵂䕁䄴䅖湁䍁䅅䅊䑂䍁䅑䅎硁䑁䅯䅊䑂䍁䅑免硁䑁䅍䅁瑂兂䅁䅧䅁䍁䅣睗䙂䙁䅕䅉䝂䝁䅫杢桂䝁䄴睙灂䝁䅅䅢杁䙁䅁杣療䝁䅙兡獂䝁䅕䅉瑁䍁䅁杍睁䑁䅉免杁䍁䄰䅉穁䍁䄰免硁䍁䄰杍祁䍁䄴䅥獂䡁䅍兢摂䕁䅷杔啂䍁䅣光歁䕁䅑䅊硁䑁䅅䅏㙁䍁䅑睔歁䑁䅅免㑁䅁䅁党䅕䡁䅷䅁湁䙁䅳兒噂䍁䅁杒灂䝁䄴兙畂䝁䅍兡桂䝁䅷䅉兂䡁䅉睢浂䝁䅫䅢求䍁䅁兌杁䑁䅉䅍祁䑁䅅䅉瑁䍁䅁睍瑁䑁䅅免瑁䑁䅉杍畁䡁䅧䅢穂䝁䄰兘䵂䕁䄴䅖湁䍁䅅䅊䝂䍁䅑杍睁䑁䅯䅊䡂䍁䅑杍睁䅁䅁睚䅕䡁䅷䅁湁䙁䅳兒噂䍁䅁杒灂䝁䄴兙畂䝁䅍兡桂䝁䅷䅉兂䡁䅉睢浂䝁䅫䅢求䍁䅁兌杁䑁䅉䅍祁䑁䅅䅉瑁䍁䅁睍瑁䑁䅅免瑁䑁䅉杍畁䡁䅧䅢穂䝁䄰兘䵂䕁䄴䅖湁䍁䅅䅊䝂䍁䅑杍硁䑁䅯䅊䡂䍁䅑杍硁䅁䅁兡䅕䡁䅷䅁湁䙁䅳兒噂䍁䅁杒灂䝁䄴兙畂䝁䅍兡桂䝁䅷䅉兂䡁䅉睢浂䝁䅫䅢求䍁䅁兌杁䑁䅉䅍祁䑁䅅䅉瑁䍁䅁睍瑁䑁䅅免瑁䑁䅉杍畁䡁䅧䅢穂䝁䄰兘䵂䕁䄴䅖湁䍁䅅䅊䝂䍁䅑睍㉁䑁䅯䅊䭂䍁䅑睍㉁䅁䅁䅢䅕䡁䅷䅁湁䙁䅳兒噂䍁䅁杒灂䝁䄴兙畂䝁䅍兡桂䝁䅷䅉兂䡁䅉睢浂䝁䅫䅢求䍁䅁兌杁䑁䅉䅍祁䑁䅅䅉瑁䍁䅁睍瑁䑁䅅免瑁䑁䅉杍畁䡁䅧䅢穂䝁䄰兘䵂䕁䄴䅖湁䍁䅅䅊䝂䍁䅑睍㍁䑁䅯䅊䭂䍁䅑睍㍁䅁䅁杢䅕䡁䅁䅁湁䙁䅳兒噂䍁䅁杒灂䝁䄴兙畂䝁䅍兡桂䝁䅷䅉兂䡁䅉睢浂䝁䅫䅢求䍁䅁兌杁䑁䅉䅍祁䑁䅅䅉瑁䍁䅁睍瑁䑁䅅免瑁䑁䅉杍畁䡁䅧䅢穂䝁䄰兘䵂䕁䄴䅖湁䍁䅅䅊呂䍁䅑睍㕁䅁䅁条䅕䡁䅁䅁湁䙁䅳兒噂䍁䅁杒灂䝁䄴兙畂䝁䅍兡桂䝁䅷䅉兂䡁䅉睢浂䝁䅫䅢求䍁䅁兌杁䑁䅉䅍祁䑁䅅䅉瑁䍁䅁睍瑁䑁䅅免瑁䑁䅉杍畁䡁䅧䅢穂䝁䄰兘䵂䕁䄴䅖湁䍁䅅䅊坂䍁䅑䅎祁䅁䅁睢䅕䡁䅷䅁湁䙁䅳兒噂䍁䅁杒灂䝁䄴兙畂䝁䅍兡桂䝁䅷䅉兂䡁䅉睢浂䝁䅫䅢求䍁䅁兌杁䑁䅉䅍祁䑁䅅䅉瑁䍁䅁睍瑁䑁䅅免瑁䑁䅉杍畁䡁䅧䅢穂䝁䄰兘䵂䕁䄴䅖湁䍁䅅䅊塂䍁䅑䅎㑁䑁䅯䅊塂䍁䅑兎㉁䅁䅁兣䅕䡁䅁䅁湁䙁䅳兒噂䍁䅁杒灂䝁䄴兙畂䝁䅍兡桂䝁䅷䅉兂䡁䅉睢浂䝁䅫䅢求䍁䅁兌杁䑁䅉䅍祁䑁䅅䅉瑁䍁䅁睍瑁䑁䅅免瑁䑁䅉杍畁䡁䅧䅢穂䝁䄰兘䵂䕁䄴䅖湁䍁䅅䅊奂䍁䅑䅎祁䅁䅁䅣䅕䡁䅁䅁湁䙁䅳兒噂䍁䅁杒灂䝁䄴兙畂䝁䅍兡桂䝁䅷䅉兂䡁䅉睢浂䝁䅫䅢求䍁䅁兌杁䑁䅉䅍祁䑁䅅䅉瑁䍁䅁睍瑁䑁䅅免瑁䑁䅉杍畁䡁䅧䅢穂䝁䄰兘䵂䕁䄴䅖湁䍁䅅䅊奂䍁䅑䅎穁䅁䅁杣䅕䡁䅉䅁湁䙁䅳兒噂䍁䅁杒灂䝁䄴兙畂䝁䅍兡桂䝁䅷䅉兂䡁䅉睢浂䝁䅫䅢求䍁䅁兌杁䑁䅉䅍祁䑁䅅䅉瑁䍁䅁睍瑁䑁䅅免瑁䑁䅉杍畁䡁䅧䅢穂䝁䄰兘乂䕁䅑兖湁䍁䅅䅊䍂䍁䅑免硁䑁䅕䅁剂睂䅁䅣䅁䍁䅣睗䙂䙁䅕䅉䝂䝁䅫杢桂䝁䄴睙灂䝁䅅䅢杁䙁䅁杣療䝁䅙兡獂䝁䅕䅉瑁䍁䅁杍睁䑁䅉免杁䍁䄰䅉穁䍁䄰免硁䍁䄰杍祁䍁䄴䅥獂䡁䅍兢摂䕁䄰䅒噂䍁䅣光歁䕁䅍䅊祁䑁䅁䅁䕂睂䅁䅦䅁䍁䅣睗䙂䙁䅕䅉䝂䝁䅫杢桂䝁䄴睙灂䝁䅅䅢杁䙁䅁杣療䝁䅙兡獂䝁䅕䅉瑁䍁䅁杍睁䑁䅉免杁䍁䄰䅉穁䍁䄰免硁䍁䄰杍祁䍁䄴䅥獂䡁䅍兢摂䕁䄰䅒噂䍁䅣光歁䕁䅍䅊祁䑁䅑杏歁䕁䅍䅊穁䑁䅕䅁䝂睂䅁䅣䅁䍁䅣睗䙂䙁䅕䅉䝂䝁䅫杢桂䝁䄴睙灂䝁䅅䅢杁䙁䅁杣療䝁䅙兡獂䝁䅕䅉瑁䍁䅁杍睁䑁䅉免杁䍁䄰䅉穁䍁䄰免硁䍁䄰杍祁䍁䄴䅥獂䡁䅍兢摂䕁䄰䅒噂䍁䅣光歁䕁䅍䅊穁䑁䅙䅁乂睂䅁杦䅁䍁䅣睗䙂䙁䅕䅉䝂䝁䅫杢桂䝁䄴睙灂䝁䅅䅢杁䙁䅁杣療䝁䅙兡獂䝁䅕䅉瑁䍁䅁杍睁䑁䅉免杁䍁䄰䅉穁䍁䄰免硁䍁䄰杍祁䍁䄴䅥獂䡁䅍兢摂䕁䄰䅒噂䍁䅣光歁䕁䅍䅊ぁ䑁䅅杏歁䕁䅍䅊硁䑁䅅睍䅁䕁䠸䅁䅃䅁䅁睊扂䕁䅕兖杁䕁䅙兡畂䝁䅅杢橂䝁䅫兙獂䍁䅁䅕祂䝁䄸杚灂䝁䅷党杁䍁䄰䅉祁䑁䅁杍硁䍁䅁兌杁䑁䅍兌硁䑁䅅兌祁䑁䅉杌㑂䝁䅷督瑂䙁䄰兔䕂䙁䅕睊桁䍁䅑䅒歁䑁䅅免㑁䑁䅯䅊偂䍁䅑免硁䑁䅧䅁卂睂䅁䅦䅁䍁䅣睗䙂䙁䅕䅉䝂䝁䅫杢桂䝁䄴睙灂䝁䅅䅢杁䙁䅁杣療䝁䅙兡獂䝁䅕䅉瑁䍁䅁杍睁䑁䅉免杁䍁䄰䅉穁䍁䄰免硁䍁䄰杍祁䍁䄴䅥獂䡁䅍兢摂䕁䄰䅒噂䍁䅣光歁䕁䅙䅊祁䑁䅁杏歁䕁䅣䅊祁䑁䅁䅁䙂睂䅁䅦䅁䍁䅣睗䙂䙁䅕䅉䝂䝁䅫杢桂䝁䄴睙灂䝁䅅䅢杁䙁䅁杣療䝁䅙兡獂䝁䅕䅉瑁䍁䅁杍睁䑁䅉免杁䍁䄰䅉穁䍁䄰免硁䍁䄰杍祁䍁䄴䅥獂䡁䅍兢摂䕁䄰䅒噂䍁䅣光歁䕁䅙䅊祁䑁䅅杏歁䕁䅣䅊祁䑁䅅䅁䡂睂䅁䅦䅁䍁䅣睗䙂䙁䅕䅉䝂䝁䅫杢桂䝁䄴睙灂䝁䅅䅢杁䙁䅁杣療䝁䅙兡獂䝁䅕䅉瑁䍁䅁杍睁䑁䅉免杁䍁䄰䅉穁䍁䄰免硁䍁䄰杍祁䍁䄴䅥獂䡁䅍兢摂䕁䄰䅒噂䍁䅣光歁䕁䅙䅊穁䑁䅙杏歁䕁䅯䅊穁䑁䅙䅁佂睂䅁䅦䅁䍁䅣睗䙂䙁䅕䅉䝂䝁䅫杢桂䝁䄴睙灂䝁䅅䅢杁䙁䅁杣療䝁䅙兡獂䝁䅕䅉瑁䍁䅁杍睁䑁䅉免杁䍁䄰䅉穁䍁䄰免硁䍁䄰杍祁䍁䄴䅥獂䡁䅍兢摂䕁䄰䅒噂䍁䅣光歁䕁䅙䅊穁䑁䅣杏歁䕁䅯䅊穁䑁䅣䅁兂睂䅁䅣䅁䍁䅣睗䙂䙁䅕䅉䝂䝁䅫杢桂䝁䄴睙灂䝁䅅䅢杁䙁䅁杣療䝁䅙兡獂䝁䅕䅉瑁䍁䅁杍睁䑁䅉免杁䍁䄰䅉穁䍁䄰免硁䍁䄰杍祁䍁䄴䅥獂䡁䅍兢摂䕁䄰䅒噂䍁䅣光歁䙁䅍䅊穁䑁䅫䅁䵂睂䅁䅣䅁䍁䅣睗䙂䙁䅕䅉䝂䝁䅫杢桂䝁䄴睙灂䝁䅅䅢杁䙁䅁杣療䝁䅙兡獂䝁䅕䅉瑁䍁䅁杍睁䑁䅉免杁䍁䄰䅉穁䍁䄰免硁䍁䄰杍祁䍁䄴䅥獂䡁䅍兢摂䕁䄰䅒噂䍁䅣光歁䙁䅙䅊ぁ䑁䅉䅁䥂睂䅁䅦䅁䍁䅣睗䙂䙁䅕䅉䝂䝁䅫杢桂䝁䄴睙灂䝁䅅䅢杁䙁䅁杣療䝁䅙兡獂䝁䅕䅉瑁䍁䅁杍睁䑁䅉免杁䍁䄰䅉穁䍁䄰免硁䍁䄰杍祁䍁䄴䅥獂䡁䅍兢摂䕁䄰䅒噂䍁䅣光歁䙁䅣䅊ぁ䑁䅧杏歁䙁䅣䅊ㅁ䑁䅙䅁䭂睂䅁䅣䅁䍁䅣睗䙂䙁䅕䅉䝂䝁䅫杢桂䝁䄴睙灂䝁䅅䅢杁䙁䅁杣療䝁䅙兡獂䝁䅕䅉瑁䍁䅁杍睁䑁䅉免杁䍁䄰䅉穁䍁䄰免硁䍁䄰杍祁䍁䄴䅥獂䡁䅍兢摂䕁䄰䅒噂䍁䅣光歁䙁䅧䅊ぁ䑁䅉䅁䩂睂䅁䅣䅁䍁䅣睗䙂䙁䅕䅉䝂䝁䅫杢桂䝁䄴睙灂䝁䅅䅢杁䙁䅁杣療䝁䅙兡獂䝁䅕䅉瑁䍁䅁杍睁䑁䅉免杁䍁䄰䅉穁䍁䄰免硁䍁䄰杍祁䍁䄴䅥獂䡁䅍兢摂䕁䄰䅒噂䍁䅣光歁䙁䅧䅊ぁ䑁䅍䅁䱂睂䅁来䅁䍁䅣睗䙂䙁䅕䅉䝂䝁䅫杢桂䝁䄴睙灂䝁䅅䅢杁䙁䅁杣療䝁䅙兡獂䝁䅕䅉瑁䍁䅁杍睁䑁䅉免杁䍁䄰䅉穁䍁䄰免硁䍁䄰杍祁䍁䄴䅥獂䡁䅍兢摂䕁䄰睒䙂䍁䅁䅋祁䍁䅫睊桁䍁䅑村歁䑁䅅免ㅁ䅁䅁睢䅣䡁䅧䅁湁䙁䅳兒噂䍁䅁杒灂䝁䄴兙畂䝁䅍兡桂䝁䅷䅉兂䡁䅉睢浂䝁䅫䅢求䍁䅁兌杁䑁䅉䅍祁䑁䅅䅉瑁䍁䅁睍瑁䑁䅅免瑁䑁䅉杍畁䡁䅧䅢穂䝁䄰兘乂䕁䅣兒杁䍁䅧杍灁䍁䅣光歁䕁䅍䅊祁䑁䅁䅁楂睂䅁䅨䅁䍁䅣睗䙂䙁䅕䅉䝂䝁䅫杢桂䝁䄴睙灂䝁䅅䅢杁䙁䅁杣療䝁䅙兡獂䝁䅕䅉瑁䍁䅁杍睁䑁䅉免杁䍁䄰䅉穁䍁䄰免硁䍁䄰杍祁䍁䄴䅥獂䡁䅍兢摂䕁䄰睒䙂䍁䅁䅋祁䍁䅫睊桁䍁䅑睑歁䑁䅉䅎㙁䍁䅑睑歁䑁䅍兎䅁䝁䡑䅁㑂䅁䅁睊扂䕁䅕兖杁䕁䅙兡畂䝁䅅杢橂䝁䅫兙獂䍁䅁䅕祂䝁䄸杚灂䝁䅷党杁䍁䄰䅉祁䑁䅁杍硁䍁䅁兌杁䑁䅍兌硁䑁䅅兌祁䑁䅉杌㑂䝁䅷督瑂䙁䄰兔䡂䕁䅕䅉潁䑁䅉克湁䍁䅅䅊䑂䍁䅑睍㉁䅁䅁睚䅣䥁䅙䅁湁䙁䅳兒噂䍁䅁杒灂䝁䄴兙畂䝁䅍兡桂䝁䅷䅉兂䡁䅉睢浂䝁䅫䅢求䍁䅁兌杁䑁䅉䅍祁䑁䅅䅉瑁䍁䅁睍瑁䑁䅅免瑁䑁䅉杍畁䡁䅧䅢穂䝁䄰兘乂䕁䅣兒杁䍁䅧杍灁䍁䅣光歁䕁䅍䅊ぁ䑁䅅杏歁䕁䅍䅊硁䑁䅅睍䅁䝁䡫䅁䥃䅁䅁睊扂䕁䅕兖杁䕁䅙兡畂䝁䅅杢橂䝁䅫兙獂䍁䅁䅕祂䝁䄸杚灂䝁䅷党杁䍁䄰䅉祁䑁䅁杍硁䍁䅁兌杁䑁䅍兌硁䑁䅅兌祁䑁䅉杌㑂䝁䅷督瑂䙁䄰兔䡂䕁䅕䅉潁䑁䅉克湁䍁䅅䅊䕂䍁䅑免硁䑁䅧杏歁䕁䄸䅊硁䑁䅅䅏䅁䡁䡁䅁䕃䅁䅁睊扂䕁䅕兖杁䕁䅙兡畂䝁䅅杢橂䝁䅫兙獂䍁䅁䅕祂䝁䄸杚灂䝁䅷党杁䍁䄰䅉祁䑁䅁杍硁䍁䅁兌杁䑁䅍兌硁䑁䅅兌祁䑁䅉杌㑂䝁䅷督瑂䙁䄰兔䡂䕁䅕䅉潁䑁䅉克湁䍁䅅䅊䝂䍁䅑杍睁䑁䅯䅊䡂䍁䅑杍睁䅁䅁睙䅣䥁䅑䅁湁䙁䅳兒噂䍁䅁杒灂䝁䄴兙畂䝁䅍兡桂䝁䅷䅉兂䡁䅉睢浂䝁䅫䅢求䍁䅁兌杁䑁䅉䅍祁䑁䅅䅉瑁䍁䅁睍瑁䑁䅅免瑁䑁䅉杍畁䡁䅧䅢穂䝁䄰兘乂䕁䅣兒杁䍁䅧杍灁䍁䅣光歁䕁䅙䅊祁䑁䅅杏歁䕁䅣䅊祁䑁䅅䅁求睂䅁䅨䅁䍁䅣睗䙂䙁䅕䅉䝂䝁䅫杢桂䝁䄴睙灂䝁䅅䅢杁䙁䅁杣療䝁䅙兡獂䝁䅕䅉瑁䍁䅁杍睁䑁䅉免杁䍁䄰䅉穁䍁䄰免硁䍁䄰杍祁䍁䄴䅥獂䡁䅍兢摂䕁䄰睒䙂䍁䅁䅋祁䍁䅫睊桁䍁䅑杒歁䑁䅍李㙁䍁䅑杓歁䑁䅍李䅁䝁䡧䅁䕃䅁䅁睊扂䕁䅕兖杁䕁䅙兡畂䝁䅅杢橂䝁䅫兙獂䍁䅁䅕祂䝁䄸杚灂䝁䅷党杁䍁䄰䅉祁䑁䅁杍硁䍁䅁兌杁䑁䅍兌硁䑁䅅兌祁䑁䅉杌㑂䝁䅷督瑂䙁䄰兔䡂䕁䅕䅉潁䑁䅉克湁䍁䅅䅊䝂䍁䅑睍㍁䑁䅯䅊䭂䍁䅑睍㍁䅁䅁条䅣䡁䅧䅁湁䙁䅳兒噂䍁䅁杒灂䝁䄴兙畂䝁䅍兡桂䝁䅷䅉兂䡁䅉睢浂䝁䅫䅢求䍁䅁兌杁䑁䅉䅍祁䑁䅅䅉瑁䍁䅁睍瑁䑁䅅免瑁䑁䅉杍畁䡁䅧䅢穂䝁䄰兘乂䕁䅣兒杁䍁䅧杍灁䍁䅣光歁䙁䅍䅊穁䑁䅫䅁浂睂䅁䅥䅁䍁䅣睗䙂䙁䅕䅉䝂䝁䅫杢桂䝁䄴睙灂䝁䅅䅢杁䙁䅁杣療䝁䅙兡獂䝁䅕䅉瑁䍁䅁杍睁䑁䅉免杁䍁䄰䅉穁䍁䄰免硁䍁䄰杍祁䍁䄴䅥獂䡁䅍兢摂䕁䄰睒䙂䍁䅁䅋祁䍁䅫睊桁䍁䅑杖歁䑁䅑杍䅁䝁䡳䅁䕃䅁䅁睊扂䕁䅕兖杁䕁䅙兡畂䝁䅅杢橂䝁䅫兙獂䍁䅁䅕祂䝁䄸杚灂䝁䅷党杁䍁䄰䅉祁䑁䅁杍硁䍁䅁兌杁䑁䅍兌硁䑁䅅兌祁䑁䅉杌㑂䝁䅷督瑂䙁䄰兔䡂䕁䅕䅉潁䑁䅉克湁䍁䅅䅊塂䍁䅑䅎㑁䑁䅯䅊塂䍁䅑兎㉁䅁䅁兢䅣䡁䅧䅁湁䙁䅳兒噂䍁䅁杒灂䝁䄴兙畂䝁䅍兡桂䝁䅷䅉兂䡁䅉睢浂䝁䅫䅢求䍁䅁兌杁䑁䅉䅍祁䑁䅅䅉瑁䍁䅁睍瑁䑁䅅免瑁䑁䅉杍畁䡁䅧䅢穂䝁䄰兘乂䕁䅣兒杁䍁䅧杍灁䍁䅣光歁䙁䅧䅊ぁ䑁䅉䅁獂睂䅁䅥䅁䍁䅣睗䙂䙁䅕䅉䝂䝁䅫杢桂䝁䄴睙灂䝁䅅䅢杁䙁䅁杣療䝁䅙兡獂䝁䅕䅉瑁䍁䅁杍睁䑁䅉免杁䍁䄰䅉穁䍁䄰免硁䍁䄰杍祁䍁䄴䅥獂䡁䅍兢摂䕁䄰睒䙂䍁䅁䅋祁䍁䅫睊桁䍁䅑䅗歁䑁䅑睍䅁䝁䠴䅁祂䅁䅁睊扂䕁䅕兖杁䕁䅙兡畂䝁䅅杢橂䝁䅫兙獂䍁䅁䅕祂䝁䄸杚灂䝁䅷党杁䍁䄰䅉祁䑁䅁杍硁䍁䅁兌杁䑁䅍兌硁䑁䅅兌祁䑁䅉杌㑂䝁䅷督瑂䙁䄰兔䡂䕁䅕睊桁䍁䅑村歁䑁䅅免ㅁ䅁䅁䅙䅣䡁䅁䅁湁䙁䅳兒噂䍁䅁杒灂䝁䄴兙畂䝁䅍兡桂䝁䅷䅉兂䡁䅉睢浂䝁䅫䅢求䍁䅁兌杁䑁䅉䅍祁䑁䅅䅉瑁䍁䅁睍瑁䑁䅅免瑁䑁䅉杍畁䡁䅧䅢穂䝁䄰兘乂䕁䅣兒湁䍁䅅䅊䑂䍁䅑杍睁䅁䅁睕䅣䡁䅷䅁湁䙁䅳兒噂䍁䅁杒灂䝁䄴兙畂䝁䅍兡桂䝁䅷䅉兂䡁䅉睢浂䝁䅫䅢求䍁䅁兌杁䑁䅉䅍祁䑁䅅䅉瑁䍁䅁睍瑁䑁䅅免瑁䑁䅉杍畁䡁䅧䅢穂䝁䄰兘乂䕁䅣兒湁䍁䅅䅊䑂䍁䅑杍ぁ䑁䅯䅊䑂䍁䅑睍ㅁ䅁䅁兖䅣䡁䅁䅁湁䙁䅳兒噂䍁䅁杒灂䝁䄴兙畂䝁䅍兡桂䝁䅷䅉兂䡁䅉睢浂䝁䅫䅢求䍁䅁兌杁䑁䅉䅍祁䑁䅅䅉瑁䍁䅁睍瑁䑁䅅免瑁䑁䅉杍畁䡁䅧䅢穂䝁䄰兘乂䕁䅣兒湁䍁䅅䅊䑂䍁䅑睍㉁䅁䅁䅗䅣䡁䄴䅁湁䙁䅳兒噂䍁䅁杒灂䝁䄴兙畂䝁䅍兡桂䝁䅷䅉兂䡁䅉睢浂䝁䅫䅢求䍁䅁兌杁䑁䅉䅍祁䑁䅅䅉瑁䍁䅁睍瑁䑁䅅免瑁䑁䅉杍畁䡁䅧䅢穂䝁䄰兘乂䕁䅣兒湁䍁䅅䅊䑂䍁䅑䅎硁䑁䅯䅊䑂䍁䅑免硁䑁䅍䅁慂睂䅁䅧䅁䍁䅣睗䙂䙁䅕䅉䝂䝁䅫杢桂䝁䄴睙灂䝁䅅䅢杁䙁䅁杣療䝁䅙兡獂䝁䅕䅉瑁䍁䅁杍睁䑁䅉免杁䍁䄰䅉穁䍁䄰免硁䍁䄰杍祁䍁䄴䅥獂䡁䅍兢摂䕁䄰睒䙂䍁䅣光歁䕁䅑䅊硁䑁䅅䅏㙁䍁䅑睔歁䑁䅅免㑁䅁䅁兙䅣䡁䅷䅁湁䙁䅳兒噂䍁䅁杒灂䝁䄴兙畂䝁䅍兡桂䝁䅷䅉兂䡁䅉睢浂䝁䅫䅢求䍁䅁兌杁䑁䅉䅍祁䑁䅅䅉瑁䍁䅁睍瑁䑁䅅免瑁䑁䅉杍畁䡁䅧䅢穂䝁䄰兘乂䕁䅣兒湁䍁䅅䅊䝂䍁䅑杍睁䑁䅯䅊䡂䍁䅑杍睁䅁䅁䅖䅣䡁䅷䅁湁䙁䅳兒噂䍁䅁杒灂䝁䄴兙畂䝁䅍兡桂䝁䅷䅉兂䡁䅉睢浂䝁䅫䅢求䍁䅁兌杁䑁䅉䅍祁䑁䅅䅉瑁䍁䅁睍瑁䑁䅅免瑁䑁䅉杍畁䡁䅧䅢穂䝁䄰兘乂䕁䅣兒湁䍁䅅䅊䝂䍁䅑杍硁䑁䅯䅊䡂䍁䅑杍硁䅁䅁杖䅣䡁䅷䅁湁䙁䅳兒噂䍁䅁杒灂䝁䄴兙畂䝁䅍兡桂䝁䅷䅉兂䡁䅉睢浂䝁䅫䅢求䍁䅁兌杁䑁䅉䅍祁䑁䅅䅉瑁䍁䅁睍瑁䑁䅅免瑁䑁䅉杍畁䡁䅧䅢穂䝁䄰兘乂䕁䅣兒湁䍁䅅䅊䝂䍁䅑睍㉁䑁䅯䅊䭂䍁䅑睍㉁䅁䅁兗䅣䡁䅷䅁湁䙁䅳兒噂䍁䅁杒灂䝁䄴兙畂䝁䅍兡桂䝁䅷䅉兂䡁䅉睢浂䝁䅫䅢求䍁䅁兌杁䑁䅉䅍祁䑁䅅䅉瑁䍁䅁睍瑁䑁䅅免瑁䑁䅉杍畁䡁䅧䅢穂䝁䄰兘乂䕁䅣兒湁䍁䅅䅊䝂䍁䅑睍㍁䑁䅯䅊䭂䍁䅑睍㍁䅁䅁睗䅣䡁䅁䅁湁䙁䅳兒噂䍁䅁杒灂䝁䄴兙畂䝁䅍兡桂䝁䅷䅉兂䡁䅉睢浂䝁䅫䅢求䍁䅁兌杁䑁䅉䅍祁䑁䅅䅉瑁䍁䅁睍瑁䑁䅅免瑁䑁䅉杍畁䡁䅧䅢穂䝁䄰兘乂䕁䅣兒湁䍁䅅䅊呂䍁䅑睍㕁䅁䅁睖䅣䡁䅁䅁湁䙁䅳兒噂䍁䅁杒灂䝁䄴兙畂䝁䅍兡桂䝁䅷䅉兂䡁䅉睢浂䝁䅫䅢求䍁䅁兌杁䑁䅉䅍祁䑁䅅䅉瑁䍁䅁睍瑁䑁䅅免瑁䑁䅉杍畁䡁䅧䅢穂䝁䄰兘乂䕁䅣兒湁䍁䅅䅊坂䍁䅑䅎祁䅁䅁䅘䅣䡁䅷䅁湁䙁䅳兒噂䍁䅁杒灂䝁䄴兙畂䝁䅍兡桂䝁䅷䅉兂䡁䅉睢浂䝁䅫䅢求䍁䅁兌杁䑁䅉䅍祁䑁䅅䅉瑁䍁䅁睍瑁䑁䅅免瑁䑁䅉杍畁䡁䅧䅢穂䝁䄰兘乂䕁䅣兒湁䍁䅅䅊塂䍁䅑䅎㑁䑁䅯䅊塂䍁䅑兎㉁䅁䅁杘䅣䡁䅁䅁湁䙁䅳兒噂䍁䅁杒灂䝁䄴兙畂䝁䅍兡桂䝁䅷䅉兂䡁䅉睢浂䝁䅫䅢求䍁䅁兌杁䑁䅉䅍祁䑁䅅䅉瑁䍁䅁睍瑁䑁䅅免瑁䑁䅉杍畁䡁䅧䅢穂䝁䄰兘乂䕁䅣兒湁䍁䅅䅊奂䍁䅑䅎祁䅁䅁兘䅣䡁䅁䅁湁䙁䅳兒噂䍁䅁杒灂䝁䄴兙畂䝁䅍兡桂䝁䅷䅉兂䡁䅉睢浂䝁䅫䅢求䍁䅁兌杁䑁䅉䅍祁䑁䅅䅉瑁䍁䅁睍瑁䑁䅅免瑁䑁䅉杍畁䡁䅧䅢穂䝁䄰兘乂䕁䅣兒湁䍁䅅䅊奂䍁䅑䅎穁䅁䅁睘䅣䡁䅉䅁湁䙁䅳兒噂䍁䅁杒灂䝁䄴兙畂䝁䅍兡桂䝁䅷䅉兂䡁䅉睢浂䝁䅫䅢求䍁䅁兌杁䑁䅉䅍祁䑁䅅䅉瑁䍁䅁睍瑁䑁䅅免瑁䑁䅉杍畁䡁䅧䅢穂䝁䄰兘佂䕁䅕兒湁䍁䅅䅊䍂䍁䅑免硁䑁䅕䅁硂睂䅁䅣䅁䍁䅣睗䙂䙁䅕䅉䝂䝁䅫杢桂䝁䄴睙灂䝁䅅䅢杁䙁䅁杣療䝁䅙兡獂䝁䅕䅉瑁䍁䅁杍睁䑁䅉免杁䍁䄰䅉穁䍁䄰免硁䍁䄰杍祁䍁䄴䅥獂䡁䅍兢摂䕁䄴兒䙂䍁䅣光歁䕁䅍䅊祁䑁䅁䅁穂睂䅁䅦䅁䍁䅣睗䙂䙁䅕䅉䝂䝁䅫杢桂䝁䄴睙灂䝁䅅䅢杁䙁䅁杣療䝁䅙兡獂䝁䅕䅉瑁䍁䅁杍睁䑁䅉免杁䍁䄰䅉穁䍁䄰免硁䍁䄰杍祁䍁䄴䅥獂䡁䅍兢摂䕁䄴兒䙂䍁䅣光歁䕁䅍䅊祁䑁䅑杏歁䕁䅍䅊穁䑁䅕䅁ㅂ睂䅁䅣䅁䍁䅣睗䙂䙁䅕䅉䝂䝁䅫杢桂䝁䄴睙灂䝁䅅䅢杁䙁䅁杣療䝁䅙兡獂䝁䅕䅉瑁䍁䅁杍睁䑁䅉免杁䍁䄰䅉穁䍁䄰免硁䍁䄰杍祁䍁䄴䅥獂䡁䅍兢摂䕁䄴兒䙂䍁䅣光歁䕁䅍䅊穁䑁䅙䅁㑂睂䅁杦䅁䍁䅣睗䙂䙁䅕䅉䝂䝁䅫杢桂䝁䄴睙灂䝁䅅䅢杁䙁䅁杣療䝁䅙兡獂䝁䅕䅉瑁䍁䅁杍睁䑁䅉免杁䍁䄰䅉穁䍁䄰免硁䍁䄰杍祁䍁䄴䅥獂䡁䅍兢摂䕁䄴兒䙂䍁䅣光歁䕁䅍䅊ぁ䑁䅅杏歁䕁䅍䅊硁䑁䅅睍䅁䡁䡯䅁䅃䅁䅁睊扂䕁䅕兖杁䕁䅙兡畂䝁䅅杢橂䝁䅫兙獂䍁䅁䅕祂䝁䄸杚灂䝁䅷党杁䍁䄰䅉祁䑁䅁杍硁䍁䅁兌杁䑁䅍兌硁䑁䅅兌祁䑁䅉杌㑂䝁䅷督瑂䙁䄰杔䙂䕁䅕睊桁䍁䅑䅒歁䑁䅅免㑁䑁䅯䅊偂䍁䅑免硁䑁䅧䅁祂睂䅁䅦䅁䍁䅣睗䙂䙁䅕䅉䝂䝁䅫杢桂䝁䄴睙灂䝁䅅䅢杁䙁䅁杣療䝁䅙兡獂䝁䅕䅉瑁䍁䅁杍睁䑁䅉免杁䍁䄰䅉穁䍁䄰免硁䍁䄰杍祁䍁䄴䅥獂䡁䅍兢摂䕁䄴兒䙂䍁䅣光歁䕁䅙䅊祁䑁䅁杏歁䕁䅣䅊祁䑁䅁䅁あ睂䅁䅦䅁䍁䅣睗䙂䙁䅕䅉䝂䝁䅫杢桂䝁䄴睙灂䝁䅅䅢杁䙁䅁杣療䝁䅙兡獂䝁䅕䅉瑁䍁䅁杍睁䑁䅉免杁䍁䄰䅉穁䍁䄰免硁䍁䄰杍祁䍁䄴䅥獂䡁䅍兢摂䕁䄴兒䙂䍁䅣光歁䕁䅙䅊祁䑁䅅杏歁䕁䅣䅊祁䑁䅅䅁㉂睂䅁䅦䅁䍁䅣睗䙂䙁䅕䅉䝂䝁䅫杢桂䝁䄴睙灂䝁䅅䅢杁䙁䅁杣療䝁䅙兡獂䝁䅕䅉瑁䍁䅁杍睁䑁䅉免杁䍁䄰䅉穁䍁䄰免硁䍁䄰杍祁䍁䄴䅥獂䡁䅍兢摂䕁䄴兒䙂䍁䅣光歁䕁䅙䅊穁䑁䅙杏歁䕁䅯䅊穁䑁䅙䅁㕂睂䅁䅦䅁䍁䅣睗䙂䙁䅕䅉䝂䝁䅫杢桂䝁䄴睙灂䝁䅅䅢杁䙁䅁杣療䝁䅙兡獂䝁䅕䅉瑁䍁䅁杍睁䑁䅉免杁䍁䄰䅉穁䍁䄰免硁䍁䄰杍祁䍁䄴䅥獂䡁䅍兢摂䕁䄴兒䙂䍁䅣光歁䕁䅙䅊穁䑁䅣杏歁䕁䅯䅊穁䑁䅣䅁㝂睂䅁䅣䅁䍁䅣睗䙂䙁䅕䅉䝂䝁䅫杢桂䝁䄴睙灂䝁䅅䅢杁䙁䅁杣療䝁䅙兡獂䝁䅕䅉瑁䍁䅁杍睁䑁䅉免杁䍁䄰䅉穁䍁䄰免硁䍁䄰杍祁䍁䄴䅥獂䡁䅍兢摂䕁䄴兒䙂䍁䅣光歁䙁䅍䅊穁䑁䅫䅁㍂睂䅁䅣䅁䍁䅣睗䙂䙁䅕䅉䝂䝁䅫杢桂䝁䄴睙灂䝁䅅䅢杁䙁䅁杣療䝁䅙兡獂䝁䅕䅉瑁䍁䅁杍睁䑁䅉免杁䍁䄰䅉穁䍁䄰免硁䍁䄰杍祁䍁䄴䅥獂䡁䅍兢摂䕁䄴兒䙂䍁䅣光歁䙁䅙䅊ぁ䑁䅉䅁㡂睂䅁䅦䅁䍁䅣睗䙂䙁䅕䅉䝂䝁䅫杢桂䝁䄴睙灂䝁䅅䅢杁䙁䅁杣療䝁䅙兡獂䝁䅕䅉瑁䍁䅁杍睁䑁䅉免杁䍁䄰䅉穁䍁䄰免硁䍁䄰杍祁䍁䄴䅥獂䡁䅍兢摂䕁䄴兒䙂䍁䅣光歁䙁䅣䅊ぁ䑁䅧杏歁䙁䅣䅊ㅁ䑁䅙䅁⭂睂䅁䅣䅁䍁䅣睗䙂䙁䅕䅉䝂䝁䅫杢桂䝁䄴睙灂䝁䅅䅢杁䙁䅁杣療䝁䅙兡獂䝁䅕䅉瑁䍁䅁杍睁䑁䅉免杁䍁䄰䅉穁䍁䄰免硁䍁䄰杍祁䍁䄴䅥獂䡁䅍兢摂䕁䄴兒䙂䍁䅣光歁䙁䅧䅊ぁ䑁䅉䅁㥂睂䅁䅣䅁䍁䅣睗䙂䙁䅕䅉䝂䝁䅫杢桂䝁䄴睙灂䝁䅅䅢杁䙁䅁杣療䝁䅙兡獂䝁䅕䅉瑁䍁䅁杍睁䑁䅉免杁䍁䄰䅉穁䍁䄰免硁䍁䄰杍祁䍁䄴䅥獂䡁䅍兢摂䕁䄴兒䙂䍁䅣光歁䙁䅧䅊ぁ䑁䅍䅁⽂睂䅁杣䅁䍁䅣睗䙂䙁䅕䅉䝂䝁䅫杢桂䝁䄴睙灂䝁䅅䅢杁䙁䅁杣療䝁䅙兡獂䝁䅕䅉瑁䍁䅁杍睁䑁䅉免杁䍁䄰䅉穁䍁䄰免硁䍁䄰杍祁䍁䄴䅥獂䡁䅍兢摂䕁䄴睖䙂䍁䅣光歁䕁䅉䅊硁䑁䅅兎䅁䭁䡳䅁睂䅁䅁睊扂䕁䅕兖杁䕁䅙兡畂䝁䅅杢橂䝁䅫兙獂䍁䅁䅕祂䝁䄸杚灂䝁䅷党杁䍁䄰䅉祁䑁䅁杍硁䍁䅁兌杁䑁䅍兌硁䑁䅅兌祁䑁䅉杌㑂䝁䅷督瑂䙁䄰杔塂䕁䅕睊桁䍁䅑睑歁䑁䅉䅍䅁䩁䠴䅁㡂䅁䅁睊扂䕁䅕兖杁䕁䅙兡畂䝁䅅杢橂䝁䅫兙獂䍁䅁䅕祂䝁䄸杚灂䝁䅷党杁䍁䄰䅉祁䑁䅁杍硁䍁䅁兌杁䑁䅍兌硁䑁䅅兌祁䑁䅉杌㑂䝁䅷督瑂䙁䄰杔塂䕁䅕睊桁䍁䅑睑歁䑁䅉䅎㙁䍁䅑睑歁䑁䅍兎䅁䭁䡁䅁睂䅁䅁睊扂䕁䅕兖杁䕁䅙兡畂䝁䅅杢橂䝁䅫兙獂䍁䅁䅕祂䝁䄸杚灂䝁䅷党杁䍁䄰䅉祁䑁䅁杍硁䍁䅁兌杁䑁䅍兌硁䑁䅅兌祁䑁䅉杌㑂䝁䅷督瑂䙁䄰杔塂䕁䅕睊桁䍁䅑睑歁䑁䅍李䅁䭁䡣䅁⭂䅁䅁睊扂䕁䅕兖杁䕁䅙兡畂䝁䅅杢橂䝁䅫兙獂䍁䅁䅕祂䝁䄸杚灂䝁䅷党杁䍁䄰䅉祁䑁䅁杍硁䍁䅁兌杁䑁䅍兌硁䑁䅅兌祁䑁䅉杌㑂䝁䅷督瑂䙁䄰杔塂䕁䅕睊桁䍁䅑睑歁䑁䅑免㙁䍁䅑睑歁䑁䅅免穁䅁䅁共䅣䥁䅁䅁湁䙁䅳兒噂䍁䅁杒灂䝁䄴兙畂䝁䅍兡桂䝁䅷䅉兂䡁䅉睢浂䝁䅫䅢求䍁䅁兌杁䑁䅉䅍祁䑁䅅䅉瑁䍁䅁睍瑁䑁䅅免瑁䑁䅉杍畁䡁䅧䅢穂䝁䄰兘佂䙁䅣兒湁䍁䅅䅊䕂䍁䅑免硁䑁䅧杏歁䕁䄸䅊硁䑁䅅䅏䅁䭁䡷䅁㡂䅁䅁睊扂䕁䅕兖杁䕁䅙兡畂䝁䅅杢橂䝁䅫兙獂䍁䅁䅕祂䝁䄸杚灂䝁䅷党杁䍁䄰䅉祁䑁䅁杍硁䍁䅁兌杁䑁䅍兌硁䑁䅅兌祁䑁䅉杌㑂䝁䅷督瑂䙁䄰杔塂䕁䅕睊桁䍁䅑杒歁䑁䅉䅍㙁䍁䅑睒歁䑁䅉䅍䅁䩁䠸䅁㡂䅁䅁睊扂䕁䅕兖杁䕁䅙兡畂䝁䅅杢橂䝁䅫兙獂䍁䅁䅕祂䝁䄸杚灂䝁䅷党杁䍁䄰䅉祁䑁䅁杍硁䍁䅁兌杁䑁䅍兌硁䑁䅅兌祁䑁䅉杌㑂䝁䅷督瑂䙁䄰杔塂䕁䅕睊桁䍁䅑杒歁䑁䅉免㙁䍁䅑睒歁䑁䅉免䅁䭁䡅䅁㡂䅁䅁睊扂䕁䅕兖杁䕁䅙兡畂䝁䅅杢橂䝁䅫兙獂䍁䅁䅕祂䝁䄸杚灂䝁䅷党杁䍁䄰䅉祁䑁䅁杍硁䍁䅁兌杁䑁䅍兌硁䑁䅅兌祁䑁䅉杌㑂䝁䅷督瑂䙁䄰杔塂䕁䅕睊桁䍁䅑杒歁䑁䅍李㙁䍁䅑杓歁䑁䅍李䅁䭁䡧䅁㡂䅁䅁睊扂䕁䅕兖杁䕁䅙兡畂䝁䅅杢橂䝁䅫兙獂䍁䅁䅕祂䝁䄸杚灂䝁䅷党杁䍁䄰䅉祁䑁䅁杍硁䍁䅁兌杁䑁䅍兌硁䑁䅅兌祁䑁䅉杌㑂䝁䅷督瑂䙁䄰杔塂䕁䅕睊桁䍁䅑杒歁䑁䅍睎㙁䍁䅑杓歁䑁䅍睎䅁䭁䡯䅁睂䅁䅁睊扂䕁䅕兖杁䕁䅙兡畂䝁䅅杢橂䝁䅫兙獂䍁䅁䅕祂䝁䄸杚灂䝁䅷党杁䍁䄰䅉祁䑁䅁杍硁䍁䅁兌杁䑁䅍兌硁䑁䅅兌祁䑁䅉杌㑂䝁䅷督瑂䙁䄰杔塂䕁䅕睊桁䍁䅑睕歁䑁䅍兏䅁䭁䡙䅁睂䅁䅁睊扂䕁䅕兖杁䕁䅙兡畂䝁䅅杢橂䝁䅫兙獂䍁䅁䅕祂䝁䄸杚灂䝁䅷党杁䍁䄰䅉祁䑁䅁杍硁䍁䅁兌杁䑁䅍兌硁䑁䅅兌祁䑁䅉杌㑂䝁䅷督瑂䙁䄰杔塂䕁䅕睊桁䍁䅑杖歁䑁䅑杍䅁䭁䡉䅁㡂䅁䅁睊扂䕁䅕兖杁䕁䅙兡畂䝁䅅杢橂䝁䅫兙獂䍁䅁䅕祂䝁䄸杚灂䝁䅷党杁䍁䄰䅉祁䑁䅁杍硁䍁䅁兌杁䑁䅍兌硁䑁䅅兌祁䑁䅉杌㑂䝁䅷督瑂䙁䄰杔塂䕁䅕睊桁䍁䅑睖歁䑁䅑䅏㙁䍁䅑睖歁䑁䅕李䅁䭁䡑䅁睂䅁䅁睊扂䕁䅕兖杁䕁䅙兡畂䝁䅅杢橂䝁䅫兙獂䍁䅁䅕祂䝁䄸杚灂䝁䅷党杁䍁䄰䅉祁䑁䅁杍硁䍁䅁兌杁䑁䅍兌硁䑁䅅兌祁䑁䅉杌㑂䝁䅷督瑂䙁䄰杔塂䕁䅕睊桁䍁䅑䅗歁䑁䅑杍䅁䭁䡍䅁睂䅁䅁睊扂䕁䅕兖杁䕁䅙兡畂䝁䅅杢橂䝁䅫兙獂䍁䅁䅕祂䝁䄸杚灂䝁䅷党杁䍁䄰䅉祁䑁䅁杍硁䍁䅁兌杁䑁䅍兌硁䑁䅅兌祁䑁䅉杌㑂䝁䅷督瑂䙁䄰杔塂䕁䅕睊桁䍁䅑䅗歁䑁䅑睍䅁䭁䡕䅁祂䅁䅁睊扂䕁䅕兖杁䕁䅙兡畂䝁䅅杢橂䝁䅫兙獂䍁䅁䅕祂䝁䄸杚灂䝁䅷党杁䍁䄰䅉祁䑁䅁杍硁䍁䅁兌杁䑁䅍兌硁䑁䅅兌祁䑁䅉杌㑂䝁䅷督瑂䙁䄰睔䡂䕁䅕睊桁䍁䅑村歁䑁䅅免ㅁ䅁䅁杵䅣䡁䅁䅁湁䙁䅳兒噂䍁䅁杒灂䝁䄴兙畂䝁䅍兡桂䝁䅷䅉兂䡁䅉睢浂䝁䅫䅢求䍁䅁兌杁䑁䅉䅍祁䑁䅅䅉瑁䍁䅁睍瑁䑁䅅免瑁䑁䅉杍畁䡁䅧䅢穂䝁䄰兘偂䕁䅣兒湁䍁䅅䅊䑂䍁䅑杍睁䅁䅁杲䅣䡁䅷䅁湁䙁䅳兒噂䍁䅁杒灂䝁䄴兙畂䝁䅍兡桂䝁䅷䅉兂䡁䅉睢浂䝁䅫䅢求䍁䅁兌杁䑁䅉䅍祁䑁䅅䅉瑁䍁䅁睍瑁䑁䅅免瑁䑁䅉杍畁䡁䅧䅢穂䝁䄰兘偂䕁䅣兒湁䍁䅅䅊䑂䍁䅑杍ぁ䑁䅯䅊䑂䍁䅑睍ㅁ䅁䅁䅳䅣䡁䅁䅁湁䙁䅳兒噂䍁䅁杒灂䝁䄴兙畂䝁䅍兡桂䝁䅷䅉兂䡁䅉睢浂䝁䅫䅢求䍁䅁兌杁䑁䅉䅍祁䑁䅅䅉瑁䍁䅁睍瑁䑁䅅免瑁䑁䅉杍畁䡁䅧䅢穂䝁䄰兘偂䕁䅣兒湁䍁䅅䅊䑂䍁䅑睍㉁䅁䅁杳䅣䡁䄴䅁湁䙁䅳兒噂䍁䅁杒灂䝁䄴兙畂䝁䅍兡桂䝁䅷䅉兂䡁䅉睢浂䝁䅫䅢求䍁䅁兌杁䑁䅉䅍祁䑁䅅䅉瑁䍁䅁睍瑁䑁䅅免瑁䑁䅉杍畁䡁䅧䅢穂䝁䄰兘偂䕁䅣兒湁䍁䅅䅊䑂䍁䅑䅎硁䑁䅯䅊䑂䍁䅑免硁䑁䅍䅁ぃ睂䅁䅧䅁䍁䅣睗䙂䙁䅕䅉䝂䝁䅫杢桂䝁䄴睙灂䝁䅅䅢杁䙁䅁杣療䝁䅙兡獂䝁䅕䅉瑁䍁䅁杍睁䑁䅉免杁䍁䄰䅉穁䍁䄰免硁䍁䄰杍祁䍁䄴䅥獂䡁䅍兢摂䕁䄸睒䙂䍁䅣光歁䕁䅑䅊硁䑁䅅䅏㙁䍁䅑睔歁䑁䅅免㑁䅁䅁睵䅣䡁䅷䅁湁䙁䅳兒噂䍁䅁杒灂䝁䄴兙畂䝁䅍兡桂䝁䅷䅉兂䡁䅉睢浂䝁䅫䅢求䍁䅁兌杁䑁䅉䅍祁䑁䅅䅉瑁䍁䅁睍瑁䑁䅅免瑁䑁䅉杍畁䡁䅧䅢穂䝁䄰兘偂䕁䅣兒湁䍁䅅䅊䝂䍁䅑杍睁䑁䅯䅊䡂䍁䅑杍睁䅁䅁睲䅣䡁䅷䅁湁䙁䅳兒噂䍁䅁杒灂䝁䄴兙畂䝁䅍兡桂䝁䅷䅉兂䡁䅉睢浂䝁䅫䅢求䍁䅁兌杁䑁䅉䅍祁䑁䅅䅉瑁䍁䅁睍瑁䑁䅅免瑁䑁䅉杍畁䡁䅧䅢穂䝁䄰兘偂䕁䅣兒湁䍁䅅䅊䝂䍁䅑杍硁䑁䅯䅊䡂䍁䅑杍硁䅁䅁关䅣䡁䅷䅁湁䙁䅳兒噂䍁䅁杒灂䝁䄴兙畂䝁䅍兡桂䝁䅷䅉兂䡁䅉睢浂䝁䅫䅢求䍁䅁兌杁䑁䅉䅍祁䑁䅅䅉瑁䍁䅁睍瑁䑁䅅免瑁䑁䅉杍畁䡁䅧䅢穂䝁䄰兘偂䕁䅣兒湁䍁䅅䅊䝂䍁䅑睍㉁䑁䅯䅊䭂䍁䅑睍㉁䅁䅁睳䅣䡁䅷䅁湁䙁䅳兒噂䍁䅁杒灂䝁䄴兙畂䝁䅍兡桂䝁䅷䅉兂䡁䅉睢浂䝁䅫䅢求䍁䅁兌杁䑁䅉䅍祁䑁䅅䅉瑁䍁䅁睍瑁䑁䅅免瑁䑁䅉杍畁䡁䅧䅢穂䝁䄰兘偂䕁䅣兒湁䍁䅅䅊䝂䍁䅑睍㍁䑁䅯䅊䭂䍁䅑睍㍁䅁䅁兴䅣䡁䅁䅁湁䙁䅳兒噂䍁䅁杒灂䝁䄴兙畂䝁䅍兡桂䝁䅷䅉兂䡁䅉睢浂䝁䅫䅢求䍁䅁兌杁䑁䅉䅍祁䑁䅅䅉瑁䍁䅁睍瑁䑁䅅免瑁䑁䅉杍畁䡁䅧䅢穂䝁䄰兘偂䕁䅣兒湁䍁䅅䅊呂䍁䅑睍㕁䅁䅁兲䅣䡁䅁䅁湁䙁䅳兒噂䍁䅁杒灂䝁䄴兙畂䝁䅍兡桂䝁䅷䅉兂䡁䅉睢浂䝁䅫䅢求䍁䅁兌杁䑁䅉䅍祁䑁䅅䅉瑁䍁䅁睍瑁䑁䅅免瑁䑁䅉杍畁䡁䅧䅢穂䝁䄰兘偂䕁䅣兒湁䍁䅅䅊坂䍁䅑䅎祁䅁䅁杴䅣䡁䅷䅁湁䙁䅳兒噂䍁䅁杒灂䝁䄴兙畂䝁䅍兡桂䝁䅷䅉兂䡁䅉睢浂䝁䅫䅢求䍁䅁兌杁䑁䅉䅍祁䑁䅅䅉瑁䍁䅁睍瑁䑁䅅免瑁䑁䅉杍畁䡁䅧䅢穂䝁䄰兘偂䕁䅣兒湁䍁䅅䅊塂䍁䅑䅎㑁䑁䅯䅊塂䍁䅑兎㉁䅁䅁䅵䅣䡁䅁䅁湁䙁䅳兒噂䍁䅁杒灂䝁䄴兙畂䝁䅍兡桂䝁䅷䅉兂䡁䅉睢浂䝁䅫䅢求䍁䅁兌杁䑁䅉䅍祁䑁䅅䅉瑁䍁䅁睍瑁䑁䅅免瑁䑁䅉杍畁䡁䅧䅢穂䝁䄰兘偂䕁䅣兒湁䍁䅅䅊奂䍁䅑䅎祁䅁䅁睴䅣䡁䅁䅁湁䙁䅳兒噂䍁䅁杒灂䝁䄴兙畂䝁䅍兡桂䝁䅷䅉兂䡁䅉睢浂䝁䅫䅢求䍁䅁兌杁䑁䅉䅍祁䑁䅅䅉瑁䍁䅁睍瑁䑁䅅免瑁䑁䅉杍畁䡁䅧䅢穂䝁䄰兘偂䕁䅣兒湁䍁䅅䅊奂䍁䅑䅎穁䅁䅁兵䅣䡁䅑䅁湁䙁䅳兒噂䍁䅁杒灂䝁䄴兙畂䝁䅍兡桂䝁䅷䅉兂䡁䅉睢浂䝁䅫䅢求䍁䅁兌杁䑁䅉䅍祁䑁䅅䅉瑁䍁䅁睍瑁䑁䅅免瑁䑁䅉杍畁䡁䅧䅢穂䝁䄰兘偂䙁䅑䅖卂䍁䅣光歁䕁䅉䅊硁䑁䅅兎䅁䵁䡅䅁祂䅁䅁睊扂䕁䅕兖杁䕁䅙兡畂䝁䅅杢橂䝁䅫兙獂䍁䅁䅕祂䝁䄸杚灂䝁䅷党杁䍁䄰䅉祁䑁䅁杍硁䍁䅁兌杁䑁䅍兌硁䑁䅅兌祁䑁䅉杌㑂䝁䅷督瑂䙁䄰睔啂䙁䅑杕湁䍁䅅䅊䑂䍁䅑杍睁䅁䅁䅶䅣䡁䄴䅁湁䙁䅳兒噂䍁䅁杒灂䝁䄴兙畂䝁䅍兡桂䝁䅷䅉兂䡁䅉睢浂䝁䅫䅢求䍁䅁兌杁䑁䅉䅍祁䑁䅅䅉瑁䍁䅁睍瑁䑁䅅免瑁䑁䅉杍畁䡁䅧䅢穂䝁䄰兘偂䙁䅑䅖卂䍁䅣光歁䕁䅍䅊祁䑁䅑杏歁䕁䅍䅊穁䑁䅕䅁⭃睂䅁杣䅁䍁䅣睗䙂䙁䅕䅉䝂䝁䅫杢桂䝁䄴睙灂䝁䅅䅢杁䙁䅁杣療䝁䅙兡獂䝁䅕䅉瑁䍁䅁杍睁䑁䅉免杁䍁䄰䅉穁䍁䄰免硁䍁䄰杍祁䍁䄴䅥獂䡁䅍兢摂䕁䄸䅖啂䙁䅉睊桁䍁䅑睑歁䑁䅍李䅁䵁䡍䅁䅃䅁䅁睊扂䕁䅕兖杁䕁䅙兡畂䝁䅅杢橂䝁䅫兙獂䍁䅁䅕祂䝁䄸杚灂䝁䅷党杁䍁䄰䅉祁䑁䅁杍硁䍁䅁兌杁䑁䅍兌硁䑁䅅兌祁䑁䅉杌㑂䝁䅷督瑂䙁䄰睔啂䙁䅑杕湁䍁䅅䅊䑂䍁䅑䅎硁䑁䅯䅊䑂䍁䅑免硁䑁䅍䅁䙄睂䅁杧䅁䍁䅣睗䙂䙁䅕䅉䝂䝁䅫杢桂䝁䄴睙灂䝁䅅䅢杁䙁䅁杣療䝁䅙兡獂䝁䅕䅉瑁䍁䅁杍睁䑁䅉免杁䍁䄰䅉穁䍁䄰免硁䍁䄰杍祁䍁䄴䅥獂䡁䅍兢摂䕁䄸䅖啂䙁䅉睊桁䍁䅑䅒歁䑁䅅免㑁䑁䅯䅊偂䍁䅑免硁䑁䅧䅁䍄睂䅁杦䅁䍁䅣睗䙂䙁䅕䅉䝂䝁䅫杢桂䝁䄴睙灂䝁䅅䅢杁䙁䅁杣療䝁䅙兡獂䝁䅕䅉瑁䍁䅁杍睁䑁䅉免杁䍁䄰䅉穁䍁䄰免硁䍁䄰杍祁䍁䄴䅥獂䡁䅍兢摂䕁䄸䅖啂䙁䅉睊桁䍁䅑杒歁䑁䅉䅍㙁䍁䅑睒歁䑁䅉䅍䅁䱁䠰䅁⭂䅁䅁睊扂䕁䅕兖杁䕁䅙兡畂䝁䅅杢橂䝁䅫兙獂䍁䅁䅕祂䝁䄸杚灂䝁䅷党杁䍁䄰䅉祁䑁䅁杍硁䍁䅁兌杁䑁䅍兌硁䑁䅅兌祁䑁䅉杌㑂䝁䅷督瑂䙁䄰睔啂䙁䅑杕湁䍁䅅䅊䝂䍁䅑杍硁䑁䅯䅊䡂䍁䅑杍硁䅁䅁睶䅣䡁䄴䅁湁䙁䅳兒噂䍁䅁杒灂䝁䄴兙畂䝁䅍兡桂䝁䅷䅉兂䡁䅉睢浂䝁䅫䅢求䍁䅁兌杁䑁䅉䅍祁䑁䅅䅉瑁䍁䅁睍瑁䑁䅅免瑁䑁䅉杍畁䡁䅧䅢穂䝁䄰兘偂䙁䅑䅖卂䍁䅣光歁䕁䅙䅊穁䑁䅙杏歁䕁䅯䅊穁䑁䅙䅁䕄睂䅁杦䅁䍁䅣睗䙂䙁䅕䅉䝂䝁䅫杢桂䝁䄴睙灂䝁䅅䅢杁䙁䅁杣療䝁䅙兡獂䝁䅕䅉瑁䍁䅁杍睁䑁䅉免杁䍁䄰䅉穁䍁䄰免硁䍁䄰杍祁䍁䄴䅥獂䡁䅍兢摂䕁䄸䅖啂䙁䅉睊桁䍁䅑杒歁䑁䅍睎㙁䍁䅑杓歁䑁䅍睎䅁䵁䡙䅁祂䅁䅁睊扂䕁䅕兖杁䕁䅙兡畂䝁䅅杢橂䝁䅫兙獂䍁䅁䅕祂䝁䄸杚灂䝁䅷党杁䍁䄰䅉祁䑁䅁杍硁䍁䅁兌杁䑁䅍兌硁䑁䅅兌祁䑁䅉杌㑂䝁䅷督瑂䙁䄰睔啂䙁䅑杕湁䍁䅅䅊呂䍁䅑睍㕁䅁䅁䅷䅣䡁䅉䅁湁䙁䅳兒噂䍁䅁杒灂䝁䄴兙畂䝁䅍兡桂䝁䅷䅉兂䡁䅉睢浂䝁䅫䅢求䍁䅁兌杁䑁䅉䅍祁䑁䅅䅉瑁䍁䅁睍瑁䑁䅅免瑁䑁䅉杍畁䡁䅧䅢穂䝁䄰兘偂䙁䅑䅖卂䍁䅣光歁䙁䅙䅊ぁ䑁䅉䅁䡄睂䅁杦䅁䍁䅣睗䙂䙁䅕䅉䝂䝁䅫杢桂䝁䄴睙灂䝁䅅䅢杁䙁䅁杣療䝁䅙兡獂䝁䅕䅉瑁䍁䅁杍睁䑁䅉免杁䍁䄰䅉穁䍁䄰免硁䍁䄰杍祁䍁䄴䅥獂䡁䅍兢摂䕁䄸䅖啂䙁䅉睊桁䍁䅑睖歁䑁䅑䅏㙁䍁䅑睖歁䑁䅕李䅁䵁䡫䅁祂䅁䅁睊扂䕁䅕兖杁䕁䅙兡畂䝁䅅杢橂䝁䅫兙獂䍁䅁䅕祂䝁䄸杚灂䝁䅷党杁䍁䄰䅉祁䑁䅁杍硁䍁䅁兌杁䑁䅍兌硁䑁䅅兌祁䑁䅉杌㑂䝁䅷督瑂䙁䄰睔啂䙁䅑杕湁䍁䅅䅊奂䍁䅑䅎祁䅁䅁䅹䅣䡁䅉䅁湁䙁䅳兒噂䍁䅁杒灂䝁䄴兙畂䝁䅍兡桂䝁䅷䅉兂䡁䅉睢浂䝁䅫䅢求䍁䅁兌杁䑁䅉䅍祁䑁䅅䅉瑁䍁䅁睍瑁䑁䅅免瑁䑁䅉杍畁䡁䅧䅢穂䝁䄰兘偂䙁䅑䅖卂䍁䅣光歁䙁䅧䅊ぁ䑁䅍䅁䭄睂䅁来䅁䍁䅣睗䙂䙁䅕䅉䝂䝁䅫杢桂䝁䄴睙灂䝁䅅䅢杁䙁䅁杣療䝁䅙兡獂䝁䅕䅉瑁䍁䅁杍睁䑁䅉免杁䍁䄰䅉穁䍁䄰免硁䍁䄰杍祁䍁䄴䅥獂䡁䅍兢摂䙁䅁睑䡂䍁䅁䅋祁䍁䅫睊桁䍁䅑村歁䑁䅅免ㅁ䅁䅁䅆䅧䡁䅧䅁湁䙁䅳兒噂䍁䅁杒灂䝁䄴兙畂䝁䅍兡桂䝁䅷䅉兂䡁䅉睢浂䝁䅫䅢求䍁䅁兌杁䑁䅉䅍祁䑁䅅䅉瑁䍁䅁睍瑁䑁䅅免瑁䑁䅉杍畁䡁䅧䅢穂䝁䄰兘兂䕁䅍睒杁䍁䅧杍灁䍁䅣光歁䕁䅍䅊祁䑁䅁䅁䡁䅃䅁䅨䅁䍁䅣睗䙂䙁䅕䅉䝂䝁䅫杢桂䝁䄴睙灂䝁䅅䅢杁䙁䅁杣療䝁䅙兡獂䝁䅕䅉瑁䍁䅁杍睁䑁䅉免杁䍁䄰䅉穁䍁䄰免硁䍁䄰杍祁䍁䄴䅥獂䡁䅍兢摂䙁䅁睑䡂䍁䅁䅋祁䍁䅫睊桁䍁䅑睑歁䑁䅉䅎㙁䍁䅑睑歁䑁䅍兎䅁䅁䥫䅁㑂䅁䅁睊扂䕁䅕兖杁䕁䅙兡畂䝁䅅杢橂䝁䅫兙獂䍁䅁䅕祂䝁䄸杚灂䝁䅷党杁䍁䄰䅉祁䑁䅁杍硁䍁䅁兌杁䑁䅍兌硁䑁䅅兌祁䑁䅉杌㑂䝁䅷督瑂䙁䄰䅕䑂䕁䅣䅉潁䑁䅉克湁䍁䅅䅊䑂䍁䅑睍㉁䅁䅁䅄䅧䥁䅙䅁湁䙁䅳兒噂䍁䅁杒灂䝁䄴兙畂䝁䅍兡桂䝁䅷䅉兂䡁䅉睢浂䝁䅫䅢求䍁䅁兌杁䑁䅉䅍祁䑁䅅䅉瑁䍁䅁睍瑁䑁䅅免瑁䑁䅉杍畁䡁䅧䅢穂䝁䄰兘兂䕁䅍睒杁䍁䅧杍灁䍁䅣光歁䕁䅍䅊ぁ䑁䅅杏歁䕁䅍䅊硁䑁䅅睍䅁䅁䤴䅁䥃䅁䅁睊扂䕁䅕兖杁䕁䅙兡畂䝁䅅杢橂䝁䅫兙獂䍁䅁䅕祂䝁䄸杚灂䝁䅷党杁䍁䄰䅉祁䑁䅁杍硁䍁䅁兌杁䑁䅍兌硁䑁䅅兌祁䑁䅉杌㑂䝁䅷督瑂䙁䄰䅕䑂䕁䅣䅉潁䑁䅉克湁䍁䅅䅊䕂䍁䅑免硁䑁䅧杏歁䕁䄸䅊硁䑁䅅䅏䅁䉁䥕䅁䕃䅁䅁睊扂䕁䅕兖杁䕁䅙兡畂䝁䅅杢橂䝁䅫兙獂䍁䅁䅕祂䝁䄸杚灂䝁䅷党杁䍁䄰䅉祁䑁䅁杍硁䍁䅁兌杁䑁䅍兌硁䑁䅅兌祁䑁䅉杌㑂䝁䅷督瑂䙁䄰䅕䑂䕁䅣䅉潁䑁䅉克湁䍁䅅䅊䝂䍁䅑杍睁䑁䅯䅊䡂䍁䅑杍睁䅁䅁䅃䅧䥁䅑䅁湁䙁䅳兒噂䍁䅁杒灂䝁䄴兙畂䝁䅍兡桂䝁䅷䅉兂䡁䅉睢浂䝁䅫䅢求䍁䅁兌杁䑁䅉䅍祁䑁䅅䅉瑁䍁䅁睍瑁䑁䅅免瑁䑁䅉杍畁䡁䅧䅢穂䝁䄰兘兂䕁䅍睒杁䍁䅧杍灁䍁䅣光歁䕁䅙䅊祁䑁䅅杏歁䕁䅣䅊祁䑁䅅䅁䭁䅃䅁䅨䅁䍁䅣睗䙂䙁䅕䅉䝂䝁䅫杢桂䝁䄴睙灂䝁䅅䅢杁䙁䅁杣療䝁䅙兡獂䝁䅕䅉瑁䍁䅁杍睁䑁䅉免杁䍁䄰䅉穁䍁䄰免硁䍁䄰杍祁䍁䄴䅥獂䡁䅍兢摂䙁䅁睑䡂䍁䅁䅋祁䍁䅫睊桁䍁䅑杒歁䑁䅍李㙁䍁䅑杓歁䑁䅍李䅁䅁䤰䅁䕃䅁䅁睊扂䕁䅕兖杁䕁䅙兡畂䝁䅅杢橂䝁䅫兙獂䍁䅁䅕祂䝁䄸杚灂䝁䅷党杁䍁䄰䅉祁䑁䅁杍硁䍁䅁兌杁䑁䅍兌硁䑁䅅兌祁䑁䅉杌㑂䝁䅷督瑂䙁䄰䅕䑂䕁䅣䅉潁䑁䅉克湁䍁䅅䅊䝂䍁䅑睍㍁䑁䅯䅊䭂䍁䅑睍㍁䅁䅁睄䅧䡁䅧䅁湁䙁䅳兒噂䍁䅁杒灂䝁䄴兙畂䝁䅍兡桂䝁䅷䅉兂䡁䅉睢浂䝁䅫䅢求䍁䅁兌杁䑁䅉䅍祁䑁䅅䅉瑁䍁䅁睍瑁䑁䅅免瑁䑁䅉杍畁䡁䅧䅢穂䝁䄰兘兂䕁䅍睒杁䍁䅧杍灁䍁䅣光歁䙁䅍䅊穁䑁䅫䅁䱁䅃䅁䅥䅁䍁䅣睗䙂䙁䅕䅉䝂䝁䅫杢桂䝁䄴睙灂䝁䅅䅢杁䙁䅁杣療䝁䅙兡獂䝁䅕䅉瑁䍁䅁杍睁䑁䅉免杁䍁䄰䅉穁䍁䄰免硁䍁䄰杍祁䍁䄴䅥獂䡁䅍兢摂䙁䅁睑䡂䍁䅁䅋祁䍁䅫睊桁䍁䅑杖歁䑁䅑杍䅁䉁䥁䅁䕃䅁䅁睊扂䕁䅕兖杁䕁䅙兡畂䝁䅅杢橂䝁䅫兙獂䍁䅁䅕祂䝁䄸杚灂䝁䅷党杁䍁䄰䅉祁䑁䅁杍硁䍁䅁兌杁䑁䅍兌硁䑁䅅兌祁䑁䅉杌㑂䝁䅷督瑂䙁䄰䅕䑂䕁䅣䅉潁䑁䅉克湁䍁䅅䅊塂䍁䅑䅎㑁䑁䅯䅊塂䍁䅑兎㉁䅁䅁杅䅧䡁䅧䅁湁䙁䅳兒噂䍁䅁杒灂䝁䄴兙畂䝁䅍兡桂䝁䅷䅉兂䡁䅉睢浂䝁䅫䅢求䍁䅁兌杁䑁䅉䅍祁䑁䅅䅉瑁䍁䅁睍瑁䑁䅅免瑁䑁䅉杍畁䡁䅧䅢穂䝁䄰兘兂䕁䅍睒杁䍁䅧杍灁䍁䅣光歁䙁䅧䅊ぁ䑁䅉䅁剁䅃䅁䅥䅁䍁䅣睗䙂䙁䅕䅉䝂䝁䅫杢桂䝁䄴睙灂䝁䅅䅢杁䙁䅁杣療䝁䅙兡獂䝁䅕䅉瑁䍁䅁杍睁䑁䅉免杁䍁䄰䅉穁䍁䄰免硁䍁䄰杍祁䍁䄴䅥獂䡁䅍兢摂䙁䅁睑䡂䍁䅁䅋祁䍁䅫睊桁䍁䅑䅗歁䑁䅑睍䅁䉁䥍䅁祂䅁䅁睊扂䕁䅕兖杁䕁䅙兡畂䝁䅅杢橂䝁䅫兙獂䍁䅁䅕祂䝁䄸杚灂䝁䅷党杁䍁䄰䅉祁䑁䅁杍硁䍁䅁兌杁䑁䅍兌硁䑁䅅兌祁䑁䅉杌㑂䝁䅷督瑂䙁䄰䅕䑂䕁䅣睊桁䍁䅑村歁䑁䅅免ㅁ䅁䅁允䅧䡁䅁䅁湁䙁䅳兒噂䍁䅁杒灂䝁䄴兙畂䝁䅍兡桂䝁䅷䅉兂䡁䅉睢浂䝁䅫䅢求䍁䅁兌杁䑁䅉䅍祁䑁䅅䅉瑁䍁䅁睍瑁䑁䅅免瑁䑁䅉杍畁䡁䅧䅢穂䝁䄰兘兂䕁䅍睒湁䍁䅅䅊䑂䍁䅑杍睁䅁䅁儫䅣䡁䅷䅁湁䙁䅳兒噂䍁䅁杒灂䝁䄴兙畂䝁䅍兡桂䝁䅷䅉兂䡁䅉睢浂䝁䅫䅢求䍁䅁兌杁䑁䅉䅍祁䑁䅅䅉瑁䍁䅁睍瑁䑁䅅免瑁䑁䅉杍畁䡁䅧䅢穂䝁䄰兘兂䕁䅍睒湁䍁䅅䅊䑂䍁䅑杍ぁ䑁䅯䅊䑂䍁䅑睍ㅁ䅁䅁眫䅣䡁䅁䅁湁䙁䅳兒噂䍁䅁杒灂䝁䄴兙畂䝁䅍兡桂䝁䅷䅉兂䡁䅉睢浂䝁䅫䅢求䍁䅁兌杁䑁䅉䅍祁䑁䅅䅉瑁䍁䅁睍瑁䑁䅅免瑁䑁䅉杍畁䡁䅧䅢穂䝁䄰兘兂䕁䅍睒湁䍁䅅䅊䑂䍁䅑睍㉁䅁䅁儯䅣䡁䄴䅁湁䙁䅳兒噂䍁䅁杒灂䝁䄴兙畂䝁䅍兡桂䝁䅷䅉兂䡁䅉睢浂䝁䅫䅢求䍁䅁兌杁䑁䅉䅍祁䑁䅅䅉瑁䍁䅁睍瑁䑁䅅免瑁䑁䅉杍畁䡁䅧䅢穂䝁䄰兘兂䕁䅍睒湁䍁䅅䅊䑂䍁䅑䅎硁䑁䅯䅊䑂䍁䅑免硁䑁䅍䅁⽄睂䅁䅧䅁䍁䅣睗䙂䙁䅕䅉䝂䝁䅫杢桂䝁䄴睙灂䝁䅅䅢杁䙁䅁杣療䝁䅙兡獂䝁䅕䅉瑁䍁䅁杍睁䑁䅉免杁䍁䄰䅉穁䍁䄰免硁䍁䄰杍祁䍁䄴䅥獂䡁䅍兢摂䙁䅁睑䡂䍁䅣光歁䕁䅑䅊硁䑁䅅䅏㙁䍁䅑睔歁䑁䅅免㑁䅁䅁杁䅧䡁䅷䅁湁䙁䅳兒噂䍁䅁杒灂䝁䄴兙畂䝁䅍兡桂䝁䅷䅉兂䡁䅉睢浂䝁䅫䅢求䍁䅁兌杁䑁䅉䅍祁䑁䅅䅉瑁䍁䅁睍瑁䑁䅅免瑁䑁䅉杍畁䡁䅧䅢穂䝁䄰兘兂䕁䅍睒湁䍁䅅䅊䝂䍁䅑杍睁䑁䅯䅊䡂䍁䅑杍睁䅁䅁末䅣䡁䅷䅁湁䙁䅳兒噂䍁䅁杒灂䝁䄴兙畂䝁䅍兡桂䝁䅷䅉兂䡁䅉睢浂䝁䅫䅢求䍁䅁兌杁䑁䅉䅍祁䑁䅅䅉瑁䍁䅁睍瑁䑁䅅免瑁䑁䅉杍畁䡁䅧䅢穂䝁䄰兘兂䕁䅍睒湁䍁䅅䅊䝂䍁䅑杍硁䑁䅯䅊䡂䍁䅑杍硁䅁䅁䄯䅣䡁䅷䅁湁䙁䅳兒噂䍁䅁杒灂䝁䄴兙畂䝁䅍兡桂䝁䅷䅉兂䡁䅉睢浂䝁䅫䅢求䍁䅁兌杁䑁䅉䅍祁䑁䅅䅉瑁䍁䅁睍瑁䑁䅅免瑁䑁䅉杍畁䡁䅧䅢穂䝁䄰兘兂䕁䅍睒湁䍁䅅䅊䝂䍁䅑睍㉁䑁䅯䅊䭂䍁䅑睍㉁䅁䅁术䅣䡁䅷䅁湁䙁䅳兒噂䍁䅁杒灂䝁䄴兙畂䝁䅍兡桂䝁䅷䅉兂䡁䅉睢浂䝁䅫䅢求䍁䅁兌杁䑁䅉䅍祁䑁䅅䅉瑁䍁䅁睍瑁䑁䅅免瑁䑁䅉杍畁䡁䅧䅢穂䝁䄰兘兂䕁䅍睒湁䍁䅅䅊䝂䍁䅑睍㍁䑁䅯䅊䭂䍁䅑睍㍁䅁䅁䅁䅧䡁䅁䅁湁䙁䅳兒噂䍁䅁杒灂䝁䄴兙畂䝁䅍兡桂䝁䅷䅉兂䡁䅉睢浂䝁䅫䅢求䍁䅁兌杁䑁䅉䅍祁䑁䅅䅉瑁䍁䅁睍瑁䑁䅅免瑁䑁䅉杍畁䡁䅧䅢穂䝁䄰兘兂䕁䅍睒湁䍁䅅䅊呂䍁䅑睍㕁䅁䅁䄫䅣䡁䅁䅁湁䙁䅳兒噂䍁䅁杒灂䝁䄴兙畂䝁䅍兡桂䝁䅷䅉兂䡁䅉睢浂䝁䅫䅢求䍁䅁兌杁䑁䅉䅍祁䑁䅅䅉瑁䍁䅁睍瑁䑁䅅免瑁䑁䅉杍畁䡁䅧䅢穂䝁䄰兘兂䕁䅍睒湁䍁䅅䅊坂䍁䅑䅎祁䅁䅁睁䅧䡁䅷䅁湁䙁䅳兒噂䍁䅁杒灂䝁䄴兙畂䝁䅍兡桂䝁䅷䅉兂䡁䅉睢浂䝁䅫䅢求䍁䅁兌杁䑁䅉䅍祁䑁䅅䅉瑁䍁䅁睍瑁䑁䅅免瑁䑁䅉杍畁䡁䅧䅢穂䝁䄰兘兂䕁䅍睒湁䍁䅅䅊塂䍁䅑䅎㑁䑁䅯䅊塂䍁䅑兎㉁䅁䅁兂䅧䡁䅁䅁湁䙁䅳兒噂䍁䅁杒灂䝁䄴兙畂䝁䅍兡桂䝁䅷䅉兂䡁䅉睢浂䝁䅫䅢求䍁䅁兌杁䑁䅉䅍祁䑁䅅䅉瑁䍁䅁睍瑁䑁䅅免瑁䑁䅉杍畁䡁䅧䅢穂䝁䄰兘兂䕁䅍睒湁䍁䅅䅊奂䍁䅑䅎祁䅁䅁䅂䅧䡁䅁䅁湁䙁䅳兒噂䍁䅁杒灂䝁䄴兙畂䝁䅍兡桂䝁䅷䅉兂䡁䅉睢浂䝁䅫䅢求䍁䅁兌杁䑁䅉䅍祁䑁䅅䅉瑁䍁䅁睍瑁䑁䅅免瑁䑁䅉杍畁䡁䅧䅢穂䝁䄰兘兂䕁䅍睒湁䍁䅅䅊奂䍁䅑䅎穁䅁䅁杂䅧䡁䅉䅁湁䙁䅳兒噂䍁䅁杒灂䝁䄴兙畂䝁䅍兡桂䝁䅷䅉兂䡁䅉睢浂䝁䅫䅢求䍁䅁兌杁䑁䅉䅍祁䑁䅅䅉瑁䍁䅁睍瑁䑁䅅免瑁䑁䅉杍畁䡁䅧䅢穂䝁䄰兘兂䕁䄴睖湁䍁䅅䅊䍂䍁䅑免硁䑁䅕䅁湄睂䅁䅣䅁䍁䅣睗䙂䙁䅕䅉䝂䝁䅫杢桂䝁䄴睙灂䝁䅅䅢杁䙁䅁杣療䝁䅙兡獂䝁䅕䅉瑁䍁䅁杍睁䑁䅉免杁䍁䄰䅉穁䍁䄰免硁䍁䄰杍祁䍁䄴䅥獂䡁䅍兢摂䙁䅁杔塂䍁䅣光歁䕁䅍䅊祁䑁䅁䅁慄睂䅁䅦䅁䍁䅣睗䙂䙁䅕䅉䝂䝁䅫杢桂䝁䄴睙灂䝁䅅䅢杁䙁䅁杣療䝁䅙兡獂䝁䅕䅉瑁䍁䅁杍睁䑁䅉免杁䍁䄰䅉穁䍁䄰免硁䍁䄰杍祁䍁䄴䅥獂䡁䅍兢摂䙁䅁杔塂䍁䅣光歁䕁䅍䅊祁䑁䅑杏歁䕁䅍䅊穁䑁䅕䅁捄睂䅁䅣䅁䍁䅣睗䙂䙁䅕䅉䝂䝁䅫杢桂䝁䄴睙灂䝁䅅䅢杁䙁䅁杣療䝁䅙兡獂䝁䅕䅉瑁䍁䅁杍睁䑁䅉免杁䍁䄰䅉穁䍁䄰免硁䍁䄰杍祁䍁䄴䅥獂䡁䅍兢摂䙁䅁杔塂䍁䅣光歁䕁䅍䅊穁䑁䅙䅁橄睂䅁杦䅁䍁䅣睗䙂䙁䅕䅉䝂䝁䅫杢桂䝁䄴睙灂䝁䅅䅢杁䙁䅁杣療䝁䅙兡獂䝁䅕䅉瑁䍁䅁杍睁䑁䅉免杁䍁䄰䅉穁䍁䄰免硁䍁䄰杍祁䍁䄴䅥獂䡁䅍兢摂䙁䅁杔塂䍁䅣光歁䕁䅍䅊ぁ䑁䅅杏歁䕁䅍䅊硁䑁䅅睍䅁佁䡕䅁䅃䅁䅁睊扂䕁䅕兖杁䕁䅙兡畂䝁䅅杢橂䝁䅫兙獂䍁䅁䅕祂䝁䄸杚灂䝁䅷党杁䍁䄰䅉祁䑁䅁杍硁䍁䅁兌杁䑁䅍兌硁䑁䅅兌祁䑁䅉杌㑂䝁䅷督瑂䙁䄰䅕佂䙁䅣睊桁䍁䅑䅒歁䑁䅅免㑁䑁䅯䅊偂䍁䅑免硁䑁䅧䅁潄睂䅁䅦䅁䍁䅣睗䙂䙁䅕䅉䝂䝁䅫杢桂䝁䄴睙灂䝁䅅䅢杁䙁䅁杣療䝁䅙兡獂䝁䅕䅉瑁䍁䅁杍睁䑁䅉免杁䍁䄰䅉穁䍁䄰免硁䍁䄰杍祁䍁䄴䅥獂䡁䅍兢摂䙁䅁杔塂䍁䅣光歁䕁䅙䅊祁䑁䅁杏歁䕁䅣䅊祁䑁䅁䅁扄睂䅁䅦䅁䍁䅣睗䙂䙁䅕䅉䝂䝁䅫杢桂䝁䄴睙灂䝁䅅䅢杁䙁䅁杣療䝁䅙兡獂䝁䅕䅉瑁䍁䅁杍睁䑁䅉免杁䍁䄰䅉穁䍁䄰免硁䍁䄰杍祁䍁䄴䅥獂䡁䅍兢摂䙁䅁杔塂䍁䅣光歁䕁䅙䅊祁䑁䅅杏歁䕁䅣䅊祁䑁䅅䅁摄睂䅁䅦䅁䍁䅣睗䙂䙁䅕䅉䝂䝁䅫杢桂䝁䄴睙灂䝁䅅䅢杁䙁䅁杣療䝁䅙兡獂䝁䅕䅉瑁䍁䅁杍睁䑁䅉免杁䍁䄰䅉穁䍁䄰免硁䍁䄰杍祁䍁䄴䅥獂䡁䅍兢摂䙁䅁杔塂䍁䅣光歁䕁䅙䅊穁䑁䅙杏歁䕁䅯䅊穁䑁䅙䅁歄睂䅁䅦䅁䍁䅣睗䙂䙁䅕䅉䝂䝁䅫杢桂䝁䄴睙灂䝁䅅䅢杁䙁䅁杣療䝁䅙兡獂䝁䅕䅉瑁䍁䅁杍睁䑁䅉免杁䍁䄰䅉穁䍁䄰免硁䍁䄰杍祁䍁䄴䅥獂䡁䅍兢摂䙁䅁杔塂䍁䅣光歁䕁䅙䅊穁䑁䅣杏歁䕁䅯䅊穁䑁䅣䅁浄睂䅁䅣䅁䍁䅣睗䙂䙁䅕䅉䝂䝁䅫杢桂䝁䄴睙灂䝁䅅䅢杁䙁䅁杣療䝁䅙兡獂䝁䅕䅉瑁䍁䅁杍睁䑁䅉免杁䍁䄰䅉穁䍁䄰免硁䍁䄰杍祁䍁䄴䅥獂䡁䅍兢摂䙁䅁杔塂䍁䅣光歁䙁䅍䅊穁䑁䅫䅁敄睂䅁䅣䅁䍁䅣睗䙂䙁䅕䅉䝂䝁䅫杢桂䝁䄴睙灂䝁䅅䅢杁䙁䅁杣療䝁䅙兡獂䝁䅕䅉瑁䍁䅁杍睁䑁䅉免杁䍁䄰䅉穁䍁䄰免硁䍁䄰杍祁䍁䄴䅥獂䡁䅍兢摂䙁䅁杔塂䍁䅣光歁䙁䅙䅊ぁ䑁䅉䅁晄睂䅁䅦䅁䍁䅣睗䙂䙁䅕䅉䝂䝁䅫杢桂䝁䄴睙灂䝁䅅䅢杁䙁䅁杣療䝁䅙兡獂䝁䅕䅉瑁䍁䅁杍睁䑁䅉免杁䍁䄰䅉穁䍁䄰免硁䍁䄰杍祁䍁䄴䅥獂䡁䅍兢摂䙁䅁杔塂䍁䅣光歁䙁䅣䅊ぁ䑁䅧杏歁䙁䅣䅊ㅁ䑁䅙䅁桄睂䅁䅣䅁䍁䅣睗䙂䙁䅕䅉䝂䝁䅫杢桂䝁䄴睙灂䝁䅅䅢杁䙁䅁杣療䝁䅙兡獂䝁䅕䅉瑁䍁䅁杍睁䑁䅉免杁䍁䄰䅉穁䍁䄰免硁䍁䄰杍祁䍁䄴䅥獂䡁䅍兢摂䙁䅁杔塂䍁䅣光歁䙁䅧䅊ぁ䑁䅉䅁杄睂䅁䅣䅁䍁䅣睗䙂䙁䅕䅉䝂䝁䅫杢桂䝁䄴睙灂䝁䅅䅢杁䙁䅁杣療䝁䅙兡獂䝁䅕䅉瑁䍁䅁杍睁䑁䅉免杁䍁䄰䅉穁䍁䄰免硁䍁䄰杍祁䍁䄴䅥獂䡁䅍兢摂䙁䅁杔塂䍁䅣光歁䙁䅧䅊ぁ䑁䅍䅁楄睂䅁杣䅁䍁䅣睗䙂䙁䅕䅉䝂䝁䅫杢桂䝁䄴睙灂䝁䅅䅢杁䙁䅁杣療䝁䅙兡獂䝁䅕䅉瑁䍁䅁杍睁䑁䅉免杁䍁䄰䅉穁䍁䄰免硁䍁䄰杍祁䍁䄴䅥獂䡁䅍兢摂䙁䅁䅕䵂䍁䅣光歁䕁䅉䅊硁䑁䅅兎䅁䍁䥍䅁睂䅁䅁睊扂䕁䅕兖杁䕁䅙兡畂䝁䅅杢橂䝁䅫兙獂䍁䅁䅕祂䝁䄸杚灂䝁䅷党杁䍁䄰䅉祁䑁䅁杍硁䍁䅁兌杁䑁䅍兌硁䑁䅅兌祁䑁䅉杌㑂䝁䅷督瑂䙁䄰䅕兂䕁䅷睊桁䍁䅑睑歁䑁䅉䅍䅁䉁䥙䅁㡂䅁䅁睊扂䕁䅕兖杁䕁䅙兡畂䝁䅅杢橂䝁䅫兙獂䍁䅁䅕祂䝁䄸杚灂䝁䅷党杁䍁䄰䅉祁䑁䅁杍硁䍁䅁兌杁䑁䅍兌硁䑁䅅兌祁䑁䅉杌㑂䝁䅷督瑂䙁䄰䅕兂䕁䅷睊桁䍁䅑睑歁䑁䅉䅎㙁䍁䅑睑歁䑁䅍兎䅁䉁䥧䅁睂䅁䅁睊扂䕁䅕兖杁䕁䅙兡畂䝁䅅杢橂䝁䅫兙獂䍁䅁䅕祂䝁䄸杚灂䝁䅷党杁䍁䄰䅉祁䑁䅁杍硁䍁䅁兌杁䑁䅍兌硁䑁䅅兌祁䑁䅉杌㑂䝁䅷督瑂䙁䄰䅕兂䕁䅷睊桁䍁䅑睑歁䑁䅍李䅁䉁䥳䅁⭂䅁䅁睊扂䕁䅕兖杁䕁䅙兡畂䝁䅅杢橂䝁䅫兙獂䍁䅁䅕祂䝁䄸杚灂䝁䅷党杁䍁䄰䅉祁䑁䅁杍硁䍁䅁兌杁䑁䅍兌硁䑁䅅兌祁䑁䅉杌㑂䝁䅷督瑂䙁䄰䅕兂䕁䅷睊桁䍁䅑睑歁䑁䅑免㙁䍁䅑睑歁䑁䅅免穁䅁䅁先䅧䥁䅁䅁湁䙁䅳兒噂䍁䅁杒灂䝁䄴兙畂䝁䅍兡桂䝁䅷䅉兂䡁䅉睢浂䝁䅫䅢求䍁䅁兌杁䑁䅉䅍祁䑁䅅䅉瑁䍁䅁睍瑁䑁䅅免瑁䑁䅉杍畁䡁䅧䅢穂䝁䄰兘兂䙁䅁䅔湁䍁䅅䅊䕂䍁䅑免硁䑁䅧杏歁䕁䄸䅊硁䑁䅅䅏䅁䍁䥑䅁㡂䅁䅁睊扂䕁䅕兖杁䕁䅙兡畂䝁䅅杢橂䝁䅫兙獂䍁䅁䅕祂䝁䄸杚灂䝁䅷党杁䍁䄰䅉祁䑁䅁杍硁䍁䅁兌杁䑁䅍兌硁䑁䅅兌祁䑁䅉杌㑂䝁䅷督瑂䙁䄰䅕兂䕁䅷睊桁䍁䅑杒歁䑁䅉䅍㙁䍁䅑睒歁䑁䅉䅍䅁䉁䥣䅁㡂䅁䅁睊扂䕁䅕兖杁䕁䅙兡畂䝁䅅杢橂䝁䅫兙獂䍁䅁䅕祂䝁䄸杚灂䝁䅷党杁䍁䄰䅉祁䑁䅁杍硁䍁䅁兌杁䑁䅍兌硁䑁䅅兌祁䑁䅉杌㑂䝁䅷督瑂䙁䄰䅕兂䕁䅷睊桁䍁䅑杒歁䑁䅉免㙁䍁䅑睒歁䑁䅉免䅁䉁䥫䅁㡂䅁䅁睊扂䕁䅕兖杁䕁䅙兡畂䝁䅅杢橂䝁䅫兙獂䍁䅁䅕祂䝁䄸杚灂䝁䅷党杁䍁䄰䅉祁䑁䅁杍硁䍁䅁兌杁䑁䅍兌硁䑁䅅兌祁䑁䅉杌㑂䝁䅷督瑂䙁䄰䅕兂䕁䅷睊桁䍁䅑杒歁䑁䅍李㙁䍁䅑杓歁䑁䅍李䅁䉁䥷䅁㡂䅁䅁睊扂䕁䅕兖杁䕁䅙兡畂䝁䅅杢橂䝁䅫兙獂䍁䅁䅕祂䝁䄸杚灂䝁䅷党杁䍁䄰䅉祁䑁䅁杍硁䍁䅁兌杁䑁䅍兌硁䑁䅅兌祁䑁䅉杌㑂䝁䅷督瑂䙁䄰䅕兂䕁䅷睊桁䍁䅑杒歁䑁䅍睎㙁䍁䅑杓歁䑁䅍睎䅁䉁䤴䅁睂䅁䅁睊扂䕁䅕兖杁䕁䅙兡畂䝁䅅杢橂䝁䅫兙獂䍁䅁䅕祂䝁䄸杚灂䝁䅷党杁䍁䄰䅉祁䑁䅁杍硁䍁䅁兌杁䑁䅍兌硁䑁䅅兌祁䑁䅉杌㑂䝁䅷督瑂䙁䄰䅕兂䕁䅷睊桁䍁䅑睕歁䑁䅍兏䅁䉁䥯䅁睂䅁䅁睊扂䕁䅕兖杁䕁䅙兡畂䝁䅅杢橂䝁䅫兙獂䍁䅁䅕祂䝁䄸杚灂䝁䅷党杁䍁䄰䅉祁䑁䅁杍硁䍁䅁兌杁䑁䅍兌硁䑁䅅兌祁䑁䅉杌㑂䝁䅷督瑂䙁䄰䅕兂䕁䅷睊桁䍁䅑杖歁䑁䅑杍䅁䉁䤸䅁㡂䅁䅁睊扂䕁䅕兖杁䕁䅙兡畂䝁䅅杢橂䝁䅫兙獂䍁䅁䅕祂䝁䄸杚灂䝁䅷党杁䍁䄰䅉祁䑁䅁杍硁䍁䅁兌杁䑁䅍兌硁䑁䅅兌祁䑁䅉杌㑂䝁䅷督瑂䙁䄰䅕兂䕁䅷睊桁䍁䅑睖歁䑁䅑䅏㙁䍁䅑睖歁䑁䅕李䅁䍁䥅䅁睂䅁䅁睊扂䕁䅕兖杁䕁䅙兡畂䝁䅅杢橂䝁䅫兙獂䍁䅁䅕祂䝁䄸杚灂䝁䅷党杁䍁䄰䅉祁䑁䅁杍硁䍁䅁兌杁䑁䅍兌硁䑁䅅兌祁䑁䅉杌㑂䝁䅷督瑂䙁䄰䅕兂䕁䅷睊桁䍁䅑䅗歁䑁䅑杍䅁䍁䥁䅁睂䅁䅁睊扂䕁䅕兖杁䕁䅙兡畂䝁䅅杢橂䝁䅫兙獂䍁䅁䅕祂䝁䄸杚灂䝁䅷党杁䍁䄰䅉祁䑁䅁杍硁䍁䅁兌杁䑁䅍兌硁䑁䅅兌祁䑁䅉杌㑂䝁䅷督瑂䙁䄰䅕兂䕁䅷睊桁䍁䅑䅗歁䑁䅑睍䅁䍁䥉䅁祂䅁䅁睊扂䕁䅕兖杁䕁䅙兡畂䝁䅅杢橂䝁䅫兙獂䍁䅁䅕祂䝁䄸杚灂䝁䅷党杁䍁䄰䅉祁䑁䅁杍硁䍁䅁兌杁䑁䅍兌硁䑁䅅兌祁䑁䅉杌㑂䝁䅷督瑂䙁䄰䅕呂䕁䅕睊桁䍁䅑村歁䑁䅅免ㅁ䅁䅁朸䅣䡁䅁䅁湁䙁䅳兒噂䍁䅁杒灂䝁䄴兙畂䝁䅍兡桂䝁䅷䅉兂䡁䅉睢浂䝁䅫䅢求䍁䅁兌杁䑁䅉䅍祁䑁䅅䅉瑁䍁䅁睍瑁䑁䅅免瑁䑁䅉杍畁䡁䅧䅢穂䝁䄰兘兂䙁䅍兒湁䍁䅅䅊䑂䍁䅑杍睁䅁䅁儶䅣䡁䅷䅁湁䙁䅳兒噂䍁䅁杒灂䝁䄴兙畂䝁䅍兡桂䝁䅷䅉兂䡁䅉睢浂䝁䅫䅢求䍁䅁兌杁䑁䅉䅍祁䑁䅅䅉瑁䍁䅁睍瑁䑁䅅免瑁䑁䅉杍畁䡁䅧䅢穂䝁䄰兘兂䙁䅍兒湁䍁䅅䅊䑂䍁䅑杍ぁ䑁䅯䅊䑂䍁䅑睍ㅁ䅁䅁眶䅣䡁䅁䅁湁䙁䅳兒噂䍁䅁杒灂䝁䄴兙畂䝁䅍兡桂䝁䅷䅉兂䡁䅉睢浂䝁䅫䅢求䍁䅁兌杁䑁䅉䅍祁䑁䅅䅉瑁䍁䅁睍瑁䑁䅅免瑁䑁䅉杍畁䡁䅧䅢穂䝁䄰兘兂䙁䅍兒湁䍁䅅䅊䑂䍁䅑睍㉁䅁䅁朷䅣䡁䄴䅁湁䙁䅳兒噂䍁䅁杒灂䝁䄴兙畂䝁䅍兡桂䝁䅷䅉兂䡁䅉睢浂䝁䅫䅢求䍁䅁兌杁䑁䅉䅍祁䑁䅅䅉瑁䍁䅁睍瑁䑁䅅免瑁䑁䅉杍畁䡁䅧䅢穂䝁䄰兘兂䙁䅍兒湁䍁䅅䅊䑂䍁䅑䅎硁䑁䅯䅊䑂䍁䅑免硁䑁䅍䅁睄睂䅁䅧䅁䍁䅣睗䙂䙁䅕䅉䝂䝁䅫杢桂䝁䄴睙灂䝁䅅䅢杁䙁䅁杣療䝁䅙兡獂䝁䅕䅉瑁䍁䅁杍睁䑁䅉免杁䍁䄰䅉穁䍁䄰免硁䍁䄰杍祁䍁䄴䅥獂䡁䅍兢摂䙁䅁睕䙂䍁䅣光歁䕁䅑䅊硁䑁䅅䅏㙁䍁䅑睔歁䑁䅅免㑁䅁䅁眸䅣䡁䅷䅁湁䙁䅳兒噂䍁䅁杒灂䝁䄴兙畂䝁䅍兡桂䝁䅷䅉兂䡁䅉睢浂䝁䅫䅢求䍁䅁兌杁䑁䅉䅍祁䑁䅅䅉瑁䍁䅁睍瑁䑁䅅免瑁䑁䅉杍畁䡁䅧䅢穂䝁䄰兘兂䙁䅍兒湁䍁䅅䅊䝂䍁䅑杍睁䑁䅯䅊䡂䍁䅑杍睁䅁䅁朶䅣䡁䅷䅁湁䙁䅳兒噂䍁䅁杒灂䝁䄴兙畂䝁䅍兡桂䝁䅷䅉兂䡁䅉睢浂䝁䅫䅢求䍁䅁兌杁䑁䅉䅍祁䑁䅅䅉瑁䍁䅁睍瑁䑁䅅免瑁䑁䅉杍畁䡁䅧䅢穂䝁䄰兘兂䙁䅍兒湁䍁䅅䅊䝂䍁䅑杍硁䑁䅯䅊䡂䍁䅑杍硁䅁䅁䄷䅣䡁䅷䅁湁䙁䅳兒噂䍁䅁杒灂䝁䄴兙畂䝁䅍兡桂䝁䅷䅉兂䡁䅉睢浂䝁䅫䅢求䍁䅁兌杁䑁䅉䅍祁䑁䅅䅉瑁䍁䅁睍瑁䑁䅅免瑁䑁䅉杍畁䡁䅧䅢穂䝁䄰兘兂䙁䅍兒湁䍁䅅䅊䝂䍁䅑睍㉁䑁䅯䅊䭂䍁䅑睍㉁䅁䅁眷䅣䡁䅷䅁湁䙁䅳兒噂䍁䅁杒灂䝁䄴兙畂䝁䅍兡桂䝁䅷䅉兂䡁䅉睢浂䝁䅫䅢求䍁䅁兌杁䑁䅉䅍祁䑁䅅䅉瑁䍁䅁睍瑁䑁䅅免瑁䑁䅉杍畁䡁䅧䅢穂䝁䄰兘兂䙁䅍兒湁䍁䅅䅊䝂䍁䅑睍㍁䑁䅯䅊䭂䍁䅑睍㍁䅁䅁儸䅣䡁䅁䅁湁䙁䅳兒噂䍁䅁杒灂䝁䄴兙畂䝁䅍兡桂䝁䅷䅉兂䡁䅉睢浂䝁䅫䅢求䍁䅁兌杁䑁䅉䅍祁䑁䅅䅉瑁䍁䅁睍瑁䑁䅅免瑁䑁䅉杍畁䡁䅧䅢穂䝁䄰兘兂䙁䅍兒湁䍁䅅䅊呂䍁䅑睍㕁䅁䅁儷䅣䡁䅁䅁湁䙁䅳兒噂䍁䅁杒灂䝁䄴兙畂䝁䅍兡桂䝁䅷䅉兂䡁䅉睢浂䝁䅫䅢求䍁䅁兌杁䑁䅉䅍祁䑁䅅䅉瑁䍁䅁睍瑁䑁䅅免瑁䑁䅉杍畁䡁䅧䅢穂䝁䄰兘兂䙁䅍兒湁䍁䅅䅊坂䍁䅑䅎祁䅁䅁䄹䅣䡁䅷䅁湁䙁䅳兒噂䍁䅁杒灂䝁䄴兙畂䝁䅍兡桂䝁䅷䅉兂䡁䅉睢浂䝁䅫䅢求䍁䅁兌杁䑁䅉䅍祁䑁䅅䅉瑁䍁䅁睍瑁䑁䅅免瑁䑁䅉杍畁䡁䅧䅢穂䝁䄰兘兂䙁䅍兒湁䍁䅅䅊塂䍁䅑䅎㑁䑁䅯䅊塂䍁䅑兎㉁䅁䅁朹䅣䡁䅁䅁湁䙁䅳兒噂䍁䅁杒灂䝁䄴兙畂䝁䅍兡桂䝁䅷䅉兂䡁䅉睢浂䝁䅫䅢求䍁䅁兌杁䑁䅉䅍祁䑁䅅䅉瑁䍁䅁睍瑁䑁䅅免瑁䑁䅉杍畁䡁䅧䅢穂䝁䄰兘兂䙁䅍兒湁䍁䅅䅊奂䍁䅑䅎祁䅁䅁儹䅣䡁䅁䅁湁䙁䅳兒噂䍁䅁杒灂䝁䄴兙畂䝁䅍兡桂䝁䅷䅉兂䡁䅉睢浂䝁䅫䅢求䍁䅁兌杁䑁䅉䅍祁䑁䅅䅉瑁䍁䅁睍瑁䑁䅅免瑁䑁䅉杍畁䡁䅧䅢穂䝁䄰兘兂䙁䅍兒湁䍁䅅䅊奂䍁䅑䅎穁䅁䅁眹䅣䡁䅑䅁湁䙁䅳兒噂䍁䅁杒灂䝁䄴兙畂䝁䅍兡桂䝁䅷䅉兂䡁䅉睢浂䝁䅫䅢求䍁䅁兌杁䑁䅉䅍祁䑁䅅䅉瑁䍁䅁睍瑁䑁䅅免瑁䑁䅉杍畁䡁䅧䅢穂䝁䄰兘兂䙁䅍兒䡂䍁䅣光歁䕁䅉䅊硁䑁䅅兎䅁䑁䥉䅁祂䅁䅁睊扂䕁䅕兖杁䕁䅙兡畂䝁䅅杢橂䝁䅫兙獂䍁䅁䅕祂䝁䄸杚灂䝁䅷党杁䍁䄰䅉祁䑁䅁杍硁䍁䅁兌杁䑁䅍兌硁䑁䅅兌祁䑁䅉杌㑂䝁䅷督瑂䙁䄰䅕呂䕁䅕睒湁䍁䅅䅊䑂䍁䅑杍睁䅁䅁兊䅧䡁䄴䅁湁䙁䅳兒噂䍁䅁杒灂䝁䄴兙畂䝁䅍兡桂䝁䅷䅉兂䡁䅉睢浂䝁䅫䅢求䍁䅁兌杁䑁䅉䅍祁䑁䅅䅉瑁䍁䅁睍瑁䑁䅅免瑁䑁䅉杍畁䡁䅧䅢穂䝁䄰兘兂䙁䅍兒䡂䍁䅣光歁䕁䅍䅊祁䑁䅑杏歁䕁䅍䅊穁䑁䅕䅁湁䅃䅁杣䅁䍁䅣睗䙂䙁䅕䅉䝂䝁䅫杢桂䝁䄴睙灂䝁䅅䅢杁䙁䅁杣療䝁䅙兡獂䝁䅕䅉瑁䍁䅁杍睁䑁䅉免杁䍁䄰䅉穁䍁䄰免硁䍁䄰杍祁䍁䄴䅥獂䡁䅍兢摂䙁䅁睕䙂䕁䅣睊桁䍁䅑睑歁䑁䅍李䅁䍁䤴䅁䅃䅁䅁睊扂䕁䅕兖杁䕁䅙兡畂䝁䅅杢橂䝁䅫兙獂䍁䅁䅕祂䝁䄸杚灂䝁䅷党杁䍁䄰䅉祁䑁䅁杍硁䍁䅁兌杁䑁䅍兌硁䑁䅅兌祁䑁䅉杌㑂䝁䅷督瑂䙁䄰䅕呂䕁䅕睒湁䍁䅅䅊䑂䍁䅑䅎硁䑁䅯䅊䑂䍁䅑免硁䑁䅍䅁睁䅃䅁杧䅁䍁䅣睗䙂䙁䅕䅉䝂䝁䅫杢桂䝁䄴睙灂䝁䅅䅢杁䙁䅁杣療䝁䅙兡獂䝁䅕䅉瑁䍁䅁杍睁䑁䅉免杁䍁䄰䅉穁䍁䄰免硁䍁䄰杍祁䍁䄴䅥獂䡁䅍兢摂䙁䅁睕䙂䕁䅣睊桁䍁䅑䅒歁䑁䅅免㑁䑁䅯䅊偂䍁䅑免硁䑁䅧䅁穁䅃䅁杦䅁䍁䅣睗䙂䙁䅕䅉䝂䝁䅫杢桂䝁䄴睙灂䝁䅅䅢杁䙁䅁杣療䝁䅙兡獂䝁䅕䅉瑁䍁䅁杍睁䑁䅉免杁䍁䄰䅉穁䍁䄰免硁䍁䄰杍祁䍁䄴䅥獂䡁䅍兢摂䙁䅁睕䙂䕁䅣睊桁䍁䅑杒歁䑁䅉䅍㙁䍁䅑睒歁䑁䅉䅍䅁䍁䥙䅁⭂䅁䅁睊扂䕁䅕兖杁䕁䅙兡畂䝁䅅杢橂䝁䅫兙獂䍁䅁䅕祂䝁䄸杚灂䝁䅷党杁䍁䄰䅉祁䑁䅁杍硁䍁䅁兌杁䑁䅍兌硁䑁䅅兌祁䑁䅉杌㑂䝁䅷督瑂䙁䄰䅕呂䕁䅕睒湁䍁䅅䅊䝂䍁䅑杍硁䑁䅯䅊䡂䍁䅑杍硁䅁䅁䅋䅧䡁䄴䅁湁䙁䅳兒噂䍁䅁杒灂䝁䄴兙畂䝁䅍兡桂䝁䅷䅉兂䡁䅉睢浂䝁䅫䅢求䍁䅁兌杁䑁䅉䅍祁䑁䅅䅉瑁䍁䅁睍瑁䑁䅅免瑁䑁䅉杍畁䡁䅧䅢穂䝁䄰兘兂䙁䅍兒䡂䍁䅣光歁䕁䅙䅊穁䑁䅙杏歁䕁䅯䅊穁䑁䅙䅁癁䅃䅁杦䅁䍁䅣睗䙂䙁䅕䅉䝂䝁䅫杢桂䝁䄴睙灂䝁䅅䅢杁䙁䅁杣療䝁䅙兡獂䝁䅕䅉瑁䍁䅁杍睁䑁䅉免杁䍁䄰䅉穁䍁䄰免硁䍁䄰杍祁䍁䄴䅥獂䡁䅍兢摂䙁䅁睕䙂䕁䅣睊桁䍁䅑杒歁䑁䅍睎㙁䍁䅑杓歁䑁䅍睎䅁䑁䥅䅁祂䅁䅁睊扂䕁䅕兖杁䕁䅙兡畂䝁䅅杢橂䝁䅫兙獂䍁䅁䅕祂䝁䄸杚灂䝁䅷党杁䍁䄰䅉祁䑁䅁杍硁䍁䅁兌杁䑁䅍兌硁䑁䅅兌祁䑁䅉杌㑂䝁䅷督瑂䙁䄰䅕呂䕁䅕睒湁䍁䅅䅊呂䍁䅑睍㕁䅁䅁克䅧䡁䅉䅁湁䙁䅳兒噂䍁䅁杒灂䝁䄴兙畂䝁䅍兡桂䝁䅷䅉兂䡁䅉睢浂䝁䅫䅢求䍁䅁兌杁䑁䅉䅍祁䑁䅅䅉瑁䍁䅁睍瑁䑁䅅免瑁䑁䅉杍畁䡁䅧䅢穂䝁䄰兘兂䙁䅍兒䡂䍁䅣光歁䙁䅙䅊ぁ䑁䅉䅁煁䅃䅁杦䅁䍁䅣睗䙂䙁䅕䅉䝂䝁䅫杢桂䝁䄴睙灂䝁䅅䅢杁䙁䅁杣療䝁䅙兡獂䝁䅕䅉瑁䍁䅁杍睁䑁䅉免杁䍁䄰䅉穁䍁䄰免硁䍁䄰杍祁䍁䄴䅥獂䡁䅍兢摂䙁䅁睕䙂䕁䅣睊桁䍁䅑睖歁䑁䅑䅏㙁䍁䅑睖歁䑁䅕李䅁䍁䥷䅁祂䅁䅁睊扂䕁䅕兖杁䕁䅙兡畂䝁䅅杢橂䝁䅫兙獂䍁䅁䅕祂䝁䄸杚灂䝁䅷党杁䍁䄰䅉祁䑁䅁杍硁䍁䅁兌杁䑁䅍兌硁䑁䅅兌祁䑁䅉杌㑂䝁䅷督瑂䙁䄰䅕呂䕁䅕睒湁䍁䅅䅊奂䍁䅑䅎祁䅁䅁睋䅧䡁䅉䅁湁䙁䅳兒噂䍁䅁杒灂䝁䄴兙畂䝁䅍兡桂䝁䅷䅉兂䡁䅉睢浂䝁䅫䅢求䍁䅁兌杁䑁䅉䅍祁䑁䅅䅉瑁䍁䅁睍瑁䑁䅅免瑁䑁䅉杍畁䡁䅧䅢穂䝁䄰兘兂䙁䅍兒䡂䍁䅣光歁䙁䅧䅊ぁ䑁䅍䅁瑁䅃䅁杧䅁䍁䅣睗䙂䙁䅕䅉䝂䝁䅫杢桂䝁䄴睙灂䝁䅅䅢杁䙁䅁杣療䝁䅙兡獂䝁䅕䅉瑁䍁䅁杍睁䑁䅉免杁䍁䄰䅉穁䍁䄰免硁䍁䄰杍祁䍁䄴䅥獂䡁䅍兢摂䙁䅁兙橂䝁䅫杚灂䝁䅍睑療䡁䅉䅣湁䍁䅅䅊䍂䍁䅑免硁䑁䅕䅁奄睂䅁䅧䅁䍁䅣睗䙂䙁䅕䅉䝂䝁䅫杢桂䝁䄴睙灂䝁䅅䅢杁䙁䅁杣療䝁䅙兡獂䝁䅕䅉瑁䍁䅁杍睁䑁䅉免杁䍁䄰䅉穁䍁䄰免硁䍁䄰杍祁䍁䄴䅥獂䡁䅍兢摂䙁䅁兙橂䝁䅫杚灂䝁䅍睑療䡁䅉䅣湁䍁䅅䅊䑂䍁䅑杍睁䅁䅁睹䅣䥁䅷䅁湁䙁䅳兒噂䍁䅁杒灂䝁䄴兙畂䝁䅍兡桂䝁䅷䅉兂䡁䅉睢浂䝁䅫䅢求䍁䅁兌杁䑁䅉䅍祁䑁䅅䅉瑁䍁䅁睍瑁䑁䅅免瑁䑁䅉杍畁䡁䅧䅢穂䝁䄰兘兂䝁䅅睙灂䝁䅙兡橂䕁䅍睢祂䡁䅁睊桁䍁䅑睑歁䑁䅉䅎㙁䍁䅑睑歁䑁䅍兎䅁䵁䠰䅁䅃䅁䅁睊扂䕁䅕兖杁䕁䅙兡畂䝁䅅杢橂䝁䅫兙獂䍁䅁䅕祂䝁䄸杚灂䝁䅷党杁䍁䄰䅉祁䑁䅁杍硁䍁䅁兌杁䑁䅍兌硁䑁䅅兌祁䑁䅉杌㑂䝁䅷督瑂䙁䄰䅕桂䝁䅍兡浂䝁䅫睙䑂䝁䄸杣睂䍁䅣光歁䕁䅍䅊穁䑁䅙䅁啄睂䅁杪䅁䍁䅣睗䙂䙁䅕䅉䝂䝁䅫杢桂䝁䄴睙灂䝁䅅䅢杁䙁䅁杣療䝁䅙兡獂䝁䅕䅉瑁䍁䅁杍睁䑁䅉免杁䍁䄰䅉穁䍁䄰免硁䍁䄰杍祁䍁䄴䅥獂䡁䅍兢摂䙁䅁兙橂䝁䅫杚灂䝁䅍睑療䡁䅉䅣湁䍁䅅䅊䑂䍁䅑䅎硁䑁䅯䅊䑂䍁䅑免硁䑁䅍䅁坄睂䅁䅫䅁䍁䅣睗䙂䙁䅕䅉䝂䝁䅫杢桂䝁䄴睙灂䝁䅅䅢杁䙁䅁杣療䝁䅙兡獂䝁䅕䅉瑁䍁䅁杍睁䑁䅉免杁䍁䄰䅉穁䍁䄰免硁䍁䄰杍祁䍁䄴䅥獂䡁䅍兢摂䙁䅁兙橂䝁䅫杚灂䝁䅍睑療䡁䅉䅣湁䍁䅅䅊䕂䍁䅑免硁䑁䅧杏歁䕁䄸䅊硁䑁䅅䅏䅁乁䡫䅁䵃䅁䅁睊扂䕁䅕兖杁䕁䅙兡畂䝁䅅杢橂䝁䅫兙獂䍁䅁䅕祂䝁䄸杚灂䝁䅷党杁䍁䄰䅉祁䑁䅁杍硁䍁䅁兌杁䑁䅍兌硁䑁䅅兌祁䑁䅉杌㑂䝁䅷督瑂䙁䄰䅕桂䝁䅍兡浂䝁䅫睙䑂䝁䄸杣睂䍁䅣光歁䕁䅙䅊祁䑁䅁杏歁䕁䅣䅊祁䑁䅁䅁䵄睂䅁䅪䅁䍁䅣睗䙂䙁䅕䅉䝂䝁䅫杢桂䝁䄴睙灂䝁䅅䅢杁䙁䅁杣療䝁䅙兡獂䝁䅕䅉瑁䍁䅁杍睁䑁䅉免杁䍁䄰䅉穁䍁䄰免硁䍁䄰杍祁䍁䄴䅥獂䡁䅍兢摂䙁䅁兙橂䝁䅫杚灂䝁䅍睑療䡁䅉䅣湁䍁䅅䅊䝂䍁䅑杍硁䑁䅯䅊䡂䍁䅑杍硁䅁䅁杺䅣䥁䅷䅁湁䙁䅳兒噂䍁䅁杒灂䝁䄴兙畂䝁䅍兡桂䝁䅷䅉兂䡁䅉睢浂䝁䅫䅢求䍁䅁兌杁䑁䅉䅍祁䑁䅅䅉瑁䍁䅁睍瑁䑁䅅免瑁䑁䅉杍畁䡁䅧䅢穂䝁䄰兘兂䝁䅅睙灂䝁䅙兡橂䕁䅍睢祂䡁䅁睊桁䍁䅑杒歁䑁䅍李㙁䍁䅑杓歁䑁䅍李䅁乁䡕䅁䵃䅁䅁睊扂䕁䅕兖杁䕁䅙兡畂䝁䅅杢橂䝁䅫兙獂䍁䅁䅕祂䝁䄸杚灂䝁䅷党杁䍁䄰䅉祁䑁䅁杍硁䍁䅁兌杁䑁䅍兌硁䑁䅅兌祁䑁䅉杌㑂䝁䅷督瑂䙁䄰䅕桂䝁䅍兡浂䝁䅫睙䑂䝁䄸杣睂䍁䅣光歁䕁䅙䅊穁䑁䅣杏歁䕁䅯䅊穁䑁䅣䅁塄睂䅁䅧䅁䍁䅣睗䙂䙁䅕䅉䝂䝁䅫杢桂䝁䄴睙灂䝁䅅䅢杁䙁䅁杣療䝁䅙兡獂䝁䅕䅉瑁䍁䅁杍睁䑁䅉免杁䍁䄰䅉穁䍁䄰免硁䍁䄰杍祁䍁䄴䅥獂䡁䅍兢摂䙁䅁兙橂䝁䅫杚灂䝁䅍睑療䡁䅉䅣湁䍁䅅䅊呂䍁䅑睍㕁䅁䅁睺䅣䥁䅁䅁湁䙁䅳兒噂䍁䅁杒灂䝁䄴兙畂䝁䅍兡桂䝁䅷䅉兂䡁䅉睢浂䝁䅫䅢求䍁䅁兌杁䑁䅉䅍祁䑁䅅䅉瑁䍁䅁睍瑁䑁䅅免瑁䑁䅉杍畁䡁䅧䅢穂䝁䄰兘兂䝁䅅睙灂䝁䅙兡橂䕁䅍睢祂䡁䅁睊桁䍁䅑杖歁䑁䅑杍䅁乁䡁䅁䵃䅁䅁睊扂䕁䅕兖杁䕁䅙兡畂䝁䅅杢橂䝁䅫兙獂䍁䅁䅕祂䝁䄸杚灂䝁䅷党杁䍁䄰䅉祁䑁䅁杍硁䍁䅁兌杁䑁䅍兌硁䑁䅅兌祁䑁䅉杌㑂䝁䅷督瑂䙁䄰䅕桂䝁䅍兡浂䝁䅫睙䑂䝁䄸杣睂䍁䅣光歁䙁䅣䅊ぁ䑁䅧杏歁䙁䅣䅊ㅁ䑁䅙䅁卄睂䅁䅧䅁䍁䅣睗䙂䙁䅕䅉䝂䝁䅫杢桂䝁䄴睙灂䝁䅅䅢杁䙁䅁杣療䝁䅙兡獂䝁䅕䅉瑁䍁䅁杍睁䑁䅉免杁䍁䄰䅉穁䍁䄰免硁䍁䄰杍祁䍁䄴䅥獂䡁䅍兢摂䙁䅁兙橂䝁䅫杚灂䝁䅍睑療䡁䅉䅣湁䍁䅅䅊奂䍁䅑䅎祁䅁䅁儰䅣䥁䅁䅁湁䙁䅳兒噂䍁䅁杒灂䝁䄴兙畂䝁䅍兡桂䝁䅷䅉兂䡁䅉睢浂䝁䅫䅢求䍁䅁兌杁䑁䅉䅍祁䑁䅅䅉瑁䍁䅁睍瑁䑁䅅免瑁䑁䅉杍畁䡁䅧䅢穂䝁䄰兘兂䝁䅅睙灂䝁䅙兡橂䕁䅍睢祂䡁䅁睊桁䍁䅑䅗歁䑁䅑睍䅁乁䡍䅁⭂䅁䅁睊扂䕁䅕兖杁䕁䅙兡畂䝁䅅杢橂䝁䅫兙獂䍁䅁䅕祂䝁䄸杚灂䝁䅷党杁䍁䄰䅉祁䑁䅁杍硁䍁䅁兌杁䑁䅍兌硁䑁䅅兌祁䑁䅉杌㑂䝁䅷督瑂䙁䄰䅕求䡁䅁睙療䍁䅁䅋祁䍁䅫睊桁䍁䅑村歁䑁䅅免ㅁ䅁䅁儫䅙䡁䅷䅁湁䙁䅳兒噂䍁䅁杒灂䝁䄴兙畂䝁䅍兡桂䝁䅷䅉兂䡁䅉睢浂䝁䅫䅢求䍁䅁兌杁䑁䅉䅍祁䑁䅅䅉瑁䍁䅁睍瑁䑁䅅免瑁䑁䅉杍畁䡁䅧䅢穂䝁䄰兘兂䝁䅕䅣橂䝁䄸䅉潁䑁䅉克湁䍁䅅䅊䑂䍁䅑杍睁䅁䅁眫䅙䥁䅧䅁湁䙁䅳兒噂䍁䅁杒灂䝁䄴兙畂䝁䅍兡桂䝁䅷䅉兂䡁䅉睢浂䝁䅫䅢求䍁䅁兌杁䑁䅉䅍祁䑁䅅䅉瑁䍁䅁睍瑁䑁䅅免瑁䑁䅉杍畁䡁䅧䅢穂䝁䄰兘兂䝁䅕䅣橂䝁䄸䅉潁䑁䅉克湁䍁䅅䅊䑂䍁䅑杍ぁ䑁䅯䅊䑂䍁䅑睍ㅁ䅁䅁儯䅙䡁䅷䅁湁䙁䅳兒噂䍁䅁杒灂䝁䄴兙畂䝁䅍兡桂䝁䅷䅉兂䡁䅉睢浂䝁䅫䅢求䍁䅁兌杁䑁䅉䅍祁䑁䅅䅉瑁䍁䅁睍瑁䑁䅅免瑁䑁䅉杍畁䡁䅧䅢穂䝁䄰兘兂䝁䅕䅣橂䝁䄸䅉潁䑁䅉克湁䍁䅅䅊䑂䍁䅑睍㉁䅁䅁眯䅙䥁䅯䅁湁䙁䅳兒噂䍁䅁杒灂䝁䄴兙畂䝁䅍兡桂䝁䅷䅉兂䡁䅉睢浂䝁䅫䅢求䍁䅁兌杁䑁䅉䅍祁䑁䅅䅉瑁䍁䅁睍瑁䑁䅅免瑁䑁䅉杍畁䡁䅧䅢穂䝁䄰兘兂䝁䅕䅣橂䝁䄸䅉潁䑁䅉克湁䍁䅅䅊䑂䍁䅑䅎硁䑁䅯䅊䑂䍁䅑免硁䑁䅍䅁䉁睂䅁䅪䅁䍁䅣睗䙂䙁䅕䅉䝂䝁䅫杢桂䝁䄴睙灂䝁䅅䅢杁䙁䅁杣療䝁䅙兡獂䝁䅕䅉瑁䍁䅁杍睁䑁䅉免杁䍁䄰䅉穁䍁䄰免硁䍁䄰杍祁䍁䄴䅥獂䡁䅍兢摂䙁䅁党睂䝁䅍睢杁䍁䅧杍灁䍁䅣光歁䕁䅑䅊硁䑁䅅䅏㙁䍁䅑睔歁䑁䅅免㑁䅁䅁末䅙䥁䅧䅁湁䙁䅳兒噂䍁䅁杒灂䝁䄴兙畂䝁䅍兡桂䝁䅷䅉兂䡁䅉睢浂䝁䅫䅢求䍁䅁兌杁䑁䅉䅍祁䑁䅅䅉瑁䍁䅁睍瑁䑁䅅免瑁䑁䅉杍畁䡁䅧䅢穂䝁䄰兘兂䝁䅕䅣橂䝁䄸䅉潁䑁䅉克湁䍁䅅䅊䝂䍁䅑杍睁䑁䅯䅊䡂䍁䅑杍睁䅁䅁䄯䅙䥁䅧䅁湁䙁䅳兒噂䍁䅁杒灂䝁䄴兙畂䝁䅍兡桂䝁䅷䅉兂䡁䅉睢浂䝁䅫䅢求䍁䅁兌杁䑁䅉䅍祁䑁䅅䅉瑁䍁䅁睍瑁䑁䅅免瑁䑁䅉杍畁䡁䅧䅢穂䝁䄰兘兂䝁䅕䅣橂䝁䄸䅉潁䑁䅉克湁䍁䅅䅊䝂䍁䅑杍硁䑁䅯䅊䡂䍁䅑杍硁䅁䅁术䅙䥁䅧䅁湁䙁䅳兒噂䍁䅁杒灂䝁䄴兙畂䝁䅍兡桂䝁䅷䅉兂䡁䅉睢浂䝁䅫䅢求䍁䅁兌杁䑁䅉䅍祁䑁䅅䅉瑁䍁䅁睍瑁䑁䅅免瑁䑁䅉杍畁䡁䅧䅢穂䝁䄰兘兂䝁䅕䅣橂䝁䄸䅉潁䑁䅉克湁䍁䅅䅊䝂䍁䅑睍㉁䑁䅯䅊䭂䍁䅑睍㉁䅁䅁䅁䅣䥁䅧䅁湁䙁䅳兒噂䍁䅁杒灂䝁䄴兙畂䝁䅍兡桂䝁䅷䅉兂䡁䅉睢浂䝁䅫䅢求䍁䅁兌杁䑁䅉䅍祁䑁䅅䅉瑁䍁䅁睍瑁䑁䅅免瑁䑁䅉杍畁䡁䅧䅢穂䝁䄰兘兂䝁䅕䅣橂䝁䄸䅉潁䑁䅉克湁䍁䅅䅊䝂䍁䅑睍㍁䑁䅯䅊䭂䍁䅑睍㍁䅁䅁杁䅣䡁䅷䅁湁䙁䅳兒噂䍁䅁杒灂䝁䄴兙畂䝁䅍兡桂䝁䅷䅉兂䡁䅉睢浂䝁䅫䅢求䍁䅁兌杁䑁䅉䅍祁䑁䅅䅉瑁䍁䅁睍瑁䑁䅅免瑁䑁䅉杍畁䡁䅧䅢穂䝁䄰兘兂䝁䅕䅣橂䝁䄸䅉潁䑁䅉克湁䍁䅅䅊呂䍁䅑睍㕁䅁䅁睁䅣䡁䅷䅁湁䙁䅳兒噂䍁䅁杒灂䝁䄴兙畂䝁䅍兡桂䝁䅷䅉兂䡁䅉睢浂䝁䅫䅢求䍁䅁兌杁䑁䅉䅍祁䑁䅅䅉瑁䍁䅁睍瑁䑁䅅免瑁䑁䅉杍畁䡁䅧䅢穂䝁䄰兘兂䝁䅕䅣橂䝁䄸䅉潁䑁䅉克湁䍁䅅䅊坂䍁䅑䅎祁䅁䅁䅂䅣䥁䅧䅁湁䙁䅳兒噂䍁䅁杒灂䝁䄴兙畂䝁䅍兡桂䝁䅷䅉兂䡁䅉睢浂䝁䅫䅢求䍁䅁兌杁䑁䅉䅍祁䑁䅅䅉瑁䍁䅁睍瑁䑁䅅免瑁䑁䅉杍畁䡁䅧䅢穂䝁䄰兘兂䝁䅕䅣橂䝁䄸䅉潁䑁䅉克湁䍁䅅䅊塂䍁䅑䅎㑁䑁䅯䅊塂䍁䅑兎㉁䅁䅁杂䅣䡁䅷䅁湁䙁䅳兒噂䍁䅁杒灂䝁䄴兙畂䝁䅍兡桂䝁䅷䅉兂䡁䅉睢浂䝁䅫䅢求䍁䅁兌杁䑁䅉䅍祁䑁䅅䅉瑁䍁䅁睍瑁䑁䅅免瑁䑁䅉杍畁䡁䅧䅢穂䝁䄰兘兂䝁䅕䅣橂䝁䄸䅉潁䑁䅉克湁䍁䅅䅊奂䍁䅑䅎祁䅁䅁兂䅣䡁䅷䅁湁䙁䅳兒噂䍁䅁杒灂䝁䄴兙畂䝁䅍兡桂䝁䅷䅉兂䡁䅉睢浂䝁䅫䅢求䍁䅁兌杁䑁䅉䅍祁䑁䅅䅉瑁䍁䅁睍瑁䑁䅅免瑁䑁䅉杍畁䡁䅧䅢穂䝁䄰兘兂䝁䅕䅣橂䝁䄸䅉潁䑁䅉克湁䍁䅅䅊奂䍁䅑䅎穁䅁䅁睂䅣䡁䅁䅁湁䙁䅳兒噂䍁䅁杒灂䝁䄴兙畂䝁䅍兡桂䝁䅷䅉兂䡁䅉睢浂䝁䅫䅢求䍁䅁兌杁䑁䅉䅍祁䑁䅅䅉瑁䍁䅁睍瑁䑁䅅免瑁䑁䅉杍畁䡁䅧䅢穂䝁䄰兘呂䕁䄸睊桁䍁䅑村歁䑁䅅免ㅁ䅁䅁䅕䅧䝁䄴䅁湁䙁䅳兒噂䍁䅁杒灂䝁䄴兙畂䝁䅍兡桂䝁䅷䅉兂䡁䅉睢浂䝁䅫䅢求䍁䅁兌杁䑁䅉䅍祁䑁䅅䅉瑁䍁䅁睍瑁䑁䅅免瑁䑁䅉杍畁䡁䅧䅢穂䝁䄰兘呂䕁䄸睊桁䍁䅑睑歁䑁䅉䅍䅁䕁䥑䅁㙂䅁䅁睊扂䕁䅕兖杁䕁䅙兡畂䝁䅅杢橂䝁䅫兙獂䍁䅁䅕祂䝁䄸杚灂䝁䅷党杁䍁䄰䅉祁䑁䅁杍硁䍁䅁兌杁䑁䅍兌硁䑁䅅兌祁䑁䅉杌㑂䝁䅷督瑂䙁䄰睕偂䍁䅣光歁䕁䅍䅊祁䑁䅑杏歁䕁䅍䅊穁䑁䅕䅁䝂䅃䅁杢䅁䍁䅣睗䙂䙁䅕䅉䝂䝁䅫杢桂䝁䄴睙灂䝁䅅䅢杁䙁䅁杣療䝁䅙兡獂䝁䅕䅉瑁䍁䅁杍睁䑁䅉免杁䍁䄰䅉穁䍁䄰免硁䍁䄰杍祁䍁䄴䅥獂䡁䅍兢摂䙁䅍睔湁䍁䅅䅊䑂䍁䅑睍㉁䅁䅁䅓䅧䡁䅷䅁湁䙁䅳兒噂䍁䅁杒灂䝁䄴兙畂䝁䅍兡桂䝁䅷䅉兂䡁䅉睢浂䝁䅫䅢求䍁䅁兌杁䑁䅉䅍祁䑁䅅䅉瑁䍁䅁睍瑁䑁䅅免瑁䑁䅉杍畁䡁䅧䅢穂䝁䄰兘呂䕁䄸睊桁䍁䅑睑歁䑁䅑免㙁䍁䅑睑歁䑁䅅免穁䅁䅁杓䅧䡁䄴䅁湁䙁䅳兒噂䍁䅁杒灂䝁䄴兙畂䝁䅍兡桂䝁䅷䅉兂䡁䅉睢浂䝁䅫䅢求䍁䅁兌杁䑁䅉䅍祁䑁䅅䅉瑁䍁䅁睍瑁䑁䅅免瑁䑁䅉杍畁䡁䅧䅢穂䝁䄰兘呂䕁䄸睊桁䍁䅑䅒歁䑁䅅免㑁䑁䅯䅊偂䍁䅑免硁䑁䅧䅁剂䅃䅁来䅁䍁䅣睗䙂䙁䅕䅉䝂䝁䅫杢桂䝁䄴睙灂䝁䅅䅢杁䙁䅁杣療䝁䅙兡獂䝁䅕䅉瑁䍁䅁杍睁䑁䅉免杁䍁䄰䅉穁䍁䄰免硁䍁䄰杍祁䍁䄴䅥獂䡁䅍兢摂䙁䅍睔湁䍁䅅䅊䝂䍁䅑杍睁䑁䅯䅊䡂䍁䅑杍睁䅁䅁兒䅧䡁䅯䅁湁䙁䅳兒噂䍁䅁杒灂䝁䄴兙畂䝁䅍兡桂䝁䅷䅉兂䡁䅉睢浂䝁䅫䅢求䍁䅁兌杁䑁䅉䅍祁䑁䅅䅉瑁䍁䅁睍瑁䑁䅅免瑁䑁䅉杍畁䡁䅧䅢穂䝁䄰兘呂䕁䄸睊桁䍁䅑杒歁䑁䅉免㙁䍁䅑睒歁䑁䅉免䅁䕁䥣䅁㙂䅁䅁睊扂䕁䅕兖杁䕁䅙兡畂䝁䅅杢橂䝁䅫兙獂䍁䅁䅕祂䝁䄸杚灂䝁䅷党杁䍁䄰䅉祁䑁䅁杍硁䍁䅁兌杁䑁䅍兌硁䑁䅅兌祁䑁䅉杌㑂䝁䅷督瑂䙁䄰睕偂䍁䅣光歁䕁䅙䅊穁䑁䅙杏歁䕁䅯䅊穁䑁䅙䅁䩂䅃䅁来䅁䍁䅣睗䙂䙁䅕䅉䝂䝁䅫杢桂䝁䄴睙灂䝁䅅䅢杁䙁䅁杣療䝁䅙兡獂䝁䅕䅉瑁䍁䅁杍睁䑁䅉免杁䍁䄰䅉穁䍁䄰免硁䍁䄰杍祁䍁䄴䅥獂䡁䅍兢摂䙁䅍睔湁䍁䅅䅊䝂䍁䅑睍㍁䑁䅯䅊䭂䍁䅑睍㍁䅁䅁睓䅧䝁䄴䅁湁䙁䅳兒噂䍁䅁杒灂䝁䄴兙畂䝁䅍兡桂䝁䅷䅉兂䡁䅉睢浂䝁䅫䅢求䍁䅁兌杁䑁䅉䅍祁䑁䅅䅉瑁䍁䅁睍瑁䑁䅅免瑁䑁䅉杍畁䡁䅧䅢穂䝁䄰兘呂䕁䄸睊桁䍁䅑睕歁䑁䅍兏䅁䕁䥍䅁畂䅁䅁睊扂䕁䅕兖杁䕁䅙兡畂䝁䅅杢橂䝁䅫兙獂䍁䅁䅕祂䝁䄸杚灂䝁䅷党杁䍁䄰䅉祁䑁䅁杍硁䍁䅁兌杁䑁䅍兌硁䑁䅅兌祁䑁䅉杌㑂䝁䅷督瑂䙁䄰睕偂䍁䅣光歁䙁䅙䅊ぁ䑁䅉䅁䵂䅃䅁来䅁䍁䅣睗䙂䙁䅕䅉䝂䝁䅫杢桂䝁䄴睙灂䝁䅅䅢杁䙁䅁杣療䝁䅙兡獂䝁䅕䅉瑁䍁䅁杍睁䑁䅉免杁䍁䄰䅉穁䍁䄰免硁䍁䄰杍祁䍁䄴䅥獂䡁䅍兢摂䙁䅍睔湁䍁䅅䅊塂䍁䅑䅎㑁䑁䅯䅊塂䍁䅑兎㉁䅁䅁杔䅧䝁䄴䅁湁䙁䅳兒噂䍁䅁杒灂䝁䄴兙畂䝁䅍兡桂䝁䅷䅉兂䡁䅉睢浂䝁䅫䅢求䍁䅁兌杁䑁䅉䅍祁䑁䅅䅉瑁䍁䅁睍瑁䑁䅅免瑁䑁䅉杍畁䡁䅧䅢穂䝁䄰兘呂䕁䄸睊桁䍁䅑䅗歁䑁䅑杍䅁䕁䤰䅁畂䅁䅁睊扂䕁䅕兖杁䕁䅙兡畂䝁䅅杢橂䝁䅫兙獂䍁䅁䅕祂䝁䄸杚灂䝁䅷党杁䍁䄰䅉祁䑁䅁杍硁䍁䅁兌杁䑁䅍兌硁䑁䅅兌祁䑁䅉杌㑂䝁䅷督瑂䙁䄰睕偂䍁䅣光歁䙁䅧䅊ぁ䑁䅍䅁偂䅃䅁杦䅁䍁䅣睗䙂䙁䅕䅉䝂䝁䅫杢桂䝁䄴睙灂䝁䅅䅢杁䙁䅁杣療䝁䅙兡獂䝁䅕䅉瑁䍁䅁杍睁䑁䅉免杁䍁䄰䅉穁䍁䄰免硁䍁䄰杍祁䍁䄴䅥獂䡁䅍兢摂䙁䅍䅕呂䕁䅍睔杁䍁䅧杍灁䍁䅣光歁䕁䅉䅊硁䑁䅅兎䅁䡁䤸䅁㡂䅁䅁睊扂䕁䅕兖杁䕁䅙兡畂䝁䅅杢橂䝁䅫兙獂䍁䅁䅕祂䝁䄸杚灂䝁䅷党杁䍁䄰䅉祁䑁䅁杍硁䍁䅁兌杁䑁䅍兌硁䑁䅅兌祁䑁䅉杌㑂䝁䅷督瑂䙁䄰睕兂䙁䅍睑偂䍁䅁䅋祁䍁䅫睊桁䍁䅑睑歁䑁䅉䅍䅁䥁䥅䅁䥃䅁䅁睊扂䕁䅕兖杁䕁䅙兡畂䝁䅅杢橂䝁䅫兙獂䍁䅁䅕祂䝁䄸杚灂䝁䅷党杁䍁䄰䅉祁䑁䅁杍硁䍁䅁兌杁䑁䅍兌硁䑁䅅兌祁䑁䅉杌㑂䝁䅷督瑂䙁䄰睕兂䙁䅍睑偂䍁䅁䅋祁䍁䅫睊桁䍁䅑睑歁䑁䅉䅎㙁䍁䅑睑歁䑁䅍兎䅁䥁䥍䅁㡂䅁䅁睊扂䕁䅕兖杁䕁䅙兡畂䝁䅅杢橂䝁䅫兙獂䍁䅁䅕祂䝁䄸杚灂䝁䅷党杁䍁䄰䅉祁䑁䅁杍硁䍁䅁兌杁䑁䅍兌硁䑁䅅兌祁䑁䅉杌㑂䝁䅷督瑂䙁䄰睕兂䙁䅍睑偂䍁䅁䅋祁䍁䅫睊桁䍁䅑睑歁䑁䅍李䅁䥁䥕䅁䭃䅁䅁睊扂䕁䅕兖杁䕁䅙兡畂䝁䅅杢橂䝁䅫兙獂䍁䅁䅕祂䝁䄸杚灂䝁䅷党杁䍁䄰䅉祁䑁䅁杍硁䍁䅁兌杁䑁䅍兌硁䑁䅅兌祁䑁䅉杌㑂䝁䅷督瑂䙁䄰睕兂䙁䅍睑偂䍁䅁䅋祁䍁䅫睊桁䍁䅑睑歁䑁䅑免㙁䍁䅑睑歁䑁䅅免穁䅁䅁睨䅧䥁䅷䅁湁䙁䅳兒噂䍁䅁杒灂䝁䄴兙畂䝁䅍兡桂䝁䅷䅉兂䡁䅉睢浂䝁䅫䅢求䍁䅁兌杁䑁䅉䅍祁䑁䅅䅉瑁䍁䅁睍瑁䑁䅅免瑁䑁䅉杍畁䡁䅧䅢穂䝁䄰兘呂䙁䅁睕䑂䕁䄸䅉潁䑁䅉克湁䍁䅅䅊䕂䍁䅑免硁䑁䅧杏歁䕁䄸䅊硁䑁䅅䅏䅁䥁䥁䅁䥃䅁䅁睊扂䕁䅕兖杁䕁䅙兡畂䝁䅅杢橂䝁䅫兙獂䍁䅁䅕祂䝁䄸杚灂䝁䅷党杁䍁䄰䅉祁䑁䅁杍硁䍁䅁兌杁䑁䅍兌硁䑁䅅兌祁䑁䅉杌㑂䝁䅷督瑂䙁䄰睕兂䙁䅍睑偂䍁䅁䅋祁䍁䅫睊桁䍁䅑杒歁䑁䅉䅍㙁䍁䅑睒歁䑁䅉䅍䅁䥁䥉䅁䥃䅁䅁睊扂䕁䅕兖杁䕁䅙兡畂䝁䅅杢橂䝁䅫兙獂䍁䅁䅕祂䝁䄸杚灂䝁䅷党杁䍁䄰䅉祁䑁䅁杍硁䍁䅁兌杁䑁䅍兌硁䑁䅅兌祁䑁䅉杌㑂䝁䅷督瑂䙁䄰睕兂䙁䅍睑偂䍁䅁䅋祁䍁䅫睊桁䍁䅑杒歁䑁䅉免㙁䍁䅑睒歁䑁䅉免䅁䥁䥑䅁䥃䅁䅁睊扂䕁䅕兖杁䕁䅙兡畂䝁䅅杢橂䝁䅫兙獂䍁䅁䅕祂䝁䄸杚灂䝁䅷党杁䍁䄰䅉祁䑁䅁杍硁䍁䅁兌杁䑁䅍兌硁䑁䅅兌祁䑁䅉杌㑂䝁䅷督瑂䙁䄰睕兂䙁䅍睑偂䍁䅁䅋祁䍁䅫睊桁䍁䅑杒歁䑁䅍李㙁䍁䅑杓歁䑁䅍李䅁䥁䥙䅁䥃䅁䅁睊扂䕁䅕兖杁䕁䅙兡畂䝁䅅杢橂䝁䅫兙獂䍁䅁䅕祂䝁䄸杚灂䝁䅷党杁䍁䄰䅉祁䑁䅁杍硁䍁䅁兌杁䑁䅍兌硁䑁䅅兌祁䑁䅉杌㑂䝁䅷督瑂䙁䄰睕兂䙁䅍睑偂䍁䅁䅋祁䍁䅫睊桁䍁䅑杒歁䑁䅍睎㙁䍁䅑杓歁䑁䅍睎䅁䥁䥧䅁㡂䅁䅁睊扂䕁䅕兖杁䕁䅙兡畂䝁䅅杢橂䝁䅫兙獂䍁䅁䅕祂䝁䄸杚灂䝁䅷党杁䍁䄰䅉祁䑁䅁杍硁䍁䅁兌杁䑁䅍兌硁䑁䅅兌祁䑁䅉杌㑂䝁䅷督瑂䙁䄰睕兂䙁䅍睑偂䍁䅁䅋祁䍁䅫睊桁䍁䅑睕歁䑁䅍兏䅁䥁䥫䅁㡂䅁䅁睊扂䕁䅕兖杁䕁䅙兡畂䝁䅅杢橂䝁䅫兙獂䍁䅁䅕祂䝁䄸杚灂䝁䅷党杁䍁䄰䅉祁䑁䅁杍硁䍁䅁兌杁䑁䅍兌硁䑁䅅兌祁䑁䅉杌㑂䝁䅷督瑂䙁䄰睕兂䙁䅍睑偂䍁䅁䅋祁䍁䅫睊桁䍁䅑杖歁䑁䅑杍䅁䥁䥯䅁䥃䅁䅁睊扂䕁䅕兖杁䕁䅙兡畂䝁䅅杢橂䝁䅫兙獂䍁䅁䅕祂䝁䄸杚灂䝁䅷党杁䍁䄰䅉祁䑁䅁杍硁䍁䅁兌杁䑁䅍兌硁䑁䅅兌祁䑁䅉杌㑂䝁䅷督瑂䙁䄰睕兂䙁䅍睑偂䍁䅁䅋祁䍁䅫睊桁䍁䅑睖歁䑁䅑䅏㙁䍁䅑睖歁䑁䅕李䅁䥁䥷䅁㡂䅁䅁睊扂䕁䅕兖杁䕁䅙兡畂䝁䅅杢橂䝁䅫兙獂䍁䅁䅕祂䝁䄸杚灂䝁䅷党杁䍁䄰䅉祁䑁䅁杍硁䍁䅁兌杁䑁䅍兌硁䑁䅅兌祁䑁䅉杌㑂䝁䅷督瑂䙁䄰睕兂䙁䅍睑偂䍁䅁䅋祁䍁䅫睊桁䍁䅑䅗歁䑁䅑杍䅁䥁䥳䅁㡂䅁䅁睊扂䕁䅕兖杁䕁䅙兡畂䝁䅅杢橂䝁䅫兙獂䍁䅁䅕祂䝁䄸杚灂䝁䅷党杁䍁䄰䅉祁䑁䅁杍硁䍁䅁兌杁䑁䅍兌硁䑁䅅兌祁䑁䅉杌㑂䝁䅷督瑂䙁䄰睕兂䙁䅍睑偂䍁䅁䅋祁䍁䅫睊桁䍁䅑䅗歁䑁䅑睍䅁䥁䤰䅁祂䅁䅁睊扂䕁䅕兖杁䕁䅙兡畂䝁䅅杢橂䝁䅫兙獂䍁䅁䅕祂䝁䄸杚灂䝁䅷党杁䍁䄰䅉祁䑁䅁杍硁䍁䅁兌杁䑁䅍兌硁䑁䅅兌祁䑁䅉杌㑂䝁䅷督瑂䙁䄰睕卂䕁䅕睊桁䍁䅑村歁䑁䅅免ㅁ䅁䅁兑䅧䡁䅁䅁湁䙁䅳兒噂䍁䅁杒灂䝁䄴兙畂䝁䅍兡桂䝁䅷䅉兂䡁䅉睢浂䝁䅫䅢求䍁䅁兌杁䑁䅉䅍祁䑁䅅䅉瑁䍁䅁睍瑁䑁䅅免瑁䑁䅉杍畁䡁䅧䅢穂䝁䄰兘呂䙁䅉兒湁䍁䅅䅊䑂䍁䅑杍睁䅁䅁䅎䅧䡁䅷䅁湁䙁䅳兒噂䍁䅁杒灂䝁䄴兙畂䝁䅍兡桂䝁䅷䅉兂䡁䅉睢浂䝁䅫䅢求䍁䅁兌杁䑁䅉䅍祁䑁䅅䅉瑁䍁䅁睍瑁䑁䅅免瑁䑁䅉杍畁䡁䅧䅢穂䝁䄰兘呂䙁䅉兒湁䍁䅅䅊䑂䍁䅑杍ぁ䑁䅯䅊䑂䍁䅑睍ㅁ䅁䅁李䅧䡁䅁䅁湁䙁䅳兒噂䍁䅁杒灂䝁䄴兙畂䝁䅍兡桂䝁䅷䅉兂䡁䅉睢浂䝁䅫䅢求䍁䅁兌杁䑁䅉䅍祁䑁䅅䅉瑁䍁䅁睍瑁䑁䅅免瑁䑁䅉杍畁䡁䅧䅢穂䝁䄰兘呂䙁䅉兒湁䍁䅅䅊䑂䍁䅑睍㉁䅁䅁䅏䅧䡁䄴䅁湁䙁䅳兒噂䍁䅁杒灂䝁䄴兙畂䝁䅍兡桂䝁䅷䅉兂䡁䅉睢浂䝁䅫䅢求䍁䅁兌杁䑁䅉䅍祁䑁䅅䅉瑁䍁䅁睍瑁䑁䅅免瑁䑁䅉杍畁䡁䅧䅢穂䝁䄰兘呂䙁䅉兒湁䍁䅅䅊䑂䍁䅑䅎硁䑁䅯䅊䑂䍁䅑免硁䑁䅍䅁㙁䅃䅁䅧䅁䍁䅣睗䙂䙁䅕䅉䝂䝁䅫杢桂䝁䄴睙灂䝁䅅䅢杁䙁䅁杣療䝁䅙兡獂䝁䅕䅉瑁䍁䅁杍睁䑁䅉免杁䍁䄰䅉穁䍁䄰免硁䍁䄰杍祁䍁䄴䅥獂䡁䅍兢摂䙁䅍杕䙂䍁䅣光歁䕁䅑䅊硁䑁䅅䅏㙁䍁䅑睔歁䑁䅅免㑁䅁䅁村䅧䡁䅷䅁湁䙁䅳兒噂䍁䅁杒灂䝁䄴兙畂䝁䅍兡桂䝁䅷䅉兂䡁䅉睢浂䝁䅫䅢求䍁䅁兌杁䑁䅉䅍祁䑁䅅䅉瑁䍁䅁睍瑁䑁䅅免瑁䑁䅉杍畁䡁䅧䅢穂䝁䄰兘呂䙁䅉兒湁䍁䅅䅊䝂䍁䅑杍睁䑁䅯䅊䡂䍁䅑杍睁䅁䅁兎䅧䡁䅷䅁湁䙁䅳兒噂䍁䅁杒灂䝁䄴兙畂䝁䅍兡桂䝁䅷䅉兂䡁䅉睢浂䝁䅫䅢求䍁䅁兌杁䑁䅉䅍祁䑁䅅䅉瑁䍁䅁睍瑁䑁䅅免瑁䑁䅉杍畁䡁䅧䅢穂䝁䄰兘呂䙁䅉兒湁䍁䅅䅊䝂䍁䅑杍硁䑁䅯䅊䡂䍁䅑杍硁䅁䅁睎䅧䡁䅷䅁湁䙁䅳兒噂䍁䅁杒灂䝁䄴兙畂䝁䅍兡桂䝁䅷䅉兂䡁䅉睢浂䝁䅫䅢求䍁䅁兌杁䑁䅉䅍祁䑁䅅䅉瑁䍁䅁睍瑁䑁䅅免瑁䑁䅉杍畁䡁䅧䅢穂䝁䄰兘呂䙁䅉兒湁䍁䅅䅊䝂䍁䅑睍㉁䑁䅯䅊䭂䍁䅑睍㉁䅁䅁兏䅧䡁䅷䅁湁䙁䅳兒噂䍁䅁杒灂䝁䄴兙畂䝁䅍兡桂䝁䅷䅉兂䡁䅉睢浂䝁䅫䅢求䍁䅁兌杁䑁䅉䅍祁䑁䅅䅉瑁䍁䅁睍瑁䑁䅅免瑁䑁䅉杍畁䡁䅧䅢穂䝁䄰兘呂䙁䅉兒湁䍁䅅䅊䝂䍁䅑睍㍁䑁䅯䅊䭂䍁䅑睍㍁䅁䅁睏䅧䡁䅁䅁湁䙁䅳兒噂䍁䅁杒灂䝁䄴兙畂䝁䅍兡桂䝁䅷䅉兂䡁䅉睢浂䝁䅫䅢求䍁䅁兌杁䑁䅉䅍祁䑁䅅䅉瑁䍁䅁睍瑁䑁䅅免瑁䑁䅉杍畁䡁䅧䅢穂䝁䄰兘呂䙁䅉兒湁䍁䅅䅊呂䍁䅑睍㕁䅁䅁䅐䅧䡁䅁䅁湁䙁䅳兒噂䍁䅁杒灂䝁䄴兙畂䝁䅍兡桂䝁䅷䅉兂䡁䅉睢浂䝁䅫䅢求䍁䅁兌杁䑁䅉䅍祁䑁䅅䅉瑁䍁䅁睍瑁䑁䅅免瑁䑁䅉杍畁䡁䅧䅢穂䝁䄰兘呂䙁䅉兒湁䍁䅅䅊坂䍁䅑䅎祁䅁䅁児䅧䡁䅷䅁湁䙁䅳兒噂䍁䅁杒灂䝁䄴兙畂䝁䅍兡桂䝁䅷䅉兂䡁䅉睢浂䝁䅫䅢求䍁䅁兌杁䑁䅉䅍祁䑁䅅䅉瑁䍁䅁睍瑁䑁䅅免瑁䑁䅉杍畁䡁䅧䅢穂䝁䄰兘呂䙁䅉兒湁䍁䅅䅊塂䍁䅑䅎㑁䑁䅯䅊塂䍁䅑兎㉁䅁䅁睐䅧䡁䅁䅁湁䙁䅳兒噂䍁䅁杒灂䝁䄴兙畂䝁䅍兡桂䝁䅷䅉兂䡁䅉睢浂䝁䅫䅢求䍁䅁兌杁䑁䅉䅍祁䑁䅅䅉瑁䍁䅁睍瑁䑁䅅免瑁䑁䅉杍畁䡁䅧䅢穂䝁䄰兘呂䙁䅉兒湁䍁䅅䅊奂䍁䅑䅎祁䅁䅁材䅧䡁䅁䅁湁䙁䅳兒噂䍁䅁杒灂䝁䄴兙畂䝁䅍兡桂䝁䅷䅉兂䡁䅉睢浂䝁䅫䅢求䍁䅁兌杁䑁䅉䅍祁䑁䅅䅉瑁䍁䅁睍瑁</t>
  </si>
  <si>
    <t>䑁䅅免瑁䑁䅉杍畁䡁䅧䅢穂䝁䄰兘呂䙁䅉兒湁䍁䅅䅊奂䍁䅑䅎穁䅁䅁䅑䅧䡁䅧䅁湁䙁䅳兒噂䍁䅁杒灂䝁䄴兙畂䝁䅍兡桂䝁䅷䅉兂䡁䅉睢浂䝁䅫䅢求䍁䅁兌杁䑁䅉䅍祁䑁䅅䅉瑁䍁䅁睍瑁䑁䅅免瑁䑁䅉杍畁䡁䅧䅢穂䝁䄰兘呂䙁䅣兒兂䕁䅍睔湁䍁䅅䅊䍂䍁䅑免硁䑁䅕䅁扃䅃䅁杤䅁䍁䅣睗䙂䙁䅕䅉䝂䝁䅫杢桂䝁䄴睙灂䝁䅅䅢杁䙁䅁杣療䝁䅙兡獂䝁䅕䅉瑁䍁䅁杍睁䑁䅉免杁䍁䄰䅉穁䍁䄰免硁䍁䄰杍祁䍁䄴䅥獂䡁䅍兢摂䙁䅍睖䙂䙁䅁睑偂䍁䅣光歁䕁䅍䅊祁䑁䅁䅁佃䅃䅁杧䅁䍁䅣睗䙂䙁䅕䅉䝂䝁䅫杢桂䝁䄴睙灂䝁䅅䅢杁䙁䅁杣療䝁䅙兡獂䝁䅕䅉瑁䍁䅁杍睁䑁䅉免杁䍁䄰䅉穁䍁䄰免硁䍁䄰杍祁䍁䄴䅥獂䡁䅍兢摂䙁䅍睖䙂䙁䅁睑偂䍁䅣光歁䕁䅍䅊祁䑁䅑杏歁䕁䅍䅊穁䑁䅕䅁元䅃䅁杤䅁䍁䅣睗䙂䙁䅕䅉䝂䝁䅫杢桂䝁䄴睙灂䝁䅅䅢杁䙁䅁杣療䝁䅙兡獂䝁䅕䅉瑁䍁䅁杍睁䑁䅉免杁䍁䄰䅉穁䍁䄰免硁䍁䄰杍祁䍁䄴䅥獂䡁䅍兢摂䙁䅍睖䙂䙁䅁睑偂䍁䅣光歁䕁䅍䅊穁䑁䅙䅁千䅃䅁䅨䅁䍁䅣睗䙂䙁䅕䅉䝂䝁䅫杢桂䝁䄴睙灂䝁䅅䅢杁䙁䅁杣療䝁䅙兡獂䝁䅕䅉瑁䍁䅁杍睁䑁䅉免杁䍁䄰䅉穁䍁䄰免硁䍁䄰杍祁䍁䄴䅥獂䡁䅍兢摂䙁䅍睖䙂䙁䅁睑偂䍁䅣光歁䕁䅍䅊ぁ䑁䅅杏歁䕁䅍䅊硁䑁䅅睍䅁䩁䥑䅁䝃䅁䅁睊扂䕁䅕兖杁䕁䅙兡畂䝁䅅杢橂䝁䅫兙獂䍁䅁䅕祂䝁䄸杚灂䝁䅷党杁䍁䄰䅉祁䑁䅁杍硁䍁䅁兌杁䑁䅍兌硁䑁䅅兌祁䑁䅉杌㑂䝁䅷督瑂䙁䄰睕塂䕁䅕䅕䑂䕁䄸睊桁䍁䅑䅒歁䑁䅅免㑁䑁䅯䅊偂䍁䅑免硁䑁䅧䅁捃䅃䅁杧䅁䍁䅣睗䙂䙁䅕䅉䝂䝁䅫杢桂䝁䄴睙灂䝁䅅䅢杁䙁䅁杣療䝁䅙兡獂䝁䅕䅉瑁䍁䅁杍睁䑁䅉免杁䍁䄰䅉穁䍁䄰免硁䍁䄰杍祁䍁䄴䅥獂䡁䅍兢摂䙁䅍睖䙂䙁䅁睑偂䍁䅣光歁䕁䅙䅊祁䑁䅁杏歁䕁䅣䅊祁䑁䅁䅁偃䅃䅁杧䅁䍁䅣睗䙂䙁䅕䅉䝂䝁䅫杢桂䝁䄴睙灂䝁䅅䅢杁䙁䅁杣療䝁䅙兡獂䝁䅕䅉瑁䍁䅁杍睁䑁䅉免杁䍁䄰䅉穁䍁䄰免硁䍁䄰杍祁䍁䄴䅥獂䡁䅍兢摂䙁䅍睖䙂䙁䅁睑偂䍁䅣光歁䕁䅙䅊祁䑁䅅杏歁䕁䅣䅊祁䑁䅅䅁剃䅃䅁杧䅁䍁䅣睗䙂䙁䅕䅉䝂䝁䅫杢桂䝁䄴睙灂䝁䅅䅢杁䙁䅁杣療䝁䅙兡獂䝁䅕䅉瑁䍁䅁杍睁䑁䅉免杁䍁䄰䅉穁䍁䄰免硁䍁䄰杍祁䍁䄴䅥獂䡁䅍兢摂䙁䅍睖䙂䙁䅁睑偂䍁䅣光歁䕁䅙䅊穁䑁䅙杏歁䕁䅯䅊穁䑁䅙䅁呃䅃䅁杧䅁䍁䅣睗䙂䙁䅕䅉䝂䝁䅫杢桂䝁䄴睙灂䝁䅅䅢杁䙁䅁杣療䝁䅙兡獂䝁䅕䅉瑁䍁䅁杍睁䑁䅉免杁䍁䄰䅉穁䍁䄰免硁䍁䄰杍祁䍁䄴䅥獂䡁䅍兢摂䙁䅍睖䙂䙁䅁睑偂䍁䅣光歁䕁䅙䅊穁䑁䅣杏歁䕁䅯䅊穁䑁䅣䅁噃䅃䅁杤䅁䍁䅣睗䙂䙁䅕䅉䝂䝁䅫杢桂䝁䄴睙灂䝁䅅䅢杁䙁䅁杣療䝁䅙兡獂䝁䅕䅉瑁䍁䅁杍睁䑁䅉免杁䍁䄰䅉穁䍁䄰免硁䍁䄰杍祁䍁䄴䅥獂䡁䅍兢摂䙁䅍睖䙂䙁䅁睑偂䍁䅣光歁䙁䅍䅊穁䑁䅫䅁坃䅃䅁杤䅁䍁䅣睗䙂䙁䅕䅉䝂䝁䅫杢桂䝁䄴睙灂䝁䅅䅢杁䙁䅁杣療䝁䅙兡獂䝁䅕䅉瑁䍁䅁杍睁䑁䅉免杁䍁䄰䅉穁䍁䄰免硁䍁䄰杍祁䍁䄴䅥獂䡁䅍兢摂䙁䅍睖䙂䙁䅁睑偂䍁䅣光歁䙁䅙䅊ぁ䑁䅉䅁塃䅃䅁杧䅁䍁䅣睗䙂䙁䅕䅉䝂䝁䅫杢桂䝁䄴睙灂䝁䅅䅢杁䙁䅁杣療䝁䅙兡獂䝁䅕䅉瑁䍁䅁杍睁䑁䅉免杁䍁䄰䅉穁䍁䄰免硁䍁䄰杍祁䍁䄴䅥獂䡁䅍兢摂䙁䅍睖䙂䙁䅁睑偂䍁䅣光歁䙁䅣䅊ぁ䑁䅧杏歁䙁䅣䅊ㅁ䑁䅙䅁婃䅃䅁杤䅁䍁䅣睗䙂䙁䅕䅉䝂䝁䅫杢桂䝁䄴睙灂䝁䅅䅢杁䙁䅁杣療䝁䅙兡獂䝁䅕䅉瑁䍁䅁杍睁䑁䅉免杁䍁䄰䅉穁䍁䄰免硁䍁䄰杍祁䍁䄴䅥獂䡁䅍兢摂䙁䅍睖䙂䙁䅁睑偂䍁䅣光歁䙁䅧䅊ぁ䑁䅉䅁奃䅃䅁杤䅁䍁䅣睗䙂䙁䅕䅉䝂䝁䅫杢桂䝁䄴睙灂䝁䅅䅢杁䙁䅁杣療䝁䅙兡獂䝁䅕䅉瑁䍁䅁杍睁䑁䅉免杁䍁䄰䅉穁䍁䄰免硁䍁䄰杍祁䍁䄴䅥獂䡁䅍兢摂䙁䅍睖䙂䙁䅁睑偂䍁䅣光歁䙁䅧䅊ぁ䑁䅍䅁慃䅃䅁来䅁䍁䅣睗䙂䙁䅕䅉䝂䝁䅫杢桂䝁䄴睙灂䝁䅅䅢杁䙁䅁杣療䝁䅙兡獂䝁䅕䅉瑁䍁䅁杍睁䑁䅉免杁䍁䄰䅉穁䍁䄰免硁䍁䄰杍祁䍁䄴䅥獂䡁䅍兢摂䙁䅍睖䙂䙁䅁睑偂䑁䅅睊桁䍁䅑村歁䑁䅅免ㅁ䅁䅁杮䅕䡁䅧䅁湁䙁䅳兒噂䍁䅁杒灂䝁䄴兙畂䝁䅍兡桂䝁䅷䅉兂䡁䅉睢浂䝁䅫䅢求䍁䅁兌杁䑁䅉䅍祁䑁䅅䅉瑁䍁䅁睍瑁䑁䅅免瑁䑁䅉杍畁䡁䅧䅢穂䝁䄰兘呂䙁䅣兒兂䕁䅍睔硁䍁䅣光歁䕁䅍䅊祁䑁䅁䅁剃兂䅁䅨䅁䍁䅣睗䙂䙁䅕䅉䝂䝁䅫杢桂䝁䄴睙灂䝁䅅䅢杁䙁䅁杣療䝁䅙兡獂䝁䅕䅉瑁䍁䅁杍睁䑁䅉免杁䍁䄰䅉穁䍁䄰免硁䍁䄰杍祁䍁䄴䅥獂䡁䅍兢摂䙁䅍睖䙂䙁䅁睑偂䑁䅅睊桁䍁䅑睑歁䑁䅉䅎㙁䍁䅑睑歁䑁䅍兎䅁䩁䙍䅁㑂䅁䅁睊扂䕁䅕兖杁䕁䅙兡畂䝁䅅杢橂䝁䅫兙獂䍁䅁䅕祂䝁䄸杚灂䝁䅷党杁䍁䄰䅉祁䑁䅁杍硁䍁䅁兌杁䑁䅍兌硁䑁䅅兌祁䑁䅉杌㑂䝁䅷督瑂䙁䄰睕塂䕁䅕䅕䑂䕁䄸免湁䍁䅅䅊䑂䍁䅑睍㉁䅁䅁杬䅕䥁䅙䅁湁䙁䅳兒噂䍁䅁杒灂䝁䄴兙畂䝁䅍兡桂䝁䅷䅉兂䡁䅉睢浂䝁䅫䅢求䍁䅁兌杁䑁䅉䅍祁䑁䅅䅉瑁䍁䅁睍瑁䑁䅅免瑁䑁䅉杍畁䡁䅧䅢穂䝁䄰兘呂䙁䅣兒兂䕁䅍睔硁䍁䅣光歁䕁䅍䅊ぁ䑁䅅杏歁䕁䅍䅊硁䑁䅅睍䅁䩁䙧䅁䥃䅁䅁睊扂䕁䅕兖杁䕁䅙兡畂䝁䅅杢橂䝁䅫兙獂䍁䅁䅕祂䝁䄸杚灂䝁䅷党杁䍁䄰䅉祁䑁䅁杍硁䍁䅁兌杁䑁䅍兌硁䑁䅅兌祁䑁䅉杌㑂䝁䅷督瑂䙁䄰睕塂䕁䅕䅕䑂䕁䄸免湁䍁䅅䅊䕂䍁䅑免硁䑁䅧杏歁䕁䄸䅊硁䑁䅅䅏䅁䩁䘸䅁䕃䅁䅁睊扂䕁䅕兖杁䕁䅙兡畂䝁䅅杢橂䝁䅫兙獂䍁䅁䅕祂䝁䄸杚灂䝁䅷党杁䍁䄰䅉祁䑁䅁杍硁䍁䅁兌杁䑁䅍兌硁䑁䅅兌祁䑁䅉杌㑂䝁䅷督瑂䙁䄰睕塂䕁䅕䅕䑂䕁䄸免湁䍁䅅䅊䝂䍁䅑杍睁䑁䅯䅊䡂䍁䅑杍睁䅁䅁杫䅕䥁䅑䅁湁䙁䅳兒噂䍁䅁杒灂䝁䄴兙畂䝁䅍兡桂䝁䅷䅉兂䡁䅉睢浂䝁䅫䅢求䍁䅁兌杁䑁䅉䅍祁䑁䅅䅉瑁䍁䅁睍瑁䑁䅅免瑁䑁䅉杍畁䡁䅧䅢穂䝁䄰兘呂䙁䅣兒兂䕁䅍睔硁䍁䅣光歁䕁䅙䅊祁䑁䅅杏歁䕁䅣䅊祁䑁䅅䅁啃兂䅁䅨䅁䍁䅣睗䙂䙁䅕䅉䝂䝁䅫杢桂䝁䄴睙灂䝁䅅䅢杁䙁䅁杣療䝁䅙兡獂䝁䅕䅉瑁䍁䅁杍睁䑁䅉免杁䍁䄰䅉穁䍁䄰免硁䍁䄰杍祁䍁䄴䅥獂䡁䅍兢摂䙁䅍睖䙂䙁䅁睑偂䑁䅅睊桁䍁䅑杒歁䑁䅍李㙁䍁䅑杓歁䑁䅍李䅁䩁䙣䅁䕃䅁䅁睊扂䕁䅕兖杁䕁䅙兡畂䝁䅅杢橂䝁䅫兙獂䍁䅁䅕祂䝁䄸杚灂䝁䅷党杁䍁䄰䅉祁䑁䅁杍硁䍁䅁兌杁䑁䅍兌硁䑁䅅兌祁䑁䅉杌㑂䝁䅷督瑂䙁䄰睕塂䕁䅕䅕䑂䕁䄸免湁䍁䅅䅊䝂䍁䅑睍㍁䑁䅯䅊䭂䍁䅑睍㍁䅁䅁六䅕䡁䅧䅁湁䙁䅳兒噂䍁䅁杒灂䝁䄴兙畂䝁䅍兡桂䝁䅷䅉兂䡁䅉睢浂䝁䅫䅢求䍁䅁兌杁䑁䅉䅍祁䑁䅅䅉瑁䍁䅁睍瑁䑁䅅免瑁䑁䅉杍畁䡁䅧䅢穂䝁䄰兘呂䙁䅣兒兂䕁䅍睔硁䍁䅣光歁䙁䅍䅊穁䑁䅫䅁噃兂䅁䅥䅁䍁䅣睗䙂䙁䅕䅉䝂䝁䅫杢桂䝁䄴睙灂䝁䅅䅢杁䙁䅁杣療䝁䅙兡獂䝁䅕䅉瑁䍁䅁杍睁䑁䅉免杁䍁䄰䅉穁䍁䄰免硁䍁䄰杍祁䍁䄴䅥獂䡁䅍兢摂䙁䅍睖䙂䙁䅁睑偂䑁䅅睊桁䍁䅑杖歁䑁䅑杍䅁䩁䙯䅁䕃䅁䅁睊扂䕁䅕兖杁䕁䅙兡畂䝁䅅杢橂䝁䅫兙獂䍁䅁䅕祂䝁䄸杚灂䝁䅷党杁䍁䄰䅉祁䑁䅁杍硁䍁䅁兌杁䑁䅍兌硁䑁䅅兌祁䑁䅉杌㑂䝁䅷督瑂䙁䄰睕塂䕁䅕䅕䑂䕁䄸免湁䍁䅅䅊塂䍁䅑䅎㑁䑁䅯䅊塂䍁䅑兎㉁䅁䅁䅮䅕䡁䅧䅁湁䙁䅳兒噂䍁䅁杒灂䝁䄴兙畂䝁䅍兡桂䝁䅷䅉兂䡁䅉睢浂䝁䅫䅢求䍁䅁兌杁䑁䅉䅍祁䑁䅅䅉瑁䍁䅁睍瑁䑁䅅免瑁䑁䅉杍畁䡁䅧䅢穂䝁䄰兘呂䙁䅣兒兂䕁䅍睔硁䍁䅣光歁䙁䅧䅊ぁ䑁䅉䅁扃兂䅁䅥䅁䍁䅣睗䙂䙁䅕䅉䝂䝁䅫杢桂䝁䄴睙灂䝁䅅䅢杁䙁䅁杣療䝁䅙兡獂䝁䅕䅉瑁䍁䅁杍睁䑁䅉免杁䍁䄰䅉穁䍁䄰免硁䍁䄰杍祁䍁䄴䅥獂䡁䅍兢摂䙁䅍睖䙂䙁䅁睑偂䑁䅅睊桁䍁䅑䅗歁䑁䅑睍䅁䩁䘰䅁祂䅁䅁睊扂䕁䅕兖杁䕁䅙兡畂䝁䅅杢橂䝁䅫兙獂䍁䅁䅕祂䝁䄸杚灂䝁䅷党杁䍁䄰䅉祁䑁䅁杍硁䍁䅁兌杁䑁䅍兌硁䑁䅅兌祁䑁䅉杌㑂䝁䅷督瑂䙁䄰杖坂䕁䅍睊桁䍁䅑村歁䑁䅅免ㅁ䅁䅁睘䅧䡁䅁䅁湁䙁䅳兒噂䍁䅁杒灂䝁䄴兙畂䝁䅍兡桂䝁䅷䅉兂䡁䅉睢浂䝁䅫䅢求䍁䅁兌杁䑁䅉䅍祁䑁䅅䅉瑁䍁䅁睍瑁䑁䅅免瑁䑁䅉杍畁䡁䅧䅢穂䝁䄰兘坂䙁䅙睑湁䍁䅅䅊䑂䍁䅑杍睁䅁䅁杕䅧䡁䅷䅁湁䙁䅳兒噂䍁䅁杒灂䝁䄴兙畂䝁䅍兡桂䝁䅷䅉兂䡁䅉睢浂䝁䅫䅢求䍁䅁兌杁䑁䅉䅍祁䑁䅅䅉瑁䍁䅁睍瑁䑁䅅免瑁䑁䅉杍畁䡁䅧䅢穂䝁䄰兘坂䙁䅙睑湁䍁䅅䅊䑂䍁䅑杍ぁ䑁䅯䅊䑂䍁䅑睍ㅁ䅁䅁䅖䅧䡁䅁䅁湁䙁䅳兒噂䍁䅁杒灂䝁䄴兙畂䝁䅍兡桂䝁䅷䅉兂䡁䅉睢浂䝁䅫䅢求䍁䅁兌杁䑁䅉䅍祁䑁䅅䅉瑁䍁䅁睍瑁䑁䅅免瑁䑁䅉杍畁䡁䅧䅢穂䝁䄰兘坂䙁䅙睑湁䍁䅅䅊䑂䍁䅑睍㉁䅁䅁杖䅧䡁䄴䅁湁䙁䅳兒噂䍁䅁杒灂䝁䄴兙畂䝁䅍兡桂䝁䅷䅉兂䡁䅉睢浂䝁䅫䅢求䍁䅁兌杁䑁䅉䅍祁䑁䅅䅉瑁䍁䅁睍瑁䑁䅅免瑁䑁䅉杍畁䡁䅧䅢穂䝁䄰兘坂䙁䅙睑湁䍁䅅䅊䑂䍁䅑䅎硁䑁䅯䅊䑂䍁䅑免硁䑁䅍䅁奂䅃䅁䅧䅁䍁䅣睗䙂䙁䅕䅉䝂䝁䅫杢桂䝁䄴睙灂䝁䅅䅢杁䙁䅁杣療䝁䅙兡獂䝁䅕䅉瑁䍁䅁杍睁䑁䅉免杁䍁䄰䅉穁䍁䄰免硁䍁䄰杍祁䍁䄴䅥獂䡁䅍兢摂䙁䅙杖䑂䍁䅣光歁䕁䅑䅊硁䑁䅅䅏㙁䍁䅑睔歁䑁䅅免㑁䅁䅁䅙䅧䡁䅷䅁湁䙁䅳兒噂䍁䅁杒灂䝁䄴兙畂䝁䅍兡桂䝁䅷䅉兂䡁䅉睢浂䝁䅫䅢求䍁䅁兌杁䑁䅉䅍祁䑁䅅䅉瑁䍁䅁睍瑁䑁䅅免瑁䑁䅉杍畁䡁䅧䅢穂䝁䄰兘坂䙁䅙睑湁䍁䅅䅊䝂䍁䅑杍睁䑁䅯䅊䡂䍁䅑杍睁䅁䅁睕䅧䡁䅷䅁湁䙁䅳兒噂䍁䅁杒灂䝁䄴兙畂䝁䅍兡桂䝁䅷䅉兂䡁䅉睢浂䝁䅫䅢求䍁䅁兌杁䑁䅉䅍祁䑁䅅䅉瑁䍁䅁睍瑁䑁䅅免瑁䑁䅉杍畁䡁䅧䅢穂䝁䄰兘坂䙁䅙睑湁䍁䅅䅊䝂䍁䅑杍硁䑁䅯䅊䡂䍁䅑杍硁䅁䅁兖䅧䡁䅷䅁湁䙁䅳兒噂䍁䅁杒灂䝁䄴兙畂䝁䅍兡桂䝁䅷䅉兂䡁䅉睢浂䝁䅫䅢求䍁䅁兌杁䑁䅉䅍祁䑁䅅䅉瑁䍁䅁睍瑁䑁䅅免瑁䑁䅉杍畁䡁䅧䅢穂䝁䄰兘坂䙁䅙睑湁䍁䅅䅊䝂䍁䅑睍㉁䑁䅯䅊䭂䍁䅑睍㉁䅁䅁睖䅧䡁䅷䅁湁䙁䅳兒噂䍁䅁杒灂䝁䄴兙畂䝁䅍兡桂䝁䅷䅉兂䡁䅉睢浂䝁䅫䅢求䍁䅁兌杁䑁䅉䅍祁䑁䅅䅉瑁䍁䅁睍瑁䑁䅅免瑁䑁䅉杍畁䡁䅧䅢穂䝁䄰兘坂䙁䅙睑湁䍁䅅䅊䝂䍁䅑睍㍁䑁䅯䅊䭂䍁䅑睍㍁䅁䅁兗䅧䡁䅁䅁湁䙁䅳兒噂䍁䅁杒灂䝁䄴兙畂䝁䅍兡桂䝁䅷䅉兂䡁䅉睢浂䝁䅫䅢求䍁䅁兌杁䑁䅉䅍祁䑁䅅䅉瑁䍁䅁睍瑁䑁䅅免瑁䑁䅉杍畁䡁䅧䅢穂䝁䄰兘坂䙁䅙睑湁䍁䅅䅊呂䍁䅑睍㕁䅁䅁杗䅧䡁䅁䅁湁䙁䅳兒噂䍁䅁杒灂䝁䄴兙畂䝁䅍兡桂䝁䅷䅉兂䡁䅉睢浂䝁䅫䅢求䍁䅁兌杁䑁䅉䅍祁䑁䅅䅉瑁䍁䅁睍瑁䑁䅅免瑁䑁䅉杍畁䡁䅧䅢穂䝁䄰兘坂䙁䅙睑湁䍁䅅䅊坂䍁䅑䅎祁䅁䅁睗䅧䡁䅷䅁湁䙁䅳兒噂䍁䅁杒灂䝁䄴兙畂䝁䅍兡桂䝁䅷䅉兂䡁䅉睢浂䝁䅫䅢求䍁䅁兌杁䑁䅉䅍祁䑁䅅䅉瑁䍁䅁睍瑁䑁䅅免瑁䑁䅉杍畁䡁䅧䅢穂䝁䄰兘坂䙁䅙睑湁䍁䅅䅊塂䍁䅑䅎㑁䑁䅯䅊塂䍁䅑兎㉁䅁䅁兘䅧䡁䅁䅁湁䙁䅳兒噂䍁䅁杒灂䝁䄴兙畂䝁䅍兡桂䝁䅷䅉兂䡁䅉睢浂䝁䅫䅢求䍁䅁兌杁䑁䅉䅍祁䑁䅅䅉瑁䍁䅁睍瑁䑁䅅免瑁䑁䅉杍畁䡁䅧䅢穂䝁䄰兘坂䙁䅙睑湁䍁䅅䅊奂䍁䅑䅎祁䅁䅁䅘䅧䡁䅁䅁湁䙁䅳兒噂䍁䅁杒灂䝁䄴兙畂䝁䅍兡桂䝁䅷䅉兂䡁䅉睢浂䝁䅫䅢求䍁䅁兌杁䑁䅉䅍祁䑁䅅䅉瑁䍁䅁睍瑁䑁䅅免瑁䑁䅉杍畁䡁䅧䅢穂䝁䄰兘坂䙁䅙睑湁䍁䅅䅊奂䍁䅑䅎穁䅁䅁杘䅧䡁䅉䅁湁䙁䅳兒噂䍁䅁杒灂䝁䄴兙畂䝁䅍兡桂䝁䅷䅉兂䡁䅉睢浂䝁䅫䅢求䍁䅁兌杁䑁䅉䅍祁䑁䅅䅉瑁䍁䅁睍瑁䑁䅅免瑁䑁䅉杍畁䡁䅧䅢穂䝁䄰兘塂䕁䅕睑湁䍁䅅䅊䍂䍁䅑免硁䑁䅕䅁畂䅃䅁䅣䅁䍁䅣睗䙂䙁䅕䅉䝂䝁䅫杢桂䝁䄴睙灂䝁䅅䅢杁䙁䅁杣療䝁䅙兡獂䝁䅕䅉瑁䍁䅁杍睁䑁䅉免杁䍁䄰䅉穁䍁䄰免硁䍁䄰杍祁䍁䄴䅥獂䡁䅍兢摂䙁䅣兒䑂䍁䅣光歁䕁䅍䅊祁䑁䅁䅁桂䅃䅁䅦䅁䍁䅣睗䙂䙁䅕䅉䝂䝁䅫杢桂䝁䄴睙灂䝁䅅䅢杁䙁䅁杣療䝁䅙兡獂䝁䅕䅉瑁䍁䅁杍睁䑁䅉免杁䍁䄰䅉穁䍁䄰免硁䍁䄰杍祁䍁䄴䅥獂䡁䅍兢摂䙁䅣兒䑂䍁䅣光歁䕁䅍䅊祁䑁䅑杏歁䕁䅍䅊穁䑁䅕䅁橂䅃䅁䅣䅁䍁䅣睗䙂䙁䅕䅉䝂䝁䅫杢桂䝁䄴睙灂䝁䅅䅢杁䙁䅁杣療䝁䅙兡獂䝁䅕䅉瑁䍁䅁杍睁䑁䅉免杁䍁䄰䅉穁䍁䄰免硁䍁䄰杍祁䍁䄴䅥獂䡁䅍兢摂䙁䅣兒䑂䍁䅣光歁䕁䅍䅊穁䑁䅙䅁浂䅃䅁杦䅁䍁䅣睗䙂䙁䅕䅉䝂䝁䅫杢桂䝁䄴睙灂䝁䅅䅢杁䙁䅁杣療䝁䅙兡獂䝁䅕䅉瑁䍁䅁杍睁䑁䅉免杁䍁䄰䅉穁䍁䄰免硁䍁䄰杍祁䍁䄴䅥獂䡁䅍兢摂䙁䅣兒䑂䍁䅣光歁䕁䅍䅊ぁ䑁䅅杏歁䕁䅍䅊硁䑁䅅睍䅁䝁䥧䅁䅃䅁䅁睊扂䕁䅕兖杁䕁䅙兡畂䝁䅅杢橂䝁䅫兙獂䍁䅁䅕祂䝁䄸杚灂䝁䅷党杁䍁䄰䅉祁䑁䅁杍硁䍁䅁兌杁䑁䅍兌硁䑁䅅兌祁䑁䅉杌㑂䝁䅷督瑂䙁䄰睖䙂䕁䅍睊桁䍁䅑䅒歁䑁䅅免㑁䑁䅯䅊偂䍁䅑免硁䑁䅧䅁療䅃䅁䅦䅁䍁䅣睗䙂䙁䅕䅉䝂䝁䅫杢桂䝁䄴睙灂䝁䅅䅢杁䙁䅁杣療䝁䅙兡獂䝁䅕䅉瑁䍁䅁杍睁䑁䅉免杁䍁䄰䅉穁䍁䄰免硁䍁䄰杍祁䍁䄴䅥獂䡁䅍兢摂䙁䅣兒䑂䍁䅣光歁䕁䅙䅊祁䑁䅁杏歁䕁䅣䅊祁䑁䅁䅁楂䅃䅁䅦䅁䍁䅣睗䙂䙁䅕䅉䝂䝁䅫杢桂䝁䄴睙灂䝁䅅䅢杁䙁䅁杣療䝁䅙兡獂䝁䅕䅉瑁䍁䅁杍睁䑁䅉免杁䍁䄰䅉穁䍁䄰免硁䍁䄰杍祁䍁䄴䅥獂䡁䅍兢摂䙁䅣兒䑂䍁䅣光歁䕁䅙䅊祁䑁䅅杏歁䕁䅣䅊祁䑁䅅䅁歂䅃䅁䅦䅁䍁䅣睗䙂䙁䅕䅉䝂䝁䅫杢桂䝁䄴睙灂䝁䅅䅢杁䙁䅁杣療䝁䅙兡獂䝁䅕䅉瑁䍁䅁杍睁䑁䅉免杁䍁䄰䅉穁䍁䄰免硁䍁䄰杍祁䍁䄴䅥獂䡁䅍兢摂䙁䅣兒䑂䍁䅣光歁䕁䅙䅊穁䑁䅙杏歁䕁䅯䅊穁䑁䅙䅁湂䅃䅁䅦䅁䍁䅣睗䙂䙁䅕䅉䝂䝁䅫杢桂䝁䄴睙灂䝁䅅䅢杁䙁䅁杣療䝁䅙兡獂䝁䅕䅉瑁䍁䅁杍睁䑁䅉免杁䍁䄰䅉穁䍁䄰免硁䍁䄰杍祁䍁䄴䅥獂䡁䅍兢摂䙁䅣兒䑂䍁䅣光歁䕁䅙䅊穁䑁䅣杏歁䕁䅯䅊穁䑁䅣䅁灂䅃䅁䅣䅁䍁䅣睗䙂䙁䅕䅉䝂䝁䅫杢桂䝁䄴睙灂䝁䅅䅢杁䙁䅁杣療䝁䅙兡獂䝁䅕䅉瑁䍁䅁杍睁䑁䅉免杁䍁䄰䅉穁䍁䄰免硁䍁䄰杍祁䍁䄴䅥獂䡁䅍兢摂䙁䅣兒䑂䍁䅣光歁䙁䅍䅊穁䑁䅫䅁求䅃䅁䅣䅁䍁䅣睗䙂䙁䅕䅉䝂䝁䅫杢桂䝁䄴睙灂䝁䅅䅢杁䙁䅁杣療䝁䅙兡獂䝁䅕䅉瑁䍁䅁杍睁䑁䅉免杁䍁䄰䅉穁䍁䄰免硁䍁䄰杍祁䍁䄴䅥獂䡁䅍兢摂䙁䅣兒䑂䍁䅣光歁䙁䅙䅊ぁ䑁䅉䅁煂䅃䅁䅦䅁䍁䅣睗䙂䙁䅕䅉䝂䝁䅫杢桂䝁䄴睙灂䝁䅅䅢杁䙁䅁杣療䝁䅙兡獂䝁䅕䅉瑁䍁䅁杍睁䑁䅉免杁䍁䄰䅉穁䍁䄰免硁䍁䄰杍祁䍁䄴䅥獂䡁䅍兢摂䙁䅣兒䑂䍁䅣光歁䙁䅣䅊ぁ䑁䅧杏歁䙁䅣䅊ㅁ䑁䅙䅁獂䅃䅁䅣䅁䍁䅣睗䙂䙁䅕䅉䝂䝁䅫杢桂䝁䄴睙灂䝁䅅䅢杁䙁䅁杣療䝁䅙兡獂䝁䅕䅉瑁䍁䅁杍睁䑁䅉免杁䍁䄰䅉穁䍁䄰免硁䍁䄰杍祁䍁䄴䅥獂䡁䅍兢摂䙁䅣兒䑂䍁䅣光歁䙁䅧䅊ぁ䑁䅉䅁牂䅃䅁䅣䅁䍁䅣睗䙂䙁䅕䅉䝂䝁䅫杢桂䝁䄴睙灂䝁䅅䅢杁䙁䅁杣療䝁䅙兡獂䝁䅕䅉瑁䍁䅁杍睁䑁䅉免杁䍁䄰䅉穁䍁䄰免硁䍁䄰杍祁䍁䄴䅥獂䡁䅍兢摂䙁䅣兒䑂䍁䅣光歁䙁䅧䅊ぁ䑁䅍䅁瑂䅃䅁杣䅁䍁䅣睗䙂䙁䅕䅉䝂䝁䅫杢桂䝁䄴睙灂䝁䅅䅢杁䙁䅁杣療䝁䅙兡獂䝁䅕䅉瑁䍁䅁杍睁䑁䅉免杁䍁䄰䅉穁䍁䄰免硁䍁䄰杍祁䍁䄴䅥獂䡁䅍兢摂䙁䅧兒䵂䍁䅣光歁䕁䅉䅊硁䑁䅅兎䅁䡁䤰䅁睂䅁䅁睊扂䕁䅕兖杁䕁䅙兡畂䝁䅅杢橂䝁䅫兙獂䍁䅁䅕祂䝁䄸杚灂䝁䅷党杁䍁䄰䅉祁䑁䅁杍硁䍁䅁兌杁䑁䅍兌硁䑁䅅兌祁䑁䅉杌㑂䝁䅷督瑂䙁䄰䅗䙂䕁䅷睊桁䍁䅑睑歁䑁䅉䅍䅁䡁䥁䅁㡂䅁䅁睊扂䕁䅕兖杁䕁䅙兡畂䝁䅅杢橂䝁䅫兙獂䍁䅁䅕祂䝁䄸杚灂䝁䅷党杁䍁䄰䅉祁䑁䅁杍硁䍁䅁兌杁䑁䅍兌硁䑁䅅兌祁䑁䅉杌㑂䝁䅷督瑂䙁䄰䅗䙂䕁䅷睊桁䍁䅑睑歁䑁䅉䅎㙁䍁䅑睑歁䑁䅍兎䅁䡁䥉䅁睂䅁䅁睊扂䕁䅕兖杁䕁䅙兡畂䝁䅅杢橂䝁䅫兙獂䍁䅁䅕祂䝁䄸杚灂䝁䅷党杁䍁䄰䅉祁䑁䅁杍硁䍁䅁兌杁䑁䅍兌硁䑁䅅兌祁䑁䅉杌㑂䝁䅷督瑂䙁䄰䅗䙂䕁䅷睊桁䍁䅑睑歁䑁䅍李䅁䡁䥕䅁⭂䅁䅁睊扂䕁䅕兖杁䕁䅙兡畂䝁䅅杢橂䝁䅫兙獂䍁䅁䅕祂䝁䄸杚灂䝁䅷党杁䍁䄰䅉祁䑁䅁杍硁䍁䅁兌杁䑁䅍兌硁䑁䅅兌祁䑁䅉杌㑂䝁䅷督瑂䙁䄰䅗䙂䕁䅷睊桁䍁䅑睑歁䑁䅑免㙁䍁䅑睑歁䑁䅅免穁䅁䅁睤䅧䥁䅁䅁湁䙁䅳兒噂䍁䅁杒灂䝁䄴兙畂䝁䅍兡桂䝁䅷䅉兂䡁䅉睢浂䝁䅫䅢求䍁䅁兌杁䑁䅉䅍祁䑁䅅䅉瑁䍁䅁睍瑁䑁䅅免瑁䑁䅉杍畁䡁䅧䅢穂䝁䄰兘奂䕁䅕䅔湁䍁䅅䅊䕂䍁䅑免硁䑁䅧杏歁䕁䄸䅊硁䑁䅅䅏䅁䡁䤴䅁㡂䅁䅁睊扂䕁䅕兖杁䕁䅙兡畂䝁䅅杢橂䝁䅫兙獂䍁䅁䅕祂䝁䄸杚灂䝁䅷党杁䍁䄰䅉祁䑁䅁杍硁䍁䅁兌杁䑁䅍兌硁䑁䅅兌祁䑁䅉杌㑂䝁䅷督瑂䙁䄰䅗䙂䕁䅷睊桁䍁䅑杒歁䑁䅉䅍㙁䍁䅑睒歁䑁䅉䅍䅁䡁䥅䅁㡂䅁䅁睊扂䕁䅕兖杁䕁䅙兡畂䝁䅅杢橂䝁䅫兙獂䍁䅁䅕祂䝁䄸杚灂䝁䅷党杁䍁䄰䅉祁䑁䅁杍硁䍁䅁兌杁䑁䅍兌硁䑁䅅兌祁䑁䅉杌㑂䝁䅷督瑂䙁䄰䅗䙂䕁䅷睊桁䍁䅑杒歁䑁䅉免㙁䍁䅑睒歁䑁䅉免䅁䡁䥍䅁㡂䅁䅁睊扂䕁䅕兖杁䕁䅙兡畂䝁䅅杢橂䝁䅫兙獂䍁䅁䅕祂䝁䄸杚灂䝁䅷党杁䍁䄰䅉祁䑁䅁杍硁䍁䅁兌杁䑁䅍兌硁䑁䅅兌祁䑁䅉杌㑂䝁䅷督瑂䙁䄰䅗䙂䕁䅷睊桁䍁䅑杒歁䑁䅍李㙁䍁䅑杓歁䑁䅍李䅁䡁䥙䅁㡂䅁䅁睊扂䕁䅕兖杁䕁䅙兡畂䝁䅅杢橂䝁䅫兙獂䍁䅁䅕祂䝁䄸杚灂䝁䅷党杁䍁䄰䅉祁䑁䅁杍硁䍁䅁兌杁䑁䅍兌硁䑁䅅兌祁䑁䅉杌㑂䝁䅷督瑂䙁䄰䅗䙂䕁䅷睊桁䍁䅑杒歁䑁䅍睎㙁䍁䅑杓歁䑁䅍睎䅁䡁䥧䅁睂䅁䅁睊扂䕁䅕兖杁䕁䅙兡畂䝁䅅杢橂䝁䅫兙獂䍁䅁䅕祂䝁䄸杚灂䝁䅷党杁䍁䄰䅉祁䑁䅁杍硁䍁䅁兌杁䑁䅍兌硁䑁䅅兌祁䑁䅉杌㑂䝁䅷督瑂䙁䄰䅗䙂䕁䅷睊桁䍁䅑睕歁䑁䅍兏䅁䡁䥑䅁睂䅁䅁睊扂䕁䅕兖杁䕁䅙兡畂䝁䅅杢橂䝁䅫兙獂䍁䅁䅕祂䝁䄸杚灂䝁䅷党杁䍁䄰䅉祁䑁䅁杍硁䍁䅁兌杁䑁䅍兌硁䑁䅅兌祁䑁䅉杌㑂䝁䅷督瑂䙁䄰䅗䙂䕁䅷睊桁䍁䅑杖歁䑁䅑杍䅁䡁䥫䅁㡂䅁䅁睊扂䕁䅕兖杁䕁䅙兡畂䝁䅅杢橂䝁䅫兙獂䍁䅁䅕祂䝁䄸杚灂䝁䅷党杁䍁䄰䅉祁䑁䅁杍硁䍁䅁兌杁䑁䅍兌硁䑁䅅兌祁䑁䅉杌㑂䝁䅷督瑂䙁䄰䅗䙂䕁䅷睊桁䍁䅑睖歁䑁䅑䅏㙁䍁䅑睖歁䑁䅕李䅁䡁䥳䅁睂䅁䅁睊扂䕁䅕兖杁䕁䅙兡畂䝁䅅杢橂䝁䅫兙獂䍁䅁䅕祂䝁䄸杚灂䝁䅷党杁䍁䄰䅉祁䑁䅁杍硁䍁䅁兌杁䑁䅍兌硁䑁䅅兌祁䑁䅉杌㑂䝁䅷督瑂䙁䄰䅗䙂䕁䅷睊桁䍁䅑䅗歁䑁䅑杍䅁䡁䥯䅁睂䅁䅁睊扂䕁䅕兖杁䕁䅙兡畂䝁䅅杢橂䝁䅫兙獂䍁䅁䅕祂䝁䄸杚灂䝁䅷党杁䍁䄰䅉祁䑁䅁杍硁䍁䅁兌杁䑁䅍兌硁䑁䅅兌祁䑁䅉杌㑂䝁䅷督瑂䙁䄰䅗䙂䕁䅷睊桁䍁䅑䅗歁䑁䅑睍䅁䡁䥷䅁祂䅁䅁睊扂䕁䅕兖杁䕁䅙兡畂䝁䅅杢橂䝁䅫兙獂䍁䅁䅕祂䝁䄸杚灂䝁䅷党杁䍁䄰䅉祁䑁䅁杍硁䍁䅁兌杁䑁䅍兌硁䑁䅉兌祁䑁䅉杌㑂䝁䅷督瑂䙁䄰兑䙂䕁䅕睊桁䍁䅑村歁䑁䅅免ㅁ䅁䅁儰䅧䡁䅁䅁湁䙁䅳兒噂䍁䅁杒灂䝁䄴兙畂䝁䅍兡桂䝁䅷䅉兂䡁䅉睢浂䝁䅫䅢求䍁䅁兌杁䑁䅉䅍祁䑁䅅䅉瑁䍁䅁睍瑁䑁䅅杍瑁䑁䅉杍畁䡁䅧䅢穂䝁䄰兘䉂䕁䅕兒湁䍁䅅䅊䑂䍁䅑杍睁䅁䅁䅸䅧䡁䅷䅁湁䙁䅳兒噂䍁䅁杒灂䝁䄴兙畂䝁䅍兡桂䝁䅷䅉兂䡁䅉睢浂䝁䅫䅢求䍁䅁兌杁䑁䅉䅍祁䑁䅅䅉瑁䍁䅁睍瑁䑁䅅杍瑁䑁䅉杍畁䡁䅧䅢穂䝁䄰兘䉂䕁䅕兒湁䍁䅅䅊䑂䍁䅑杍ぁ䑁䅯䅊䑂䍁䅑睍ㅁ䅁䅁杸䅧䡁䅁䅁湁䙁䅳兒噂䍁䅁杒灂䝁䄴兙畂䝁䅍兡桂䝁䅷䅉兂䡁䅉睢浂䝁䅫䅢求䍁䅁兌杁䑁䅉䅍祁䑁䅅䅉瑁䍁䅁睍瑁䑁䅅杍瑁䑁䅉杍畁䡁䅧䅢穂䝁䄰兘䉂䕁䅕兒湁䍁䅅䅊䑂䍁䅑睍㉁䅁䅁兹䅧䡁䄴䅁湁䙁䅳兒噂䍁䅁杒灂䝁䄴兙畂䝁䅍兡桂䝁䅷䅉兂䡁䅉睢浂䝁䅫䅢求䍁䅁兌杁䑁䅉䅍祁䑁䅅䅉瑁䍁䅁睍瑁䑁䅅杍瑁䑁䅉杍畁䡁䅧䅢穂䝁䄰兘䉂䕁䅕兒湁䍁䅅䅊䑂䍁䅑䅎硁䑁䅯䅊䑂䍁䅑免硁䑁䅍䅁䱄䅃䅁䅧䅁䍁䅣睗䙂䙁䅕䅉䝂䝁䅫杢桂䝁䄴睙灂䝁䅅䅢杁䙁䅁杣療䝁䅙兡獂䝁䅕䅉瑁䍁䅁杍睁䑁䅉免杁䍁䄰䅉穁䍁䄰免祁䍁䄰杍祁䍁䄴䅥獂䡁䅍兢摂䕁䅅兒䙂䍁䅣光歁䕁䅑䅊硁䑁䅅䅏㙁䍁䅑睔歁䑁䅅免㑁䅁䅁朰䅧䡁䅷䅁湁䙁䅳兒噂䍁䅁杒灂䝁䄴兙畂䝁䅍兡桂䝁䅷䅉兂䡁䅉睢浂䝁䅫䅢求䍁䅁兌杁䑁䅉䅍祁䑁䅅䅉瑁䍁䅁睍瑁䑁䅅杍瑁䑁䅉杍畁䡁䅧䅢穂䝁䄰兘䉂䕁䅕兒湁䍁䅅䅊䝂䍁䅑杍睁䑁䅯䅊䡂䍁䅑杍睁䅁䅁典䅧䡁䅷䅁湁䙁䅳兒噂䍁䅁杒灂䝁䄴兙畂䝁䅍兡桂䝁䅷䅉兂䡁䅉睢浂䝁䅫䅢求䍁䅁兌杁䑁䅉䅍祁䑁䅅䅉瑁䍁䅁睍瑁䑁䅅杍瑁䑁䅉杍畁䡁䅧䅢穂䝁䄰兘䉂䕁䅕兒湁䍁䅅䅊䝂䍁䅑杍硁䑁䅯䅊䡂䍁䅑杍硁䅁䅁睸䅧䡁䅷䅁湁䙁䅳兒噂䍁䅁杒灂䝁䄴兙畂䝁䅍兡桂䝁䅷䅉兂䡁䅉睢浂䝁䅫䅢求䍁䅁兌杁䑁䅉䅍祁䑁䅅䅉瑁䍁䅁睍瑁䑁䅅杍瑁䑁䅉杍畁䡁䅧䅢穂䝁䄰兘䉂䕁䅕兒湁䍁䅅䅊䝂䍁䅑睍㉁䑁䅯䅊䭂䍁䅑睍㉁䅁䅁杹䅧䡁䅷䅁湁䙁䅳兒噂䍁䅁杒灂䝁䄴兙畂䝁䅍兡桂䝁䅷䅉兂䡁䅉睢浂䝁䅫䅢求䍁䅁兌杁䑁䅉䅍祁䑁䅅䅉瑁䍁䅁睍瑁䑁䅅杍瑁䑁䅉杍畁䡁䅧䅢穂䝁䄰兘䉂䕁䅕兒湁䍁䅅䅊䝂䍁䅑睍㍁䑁䅯䅊䭂䍁䅑睍㍁䅁䅁䅺䅧䡁䅁䅁湁䙁䅳兒噂䍁䅁杒灂䝁䄴兙畂䝁䅍兡桂䝁䅷䅉兂䡁䅉睢浂䝁䅫䅢求䍁䅁兌杁䑁䅉䅍祁䑁䅅䅉瑁䍁䅁睍瑁䑁䅅杍瑁䑁䅉杍畁䡁䅧䅢穂䝁䄰兘䉂䕁䅕兒湁䍁䅅䅊呂䍁䅑睍㕁䅁䅁䅹䅧䡁䅁䅁湁䙁䅳兒噂䍁䅁杒灂䝁䄴兙畂䝁䅍兡桂䝁䅷䅉兂䡁䅉睢浂䝁䅫䅢求䍁䅁兌杁䑁䅉䅍祁䑁䅅䅉瑁䍁䅁睍瑁䑁䅅杍瑁䑁䅉杍畁䡁䅧䅢穂䝁䄰兘䉂䕁䅕兒湁䍁䅅䅊坂䍁䅑䅎祁䅁䅁兺䅧䡁䅷䅁湁䙁䅳兒噂䍁䅁杒灂䝁䄴兙畂䝁䅍兡桂䝁䅷䅉兂䡁䅉睢浂䝁䅫䅢求䍁䅁兌杁䑁䅉䅍祁䑁䅅䅉瑁䍁䅁睍瑁䑁䅅杍瑁䑁䅉杍畁䡁䅧䅢穂䝁䄰兘䉂䕁䅕兒湁䍁䅅䅊塂䍁䅑䅎㑁䑁䅯䅊塂䍁䅑兎㉁䅁䅁睺䅧䡁䅁䅁湁䙁䅳兒噂䍁䅁杒灂䝁䄴兙畂䝁䅍兡桂䝁䅷䅉兂䡁䅉睢浂䝁䅫䅢求䍁䅁兌杁䑁䅉䅍祁䑁䅅䅉瑁䍁䅁睍瑁䑁䅅杍瑁䑁䅉杍畁䡁䅧䅢穂䝁䄰兘䉂䕁䅕兒湁䍁䅅䅊奂䍁䅑䅎祁䅁䅁杺䅧䡁䅁䅁湁䙁䅳兒噂䍁䅁杒灂䝁䄴兙畂䝁䅍兡桂䝁䅷䅉兂䡁䅉睢浂䝁䅫䅢求䍁䅁兌杁䑁䅉䅍祁䑁䅅䅉瑁䍁䅁睍瑁䑁䅅杍瑁䑁䅉杍畁䡁䅧䅢穂䝁䄰兘䉂䕁䅕兒湁䍁䅅䅊奂䍁䅑䅎穁䅁䅁䄰䅧䡁䅉䅁湁䙁䅳兒噂䍁䅁杒灂䝁䄴兙畂䝁䅍兡桂䝁䅷䅉兂䡁䅉睢浂䝁䅫䅢求䍁䅁兌杁䑁䅉䅍祁䑁䅅䅉瑁䍁䅁睍瑁䑁䅅杍瑁䑁䅉杍畁䡁䅧䅢穂䝁䄰兘䉂䕁䅕䅕湁䍁䅅䅊䍂䍁䅑免硁䑁䅕䅁杄䅃䅁䅣䅁䍁䅣睗䙂䙁䅕䅉䝂䝁䅫杢桂䝁䄴睙灂䝁䅅䅢杁䙁䅁杣療䝁䅙兡獂䝁䅕䅉瑁䍁䅁杍睁䑁䅉免杁䍁䄰䅉穁䍁䄰免祁䍁䄰杍祁䍁䄴䅥獂䡁䅍兢摂䕁䅅兒兂䍁䅣光歁䕁䅍䅊祁䑁䅁䅁呄䅃䅁䅦䅁䍁䅣睗䙂䙁䅕䅉䝂䝁䅫杢桂䝁䄴睙灂䝁䅅䅢杁䙁䅁杣療䝁䅙兡獂䝁䅕䅉瑁䍁䅁杍睁䑁䅉免杁䍁䄰䅉穁䍁䄰免祁䍁䄰杍祁䍁䄴䅥獂䡁䅍兢摂䕁䅅兒兂䍁䅣光歁䕁䅍䅊祁䑁䅑杏歁䕁䅍䅊穁䑁䅕䅁噄䅃䅁䅣䅁䍁䅣睗䙂䙁䅕䅉䝂䝁䅫杢桂䝁䄴睙灂䝁䅅䅢杁䙁䅁杣療䝁䅙兡獂䝁䅕䅉瑁䍁䅁杍睁䑁䅉免杁䍁䄰䅉穁䍁䄰免祁䍁䄰杍祁䍁䄴䅥獂䡁䅍兢摂䕁䅅兒兂䍁䅣光歁䕁䅍䅊穁䑁䅙䅁塄䅃䅁杦䅁䍁䅣睗䙂䙁䅕䅉䝂䝁䅫杢桂䝁䄴睙灂䝁䅅䅢杁䙁䅁杣療䝁䅙兡獂䝁䅕䅉瑁䍁䅁杍睁䑁䅉免杁䍁䄰䅉穁䍁䄰免祁䍁䄰杍祁䍁䄴䅥獂䡁䅍兢摂䕁䅅兒兂䍁䅣光歁䕁䅍䅊ぁ䑁䅅杏歁䕁䅍䅊硁䑁䅅睍䅁乁䥫䅁䅃䅁䅁睊扂䕁䅕兖杁䕁䅙兡畂䝁䅅杢橂䝁䅫兙獂䍁䅁䅕祂䝁䄸杚灂䝁䅷党杁䍁䄰䅉祁䑁䅁杍硁䍁䅁兌杁䑁䅍兌硁䑁䅉兌祁䑁䅉杌㑂䝁䅷督瑂䙁䄰兑䙂䙁䅁睊桁䍁䅑䅒歁䑁䅅免㑁䑁䅯䅊偂䍁䅑免硁䑁䅧䅁桄䅃䅁䅦䅁䍁䅣睗䙂䙁䅕䅉䝂䝁䅫杢桂䝁䄴睙灂䝁䅅䅢杁䙁䅁杣療䝁䅙兡獂䝁䅕䅉瑁䍁䅁杍睁䑁䅉免杁䍁䄰䅉穁䍁䄰免祁䍁䄰杍祁䍁䄴䅥獂䡁䅍兢摂䕁䅅兒兂䍁䅣光歁䕁䅙䅊祁䑁䅁杏歁䕁䅣䅊祁䑁䅁䅁啄䅃䅁䅦䅁䍁䅣睗䙂䙁䅕䅉䝂䝁䅫杢桂䝁䄴睙灂䝁䅅䅢杁䙁䅁杣療䝁䅙兡獂䝁䅕䅉瑁䍁䅁杍睁䑁䅉免杁䍁䄰䅉穁䍁䄰免祁䍁䄰杍祁䍁䄴䅥獂䡁䅍兢摂䕁䅅兒兂䍁䅣光歁䕁䅙䅊祁䑁䅅杏歁䕁䅣䅊祁䑁䅅䅁坄䅃䅁䅦䅁䍁䅣睗䙂䙁䅕䅉䝂䝁䅫杢桂䝁䄴睙灂䝁䅅䅢杁䙁䅁杣療䝁䅙兡獂䝁䅕䅉瑁䍁䅁杍睁䑁䅉免杁䍁䄰䅉穁䍁䄰免祁䍁䄰杍祁䍁䄴䅥獂䡁䅍兢摂䕁䅅兒兂䍁䅣光歁䕁䅙䅊穁䑁䅙杏歁䕁䅯䅊穁䑁䅙䅁奄䅃䅁䅦䅁䍁䅣睗䙂䙁䅕䅉䝂䝁䅫杢桂䝁䄴睙灂䝁䅅䅢杁䙁䅁杣療䝁䅙兡獂䝁䅕䅉瑁䍁䅁杍睁䑁䅉免杁䍁䄰䅉穁䍁䄰免祁䍁䄰杍祁䍁䄴䅥獂䡁䅍兢摂䕁䅅兒兂䍁䅣光歁䕁䅙䅊穁䑁䅣杏歁䕁䅯䅊穁䑁䅣䅁慄䅃䅁䅣䅁䍁䅣睗䙂䙁䅕䅉䝂䝁䅫杢桂䝁䄴睙灂䝁䅅䅢杁䙁䅁杣療䝁䅙兡獂䝁䅕䅉瑁䍁䅁杍睁䑁䅉免杁䍁䄰䅉穁䍁䄰免祁䍁䄰杍祁䍁䄴䅥獂䡁䅍兢摂䕁䅅兒兂䍁䅣光歁䙁䅍䅊穁䑁䅫䅁扄䅃䅁䅣䅁䍁䅣睗䙂䙁䅕䅉䝂䝁䅫杢桂䝁䄴睙灂䝁䅅䅢杁䙁䅁杣療䝁䅙兡獂䝁䅕䅉瑁䍁䅁杍睁䑁䅉免杁䍁䄰䅉穁䍁䄰免祁䍁䄰杍祁䍁䄴䅥獂䡁䅍兢摂䕁䅅兒兂䍁䅣光歁䙁䅙䅊ぁ䑁䅉䅁捄䅃䅁䅦䅁䍁䅣睗䙂䙁䅕䅉䝂䝁䅫杢桂䝁䄴睙灂䝁䅅䅢杁䙁䅁杣療䝁䅙兡獂䝁䅕䅉瑁䍁䅁杍睁䑁䅉免杁䍁䄰䅉穁䍁䄰免祁䍁䄰杍祁䍁䄴䅥獂䡁䅍兢摂䕁䅅兒兂䍁䅣光歁䙁䅣䅊ぁ䑁䅧杏歁䙁䅣䅊ㅁ䑁䅙䅁敄䅃䅁䅣䅁䍁䅣睗䙂䙁䅕䅉䝂䝁䅫杢桂䝁䄴睙灂䝁䅅䅢杁䙁䅁杣療䝁䅙兡獂䝁䅕䅉瑁䍁䅁杍睁䑁䅉免杁䍁䄰䅉穁䍁䄰免祁䍁䄰杍祁䍁䄴䅥獂䡁䅍兢摂䕁䅅兒兂䍁䅣光歁䙁䅧䅊ぁ䑁䅉䅁摄䅃䅁䅣䅁䍁䅣睗䙂䙁䅕䅉䝂䝁䅫杢桂䝁䄴睙灂䝁䅅䅢杁䙁䅁杣療䝁䅙兡獂䝁䅕䅉瑁䍁䅁杍睁䑁䅉免杁䍁䄰䅉穁䍁䄰免祁䍁䄰杍祁䍁䄴䅥獂䡁䅍兢摂䕁䅅兒兂䍁䅣光歁䙁䅧䅊ぁ䑁䅍䅁晄䅃䅁杣䅁䍁䅣睗䙂䙁䅕䅉䝂䝁䅫杢桂䝁䄴睙灂䝁䅅䅢杁䙁䅁杣療䝁䅙兡獂䝁䅕䅉瑁䍁䅁杍睁䑁䅉免杁䍁䄰䅉穁䍁䄰免祁䍁䄰杍祁䍁䄴䅥獂䡁䅍兢摂䕁䅅兒呂䍁䅣光歁䕁䅉䅊硁䑁䅅兎䅁偁䥙䅁睂䅁䅁睊扂䕁䅕兖杁䕁䅙兡畂䝁䅅杢橂䝁䅫兙獂䍁䅁䅕祂䝁䄸杚灂䝁䅷党杁䍁䄰䅉祁䑁䅁杍硁䍁䅁兌杁䑁䅍兌硁䑁䅉兌祁䑁䅉杌㑂䝁䅷督瑂䙁䄰兑䙂䙁䅍睊桁䍁䅑睑歁䑁䅉䅍䅁偁䥅䅁㡂䅁䅁睊扂䕁䅕兖杁䕁䅙兡畂䝁䅅杢橂䝁䅫兙獂䍁䅁䅕祂䝁䄸杚灂䝁䅷党杁䍁䄰䅉祁䑁䅁杍硁䍁䅁兌杁䑁䅍兌硁䑁䅉兌祁䑁䅉杌㑂䝁䅷督瑂䙁䄰兑䙂䙁䅍睊桁䍁䅑睑歁䑁䅉䅎㙁䍁䅑睑歁䑁䅍兎䅁偁䥍䅁睂䅁䅁睊扂䕁䅕兖杁䕁䅙兡畂䝁䅅杢橂䝁䅫兙獂䍁䅁䅕祂䝁䄸杚灂䝁䅷党杁䍁䄰䅉祁䑁䅁杍硁䍁䅁兌杁䑁䅍兌硁䑁䅉兌祁䑁䅉杌㑂䝁䅷督瑂䙁䄰兑䙂䙁䅍睊桁䍁䅑睑歁䑁䅍李䅁偁䥧䅁⭂䅁䅁睊扂䕁䅕兖杁䕁䅙兡畂䝁䅅杢橂䝁䅫兙獂䍁䅁䅕祂䝁䄸杚灂䝁䅷党杁䍁䄰䅉祁䑁䅁杍硁䍁䅁兌杁䑁䅍兌硁䑁䅉兌祁䑁䅉杌㑂䝁䅷督瑂䙁䄰兑䙂䙁䅍睊桁䍁䅑睑歁䑁䅑免㙁䍁䅑睑歁䑁䅅免穁䅁䅁末䅧䥁䅁䅁湁䙁䅳兒噂䍁䅁杒灂䝁䄴兙畂䝁䅍兡桂䝁䅷䅉兂䡁䅉睢浂䝁䅫䅢求䍁䅁兌杁䑁䅉䅍祁䑁䅅䅉瑁䍁䅁睍瑁䑁䅅杍瑁䑁䅉杍畁䡁䅧䅢穂䝁䄰兘䉂䕁䅕睕湁䍁䅅䅊䕂䍁䅑免硁䑁䅧杏歁䕁䄸䅊硁䑁䅅䅏䅁偁䥣䅁㡂䅁䅁睊扂䕁䅕兖杁䕁䅙兡畂䝁䅅杢橂䝁䅫兙獂䍁䅁䅕祂䝁䄸杚灂䝁䅷党杁䍁䄰䅉祁䑁䅁杍硁䍁䅁兌杁䑁䅍兌硁䑁䅉兌祁䑁䅉杌㑂䝁䅷督瑂䙁䄰兑䙂䙁䅍睊桁䍁䅑杒歁䑁䅉䅍㙁䍁䅑睒歁䑁䅉䅍䅁偁䥉䅁㡂䅁䅁睊扂䕁䅕兖杁䕁䅙兡畂䝁䅅杢橂䝁䅫兙獂䍁䅁䅕祂䝁䄸杚灂䝁䅷党杁䍁䄰䅉祁䑁䅁杍硁䍁䅁兌杁䑁䅍兌硁䑁䅉兌祁䑁䅉杌㑂䝁䅷督瑂䙁䄰兑䙂䙁䅍睊桁䍁䅑杒歁䑁䅉免㙁䍁䅑睒歁䑁䅉免䅁偁䥑䅁㡂䅁䅁睊扂䕁䅕兖杁䕁䅙兡畂䝁䅅杢橂䝁䅫兙獂䍁䅁䅕祂䝁䄸杚灂䝁䅷党杁䍁䄰䅉祁䑁䅁杍硁䍁䅁兌杁䑁䅍兌硁䑁䅉兌祁䑁䅉杌㑂䝁䅷督瑂䙁䄰兑䙂䙁䅍睊桁䍁䅑杒歁䑁䅍李㙁䍁䅑杓歁䑁䅍李䅁偁䥫䅁㡂䅁䅁睊扂䕁䅕兖杁䕁䅙兡畂䝁䅅杢橂䝁䅫兙獂䍁䅁䅕祂䝁䄸杚灂䝁䅷党杁䍁䄰䅉祁䑁䅁杍硁䍁䅁兌杁䑁䅍兌硁䑁䅉兌祁䑁䅉杌㑂䝁䅷督瑂䙁䄰兑䙂䙁䅍睊桁䍁䅑杒歁䑁䅍睎㙁䍁䅑杓歁䑁䅍睎䅁偁䥳䅁睂䅁䅁睊扂䕁䅕兖杁䕁䅙兡畂䝁䅅杢橂䝁䅫兙獂䍁䅁䅕祂䝁䄸杚灂䝁䅷党杁䍁䄰䅉祁䑁䅁杍硁䍁䅁兌杁䑁䅍兌硁䑁䅉兌祁䑁䅉杌㑂䝁䅷督瑂䙁䄰兑䙂䙁䅍睊桁䍁䅑睕歁䑁䅍兏䅁偁䥕䅁睂䅁䅁睊扂䕁䅕兖杁䕁䅙兡畂䝁䅅杢橂䝁䅫兙獂䍁䅁䅕祂䝁䄸杚灂䝁䅷党杁䍁䄰䅉祁䑁䅁杍硁䍁䅁兌杁䑁䅍兌硁䑁䅉兌祁䑁䅉杌㑂䝁䅷督瑂䙁䄰兑䙂䙁䅍睊桁䍁䅑杖歁䑁䅑杍䅁偁䥷䅁㡂䅁䅁睊扂䕁䅕兖杁䕁䅙兡畂䝁䅅杢橂䝁䅫兙獂䍁䅁䅕祂䝁䄸杚灂䝁䅷党杁䍁䄰䅉祁䑁䅁杍硁䍁䅁兌杁䑁䅍兌硁䑁䅉兌祁䑁䅉杌㑂䝁䅷督瑂䙁䄰兑䙂䙁䅍睊桁䍁䅑睖歁䑁䅑䅏㙁䍁䅑睖歁䑁䅕李䅁偁䤴䅁睂䅁䅁睊扂䕁䅕兖杁䕁䅙兡畂䝁䅅杢橂䝁䅫兙獂䍁䅁䅕祂䝁䄸杚灂䝁䅷党杁䍁䄰䅉祁䑁䅁杍硁䍁䅁兌杁䑁䅍兌硁䑁䅉兌祁䑁䅉杌㑂䝁䅷督瑂䙁䄰兑䙂䙁䅍睊桁䍁䅑䅗歁䑁䅑杍䅁偁䤰䅁睂䅁䅁睊扂䕁䅕兖杁䕁䅙兡畂䝁䅅杢橂䝁䅫兙獂䍁䅁䅕祂䝁䄸杚灂䝁䅷党杁䍁䄰䅉祁䑁䅁杍硁䍁䅁兌杁䑁䅍兌硁䑁䅉兌祁䑁䅉杌㑂䝁䅷督瑂䙁䄰兑䙂䙁䅍睊桁䍁䅑䅗歁䑁䅑睍䅁偁䤸䅁祂䅁䅁睊扂䕁䅕兖杁䕁䅙兡畂䝁䅅杢橂䝁䅫兙獂䍁䅁䅕祂䝁䄸杚灂䝁䅷党杁䍁䄰䅉祁䑁䅁杍硁䍁䅁兌杁䑁䅍兌硁䑁䅉兌祁䑁䅉杌㑂䝁䅷督瑂䙁䄰兑䡂䙁䅉睊桁䍁䅑村歁䑁䅅免ㅁ䅁䅁睋䅫䡁䅁䅁湁䙁䅳兒噂䍁䅁杒灂䝁䄴兙畂䝁䅍兡桂䝁䅷䅉兂䡁䅉睢浂䝁䅫䅢求䍁䅁兌杁䑁䅉䅍祁䑁䅅䅉瑁䍁䅁睍瑁䑁䅅杍瑁䑁䅉杍畁䡁䅧䅢穂䝁䄰兘䉂䕁䅣杕湁䍁䅅䅊䑂䍁䅑杍睁䅁䅁杈䅫䡁䅷䅁湁䙁䅳兒噂䍁䅁杒灂䝁䄴兙畂䝁䅍兡桂䝁䅷䅉兂䡁䅉睢浂䝁䅫䅢求䍁䅁兌杁䑁䅉䅍祁䑁䅅䅉瑁䍁䅁睍瑁䑁䅅杍瑁䑁䅉杍畁䡁䅧䅢穂䝁䄰兘䉂䕁䅣杕湁䍁䅅䅊䑂䍁䅑杍ぁ䑁䅯䅊䑂䍁䅑睍ㅁ䅁䅁䅉䅫䡁䅁䅁湁䙁䅳兒噂䍁䅁杒灂䝁䄴兙畂䝁䅍兡桂䝁䅷䅉兂䡁䅉睢浂䝁䅫䅢求䍁䅁兌杁䑁䅉䅍祁䑁䅅䅉瑁䍁䅁睍瑁䑁䅅杍瑁䑁䅉杍畁䡁䅧䅢穂䝁䄰兘䉂䕁䅣杕湁䍁䅅䅊䑂䍁䅑睍㉁䅁䅁睉䅫䡁䄴䅁湁䙁䅳兒噂䍁䅁杒灂䝁䄴兙畂䝁䅍兡桂䝁䅷䅉兂䡁䅉睢浂䝁䅫䅢求䍁䅁兌杁䑁䅉䅍祁䑁䅅䅉瑁䍁䅁睍瑁䑁䅅杍瑁䑁䅉杍畁䡁䅧䅢穂䝁䄰兘䉂䕁䅣杕湁䍁䅅䅊䑂䍁䅑䅎硁䑁䅯䅊䑂䍁䅑免硁䑁䅍䅁汁元䅁䅧䅁䍁䅣睗䙂䙁䅕䅉䝂䝁䅫杢桂䝁䄴睙灂䝁䅅䅢杁䙁䅁杣療䝁䅙兡獂䝁䅕䅉瑁䍁䅁杍睁䑁䅉免杁䍁䄰䅉穁䍁䄰免祁䍁䄰杍祁䍁䄴䅥獂䡁䅍兢摂䕁䅅睒卂䍁䅣光歁䕁䅑䅊硁䑁䅅䅏㙁䍁䅑睔歁䑁䅅免㑁䅁䅁䅌䅫䡁䅷䅁湁䙁䅳兒噂䍁䅁杒灂䝁䄴兙畂䝁䅍兡桂䝁䅷䅉兂䡁䅉睢浂䝁䅫䅢求䍁䅁兌杁䑁䅉䅍祁䑁䅅䅉瑁䍁䅁睍瑁䑁䅅杍瑁䑁䅉杍畁䡁䅧䅢穂䝁䄰兘䉂䕁䅣杕湁䍁䅅䅊䝂䍁䅑杍睁䑁䅯䅊䡂䍁䅑杍睁䅁䅁睈䅫䡁䅷䅁湁䙁䅳兒噂䍁䅁杒灂䝁䄴兙畂䝁䅍兡桂䝁䅷䅉兂䡁䅉睢浂䝁䅫䅢求䍁䅁兌杁䑁䅉䅍祁䑁䅅䅉瑁䍁䅁睍瑁䑁䅅杍瑁䑁䅉杍畁䡁䅧䅢穂䝁䄰兘䉂䕁䅣杕湁䍁䅅䅊䝂䍁䅑杍硁䑁䅯䅊䡂䍁䅑杍硁䅁䅁光䅫䡁䅷䅁湁䙁䅳兒噂䍁䅁杒灂䝁䄴兙畂䝁䅍兡桂䝁䅷䅉兂䡁䅉睢浂䝁䅫䅢求䍁䅁兌杁䑁䅉䅍祁䑁䅅䅉瑁䍁䅁睍瑁䑁䅅杍瑁䑁䅉杍畁䡁䅧䅢穂䝁䄰兘䉂䕁䅣杕湁䍁䅅䅊䝂䍁䅑睍㉁䑁䅯䅊䭂䍁䅑睍㉁䅁䅁䅊䅫䡁䅷䅁湁䙁䅳兒噂䍁䅁杒灂䝁䄴兙畂䝁䅍兡桂䝁䅷䅉兂䡁䅉睢浂䝁䅫䅢求䍁䅁兌杁䑁䅉䅍祁䑁䅅䅉瑁䍁䅁睍瑁䑁䅅杍瑁䑁䅉杍畁䡁䅧䅢穂䝁䄰兘䉂䕁䅣杕湁䍁䅅䅊䝂䍁䅑睍㍁䑁䅯䅊䭂䍁䅑睍㍁䅁䅁杊䅫䡁䅁䅁湁䙁䅳兒噂䍁䅁杒灂䝁䄴兙畂䝁䅍兡桂䝁䅷䅉兂䡁䅉睢浂䝁䅫䅢求䍁䅁兌杁䑁䅉䅍祁䑁䅅䅉瑁䍁䅁睍瑁䑁䅅杍瑁䑁䅉杍畁䡁䅧䅢穂䝁䄰兘䉂䕁䅣杕湁䍁䅅䅊呂䍁䅑睍㕁䅁䅁杉䅫䡁䅁䅁湁䙁䅳兒噂䍁䅁杒灂䝁䄴兙畂䝁䅍兡桂䝁䅷䅉兂䡁䅉睢浂䝁䅫䅢求䍁䅁兌杁䑁䅉䅍祁䑁䅅䅉瑁䍁䅁睍瑁䑁䅅杍瑁䑁䅉杍畁䡁䅧䅢穂䝁䄰兘䉂䕁䅣杕湁䍁䅅䅊坂䍁䅑䅎祁䅁䅁睊䅫䡁䅷䅁湁䙁䅳兒噂䍁䅁杒灂䝁䄴兙畂䝁䅍兡桂䝁䅷䅉兂䡁䅉睢浂䝁䅫䅢求䍁䅁兌杁䑁䅉䅍祁䑁䅅䅉瑁䍁䅁睍瑁䑁䅅杍瑁䑁䅉杍畁䡁䅧䅢穂䝁䄰兘䉂䕁䅣杕湁䍁䅅䅊塂䍁䅑䅎㑁䑁䅯䅊塂䍁䅑兎㉁䅁䅁克䅫䡁䅁䅁湁䙁䅳兒噂䍁䅁杒灂䝁䄴兙畂䝁䅍兡桂䝁䅷䅉兂䡁䅉睢浂䝁䅫䅢求䍁䅁兌杁䑁䅉䅍祁䑁䅅䅉瑁䍁䅁睍瑁䑁䅅杍瑁䑁䅉杍畁䡁䅧䅢穂䝁䄰兘䉂䕁䅣杕湁䍁䅅䅊奂䍁䅑䅎祁䅁䅁䅋䅫䡁䅁䅁湁䙁䅳兒噂䍁䅁杒灂䝁䄴兙畂䝁䅍兡桂䝁䅷䅉兂䡁䅉睢浂䝁䅫䅢求䍁䅁兌杁䑁䅉䅍祁䑁䅅䅉瑁䍁䅁睍瑁䑁䅅杍瑁䑁䅉杍畁䡁䅧䅢穂䝁䄰兘䉂䕁䅣杕湁䍁䅅䅊奂䍁䅑䅎穁䅁䅁杋䅫䡁䅉䅁湁䙁䅳兒噂䍁䅁杒灂䝁䄴兙畂䝁䅍兡桂䝁䅷䅉兂䡁䅉睢浂䝁䅫䅢求䍁䅁兌杁䑁䅉䅍祁䑁䅅䅉瑁䍁䅁睍瑁䑁䅅杍瑁䑁䅉杍畁䡁䅧䅢穂䝁䄰兘䉂䕁䅷兒湁䍁䅅䅊䍂䍁䅑免硁䑁䅕䅁癃䅃䅁䅣䅁䍁䅣睗䙂䙁䅕䅉䝂䝁䅫杢桂䝁䄴睙灂䝁䅅䅢杁䙁䅁杣療䝁䅙兡獂䝁䅕䅉瑁䍁䅁杍睁䑁䅉免杁䍁䄰䅉穁䍁䄰免祁䍁䄰杍祁䍁䄴䅥獂䡁䅍兢摂䕁䅅䅔䙂䍁䅣光歁䕁䅍䅊祁䑁䅁䅁煃䅃䅁䅦䅁䍁䅣睗䙂䙁䅕䅉䝂䝁䅫杢桂䝁䄴睙灂䝁䅅䅢杁䙁䅁杣療䝁䅙兡獂䝁䅕䅉瑁䍁䅁杍睁䑁䅉免杁䍁䄰䅉穁䍁䄰免祁䍁䄰杍祁䍁䄴䅥獂䡁䅍兢摂䕁䅅䅔䙂䍁䅣光歁䕁䅍䅊祁䑁䅑杏歁䕁䅍䅊穁䑁䅕䅁獃䅃䅁䅣䅁䍁䅣睗䙂䙁䅕䅉䝂䝁䅫杢桂䝁䄴睙灂䝁䅅䅢杁䙁䅁杣療䝁䅙兡獂䝁䅕䅉瑁䍁䅁杍睁䑁䅉免杁䍁䄰䅉穁䍁䄰免祁䍁䄰杍祁䍁䄴䅥獂䡁䅍兢摂䕁䅅䅔䙂䍁䅣光歁䕁䅍䅊穁䑁䅙䅁浃䅃䅁杦䅁䍁䅣睗䙂䙁䅕䅉䝂䝁䅫杢桂䝁䄴睙灂䝁䅅䅢杁䙁䅁杣療䝁䅙兡獂䝁䅕䅉瑁䍁䅁杍睁䑁䅉免杁䍁䄰䅉穁䍁䄰免祁䍁䄰杍祁䍁䄴䅥獂䡁䅍兢摂䕁䅅䅔䙂䍁䅣光歁䕁䅍䅊ぁ䑁䅅杏歁䕁䅍䅊硁䑁䅅睍䅁䭁䥧䅁䅃䅁䅁睊扂䕁䅕兖杁䕁䅙兡畂䝁䅅杢橂䝁䅫兙獂䍁䅁䅕祂䝁䄸杚灂䝁䅷党杁䍁䄰䅉祁䑁䅁杍硁䍁䅁兌杁䑁䅍兌硁䑁䅉兌祁䑁䅉杌㑂䝁䅷督瑂䙁䄰兑䵂䕁䅕睊桁䍁䅑䅒歁䑁䅅免㑁䑁䅯䅊偂䍁䅑免硁䑁䅧䅁睃䅃䅁䅦䅁䍁䅣睗䙂䙁䅕䅉䝂䝁䅫杢桂䝁䄴睙灂䝁䅅䅢杁䙁䅁杣療䝁䅙兡獂䝁䅕䅉瑁䍁䅁杍睁䑁䅉免杁䍁䄰䅉穁䍁䄰免祁䍁䄰杍祁䍁䄴䅥獂䡁䅍兢摂䕁䅅䅔䙂䍁䅣光歁䕁䅙䅊祁䑁䅁杏歁䕁䅣䅊祁䑁䅁䅁牃䅃䅁䅦䅁䍁䅣睗䙂䙁䅕䅉䝂䝁䅫杢桂䝁䄴睙灂䝁䅅䅢杁䙁䅁杣療䝁䅙兡獂䝁䅕䅉瑁䍁䅁杍睁䑁䅉免杁䍁䄰䅉穁䍁䄰免祁䍁䄰杍祁䍁䄴䅥獂䡁䅍兢摂䕁䅅䅔䙂䍁䅣光歁䕁䅙䅊祁䑁䅅杏歁䕁䅣䅊祁䑁䅅䅁瑃䅃䅁䅦䅁䍁䅣睗䙂䙁䅕䅉䝂䝁䅫杢桂䝁䄴睙灂䝁䅅䅢杁䙁䅁杣療䝁䅙兡獂䝁䅕䅉瑁䍁䅁杍睁䑁䅉免杁䍁䄰䅉穁䍁䄰免祁䍁䄰杍祁䍁䄴䅥獂䡁䅍兢摂䕁䅅䅔䙂䍁䅣光歁䕁䅙䅊穁䑁䅙杏歁䕁䅯䅊穁䑁䅙䅁湃䅃䅁䅦䅁䍁䅣睗䙂䙁䅕䅉䝂䝁䅫杢桂䝁䄴睙灂䝁䅅䅢杁䙁䅁杣療䝁䅙兡獂䝁䅕䅉瑁䍁䅁杍睁䑁䅉免杁䍁䄰䅉穁䍁䄰免祁䍁䄰杍祁䍁䄴䅥獂䡁䅍兢摂䕁䅅䅔䙂䍁䅣光歁䕁䅙䅊穁䑁䅣杏歁䕁䅯䅊穁䑁䅣䅁灃䅃䅁䅣䅁䍁䅣睗䙂䙁䅕䅉䝂䝁䅫杢桂䝁䄴睙灂䝁䅅䅢杁䙁䅁杣療䝁䅙兡獂䝁䅕䅉瑁䍁䅁杍睁䑁䅉免杁䍁䄰䅉穁䍁䄰免祁䍁䄰杍祁䍁䄴䅥獂䡁䅍兢摂䕁䅅䅔䙂䍁䅣光歁䙁䅍䅊穁䑁䅫䅁畃䅃䅁䅣䅁䍁䅣睗䙂䙁䅕䅉䝂䝁䅫杢桂䝁䄴睙灂䝁䅅䅢杁䙁䅁杣療䝁䅙兡獂䝁䅕䅉瑁䍁䅁杍睁䑁䅉免杁䍁䄰䅉穁䍁䄰免祁䍁䄰杍祁䍁䄴䅥獂䡁䅍兢摂䕁䅅䅔䙂䍁䅣光歁䙁䅙䅊ぁ䑁䅉䅁硃䅃䅁䅦䅁䍁䅣睗䙂䙁䅕䅉䝂䝁䅫杢桂䝁䄴睙灂䝁䅅䅢杁䙁䅁杣療䝁䅙兡獂䝁䅕䅉瑁䍁䅁杍睁䑁䅉免杁䍁䄰䅉穁䍁䄰免祁䍁䄰杍祁䍁䄴䅥獂䡁䅍兢摂䕁䅅䅔䙂䍁䅣光歁䙁䅣䅊ぁ䑁䅧杏歁䙁䅣䅊ㅁ䑁䅙䅁穃䅃䅁䅣䅁䍁䅣睗䙂䙁䅕䅉䝂䝁䅫杢桂䝁䄴睙灂䝁䅅䅢杁䙁䅁杣療䝁䅙兡獂䝁䅕䅉瑁䍁䅁杍睁䑁䅉免杁䍁䄰䅉穁䍁䄰免祁䍁䄰杍祁䍁䄴䅥獂䡁䅍兢摂䕁䅅䅔䙂䍁䅣光歁䙁䅧䅊ぁ䑁䅉䅁祃䅃䅁䅣䅁䍁䅣睗䙂䙁䅕䅉䝂䝁䅫杢桂䝁䄴睙灂䝁䅅䅢杁䙁䅁杣療䝁䅙兡獂䝁䅕䅉瑁䍁䅁杍睁䑁䅉免杁䍁䄰䅉穁䍁䄰免祁䍁䄰杍祁䍁䄴䅥獂䡁䅍兢摂䕁䅅䅔䙂䍁䅣光歁䙁䅧䅊ぁ䑁䅍䅁ぃ䅃䅁杣䅁䍁䅣睗䙂䙁䅕䅉䝂䝁䅫杢桂䝁䄴睙灂䝁䅅䅢杁䙁䅁杣療䝁䅙兡獂䝁䅕䅉瑁䍁䅁杍睁䑁䅉免杁䍁䄰䅉穁䍁䄰免祁䍁䄰杍祁䍁䄴䅥獂䡁䅍兢摂䕁䅅䅕䑂䍁䅣光歁䕁䅉䅊硁䑁䅅兎䅁䉁䩷䅁睂䅁䅁睊扂䕁䅕兖杁䕁䅙兡畂䝁䅅杢橂䝁䅫兙獂䍁䅁䅕祂䝁䄸杚灂䝁䅷党杁䍁䄰䅉祁䑁䅁杍硁䍁䅁兌杁䑁䅍兌硁䑁䅉兌祁䑁䅉杌㑂䝁䅷督瑂䙁䄰兑兂䕁䅍睊桁䍁䅑睑歁䑁䅉䅍䅁䅁䨸䅁㡂䅁䅁睊扂䕁䅕兖杁䕁䅙兡畂䝁䅅杢橂䝁䅫兙獂䍁䅁䅕祂䝁䄸杚灂䝁䅷党杁䍁䄰䅉祁䑁䅁杍硁䍁䅁兌杁䑁䅍兌硁䑁䅉兌祁䑁䅉杌㑂䝁䅷督瑂䙁䄰兑兂䕁䅍睊桁䍁䅑睑歁䑁䅉䅎㙁䍁䅑睑歁䑁䅍兎䅁䉁䩅䅁睂䅁䅁睊扂䕁䅕兖杁䕁䅙兡畂䝁䅅杢橂䝁䅫兙獂䍁䅁䅕祂䝁䄸杚灂䝁䅷党杁䍁䄰䅉祁䑁䅁杍硁䍁䅁兌杁䑁䅍兌硁䑁䅉兌祁䑁䅉杌㑂䝁䅷督瑂䙁䄰兑兂䕁䅍睊桁䍁䅑睑歁䑁䅍李䅁䉁䩧䅁⭂䅁䅁睊扂䕁䅕兖杁䕁䅙兡畂䝁䅅杢橂䝁䅫兙獂䍁䅁䅕祂䝁䄸杚灂䝁䅷党杁䍁䄰䅉祁䑁䅁杍硁䍁䅁兌杁䑁䅍兌硁䑁䅉兌祁䑁䅉杌㑂䝁䅷督瑂䙁䄰兑兂䕁䅍睊桁䍁䅑睑歁䑁䅑免㙁䍁䅑睑歁䑁䅅免穁䅁䅁杇䅫䥁䅁䅁湁䙁䅳兒噂䍁䅁杒灂䝁䄴兙畂䝁䅍兡桂䝁䅷䅉兂䡁䅉睢浂䝁䅫䅢求䍁䅁兌杁䑁䅉䅍祁䑁䅅䅉瑁䍁䅁睍瑁䑁䅅杍瑁䑁䅉杍畁䡁䅧䅢穂䝁䄰兘䉂䙁䅁睑湁䍁䅅䅊䕂䍁䅑免硁䑁䅧杏歁䕁䄸䅊硁䑁䅅䅏䅁䉁䨰䅁㡂䅁䅁睊扂䕁䅕兖杁䕁䅙兡畂䝁䅅杢橂䝁䅫兙獂䍁䅁䅕祂䝁䄸杚灂䝁䅷党杁䍁䄰䅉祁䑁䅁杍硁䍁䅁兌杁䑁䅍兌硁䑁䅉兌祁䑁䅉杌㑂䝁䅷督瑂䙁䄰兑兂䕁䅍睊桁䍁䅑杒歁䑁䅉䅍㙁䍁䅑睒歁䑁䅉䅍䅁䉁䩁䅁㡂䅁䅁睊扂䕁䅕兖杁䕁䅙兡畂䝁䅅杢橂䝁䅫兙獂䍁䅁䅕祂䝁䄸杚灂䝁䅷党杁䍁䄰䅉祁䑁䅁杍硁䍁䅁兌杁䑁䅍兌硁䑁䅉兌祁䑁䅉杌㑂䝁䅷督瑂䙁䄰兑兂䕁䅍睊桁䍁䅑杒歁䑁䅉免㙁䍁䅑睒歁䑁䅉免䅁䉁䩉䅁㡂䅁䅁睊扂䕁䅕兖杁䕁䅙兡畂䝁䅅杢橂䝁䅫兙獂䍁䅁䅕祂䝁䄸杚灂䝁䅷党杁䍁䄰䅉祁䑁䅁杍硁䍁䅁兌杁䑁䅍兌硁䑁䅉兌祁䑁䅉杌㑂䝁䅷督瑂䙁䄰兑兂䕁䅍睊桁䍁䅑杒歁䑁䅍李㙁䍁䅑杓歁䑁䅍李䅁䉁䩫䅁㡂䅁䅁睊扂䕁䅕兖杁䕁䅙兡畂䝁䅅杢橂䝁䅫兙獂䍁䅁䅕祂䝁䄸杚灂䝁䅷党杁䍁䄰䅉祁䑁䅁杍硁䍁䅁兌杁䑁䅍兌硁䑁䅉兌祁䑁䅉杌㑂䝁䅷督瑂䙁䄰兑兂䕁䅍睊桁䍁䅑杒歁䑁䅍睎㙁䍁䅑杓歁䑁䅍睎䅁䉁䩳䅁睂䅁䅁睊扂䕁䅕兖杁䕁䅙兡畂䝁䅅杢橂䝁䅫兙獂䍁䅁䅕祂䝁䄸杚灂䝁䅷党杁䍁䄰䅉祁䑁䅁杍硁䍁䅁兌杁䑁䅍兌硁䑁䅉兌祁䑁䅉杌㑂䝁䅷督瑂䙁䄰兑兂䕁䅍睊桁䍁䅑睕歁䑁䅍兏䅁䉁䩍䅁睂䅁䅁睊扂䕁䅕兖杁䕁䅙兡畂䝁䅅杢橂䝁䅫兙獂䍁䅁䅕祂䝁䄸杚灂䝁䅷党杁䍁䄰䅉祁䑁䅁杍硁䍁䅁兌杁䑁䅍兌硁䑁䅉兌祁䑁䅉杌㑂䝁䅷督瑂䙁䄰兑兂䕁䅍睊桁䍁䅑杖歁䑁䅑杍䅁䉁䩑䅁㡂䅁䅁睊扂䕁䅕兖杁䕁䅙兡畂䝁䅅杢橂䝁䅫兙獂䍁䅁䅕祂䝁䄸杚灂䝁䅷党杁䍁䄰䅉祁䑁䅁杍硁䍁䅁兌杁䑁䅍兌硁䑁䅉兌祁䑁䅉杌㑂䝁䅷督瑂䙁䄰兑兂䕁䅍睊桁䍁䅑睖歁䑁䅑䅏㙁䍁䅑睖歁䑁䅕李䅁䉁䩙䅁睂䅁䅁睊扂䕁䅕兖杁䕁䅙兡畂䝁䅅杢橂䝁䅫兙獂䍁䅁䅕祂䝁䄸杚灂䝁䅷党杁䍁䄰䅉祁䑁䅁杍硁䍁䅁兌杁䑁䅍兌硁䑁䅉兌祁䑁䅉杌㑂䝁䅷督瑂䙁䄰兑兂䕁䅍睊桁䍁䅑䅗歁䑁䅑杍䅁䉁䩕䅁睂䅁䅁睊扂䕁䅕兖杁䕁䅙兡畂䝁䅅杢橂䝁䅫兙獂䍁䅁䅕祂䝁䄸杚灂䝁䅷党杁䍁䄰䅉祁䑁䅁杍硁䍁䅁兌杁䑁䅍兌硁䑁䅉兌祁䑁䅉杌㑂䝁䅷督瑂䙁䄰兑兂䕁䅍睊桁䍁䅑䅗歁䑁䅑睍䅁䉁䩣䅁㙂䅁䅁睊扂䕁䅕兖杁䕁䅙兡畂䝁䅅杢橂䝁䅫兙獂䍁䅁䅕祂䝁䄸杚灂䝁䅷党杁䍁䄰䅉祁䑁䅁杍硁䍁䅁兌杁䑁䅍兌硁䑁䅉兌祁䑁䅉杌㑂䝁䅷督瑂䙁䄰兑坂䕁䅅䅉潁䑁䅉克湁䍁䅅䅊䍂䍁䅑免硁䑁䅕䅁䉂元䅁䅥䅁䍁䅣睗䙂䙁䅕䅉䝂䝁䅫杢桂䝁䄴睙灂䝁䅅䅢杁䙁䅁杣療䝁䅙兡獂䝁䅕䅉瑁䍁䅁杍睁䑁䅉免杁䍁䄰䅉穁䍁䄰免祁䍁䄰杍祁䍁䄴䅥獂䡁䅍兢摂䕁䅅杖䉂䍁䅁䅋祁䍁䅫睊桁䍁䅑睑歁䑁䅉䅍䅁䑁䩷䅁䕃䅁䅁睊扂䕁䅕兖杁䕁䅙兡畂䝁䅅杢橂䝁䅫兙獂䍁䅁䅕祂䝁䄸杚灂䝁䅷党杁䍁䄰䅉祁䑁䅁杍硁䍁䅁兌杁䑁䅍兌硁䑁䅉兌祁䑁䅉杌㑂䝁䅷督瑂䙁䄰兑坂䕁䅅䅉潁䑁䅉克湁䍁䅅䅊䑂䍁䅑杍ぁ䑁䅯䅊䑂䍁䅑睍ㅁ䅁䅁材䅫䡁䅧䅁湁䙁䅳兒噂䍁䅁杒灂䝁䄴兙畂䝁䅍兡桂䝁䅷䅉兂䡁䅉睢浂䝁䅫䅢求䍁䅁兌杁䑁䅉䅍祁䑁䅅䅉瑁䍁䅁睍瑁䑁䅅杍瑁䑁䅉杍畁䡁䅧䅢穂䝁䄰兘䉂䙁䅙兑杁䍁䅧杍灁䍁䅣光歁䕁䅍䅊穁䑁䅙䅁䑂元䅁杨䅁䍁䅣睗䙂䙁䅕䅉䝂䝁䅫杢桂䝁䄴睙灂䝁䅅䅢杁䙁䅁杣療䝁䅙兡獂䝁䅕䅉瑁䍁䅁杍睁䑁䅉免杁䍁䄰䅉穁䍁䄰免祁䍁䄰杍祁䍁䄴䅥獂䡁䅍兢摂䕁䅅杖䉂䍁䅁䅋祁䍁䅫睊桁䍁䅑睑歁䑁䅑免㙁䍁䅑睑歁䑁䅅免穁䅁䅁兒䅫䥁䅧䅁湁䙁䅳兒噂䍁䅁杒灂䝁䄴兙畂䝁䅍兡桂䝁䅷䅉兂䡁䅉睢浂䝁䅫䅢求䍁䅁兌杁䑁䅉䅍祁䑁䅅䅉瑁䍁䅁睍瑁䑁䅅杍瑁䑁䅉杍畁䡁䅧䅢穂䝁䄰兘䉂䙁䅙兑杁䍁䅧杍灁䍁䅣光歁䕁䅑䅊硁䑁䅅䅏㙁䍁䅑睔歁䑁䅅免㑁䅁䅁村䅫䥁䅑䅁湁䙁䅳兒噂䍁䅁杒灂䝁䄴兙畂䝁䅍兡桂䝁䅷䅉兂䡁䅉睢浂䝁䅫䅢求䍁䅁兌杁䑁䅉䅍祁䑁䅅䅉瑁䍁䅁睍瑁䑁䅅杍瑁䑁䅉杍畁䡁䅧䅢穂䝁䄰兘䉂䙁䅙兑杁䍁䅧杍灁䍁䅣光歁䕁䅙䅊祁䑁䅁杏歁䕁䅣䅊祁䑁䅁䅁㥁元䅁䅨䅁䍁䅣睗䙂䙁䅕䅉䝂䝁䅫杢桂䝁䄴睙灂䝁䅅䅢杁䙁䅁杣療䝁䅙兡獂䝁䅕䅉瑁䍁䅁杍睁䑁䅉免杁䍁䄰䅉穁䍁䄰免祁䍁䄰杍祁䍁䄴䅥獂䡁䅍兢摂䕁䅅杖䉂䍁䅁䅋祁䍁䅫睊桁䍁䅑杒歁䑁䅉免㙁䍁䅑睒歁䑁䅉免䅁䑁䨸䅁䕃䅁䅁睊扂䕁䅕兖杁䕁䅙兡畂䝁䅅杢橂䝁䅫兙獂䍁䅁䅕祂䝁䄸杚灂䝁䅷党杁䍁䄰䅉祁䑁䅁杍硁䍁䅁兌杁䑁䅍兌硁䑁䅉兌祁䑁䅉杌㑂䝁䅷督瑂䙁䄰兑坂䕁䅅䅉潁䑁䅉克湁䍁䅅䅊䝂䍁䅑睍㉁䑁䅯䅊䭂䍁䅑睍㉁䅁䅁䅒䅫䥁䅑䅁湁䙁䅳兒噂䍁䅁杒灂䝁䄴兙畂䝁䅍兡桂䝁䅷䅉兂䡁䅉睢浂䝁䅫䅢求䍁䅁兌杁䑁䅉䅍祁䑁䅅䅉瑁䍁䅁睍瑁䑁䅅杍瑁䑁䅉杍畁䡁䅧䅢穂䝁䄰兘䉂䙁䅙兑杁䍁䅧杍灁䍁䅣光歁䕁䅙䅊穁䑁䅣杏歁䕁䅯䅊穁䑁䅣䅁䝂元䅁䅥䅁䍁䅣睗䙂䙁䅕䅉䝂䝁䅫杢桂䝁䄴睙灂䝁䅅䅢杁䙁䅁杣療䝁䅙兡獂䝁䅕䅉瑁䍁䅁杍睁䑁䅉免杁䍁䄰䅉穁䍁䄰免祁䍁䄰杍祁䍁䄴䅥獂䡁䅍兢摂䕁䅅杖䉂䍁䅁䅋祁䍁䅫睊桁䍁䅑睕歁䑁䅍兏䅁䕁䩁䅁㑂䅁䅁睊扂䕁䅕兖杁䕁䅙兡畂䝁䅅杢橂䝁䅫兙獂䍁䅁䅕祂䝁䄸杚灂䝁䅷党杁䍁䄰䅉祁䑁䅁杍硁䍁䅁兌杁䑁䅍兌硁䑁䅉兌祁䑁䅉杌㑂䝁䅷督瑂䙁䄰兑坂䕁䅅䅉潁䑁䅉克湁䍁䅅䅊坂䍁䅑䅎祁䅁䅁睒䅫䥁䅑䅁湁䙁䅳兒噂䍁䅁杒灂䝁䄴兙畂䝁䅍兡桂䝁䅷䅉兂䡁䅉睢浂䝁䅫䅢求䍁䅁兌杁䑁䅉䅍祁䑁䅅䅉瑁䍁䅁睍瑁䑁䅅杍瑁䑁䅉杍畁䡁䅧䅢穂䝁䄰兘䉂䙁䅙兑杁䍁䅧杍灁䍁䅣光歁䙁䅣䅊ぁ䑁䅧杏歁䙁䅣䅊ㅁ䑁䅙䅁䩂元䅁䅥䅁䍁䅣睗䙂䙁䅕䅉䝂䝁䅫杢桂䝁䄴睙灂䝁䅅䅢杁䙁䅁杣療䝁䅙兡獂䝁䅕䅉瑁䍁䅁杍睁䑁䅉免杁䍁䄰䅉穁䍁䄰免祁䍁䄰杍祁䍁䄴䅥獂䡁䅍兢摂䕁䅅杖䉂䍁䅁䅋祁䍁䅫睊桁䍁䅑䅗歁䑁䅑杍䅁䕁䩧䅁㑂䅁䅁睊扂䕁䅕兖杁䕁䅙兡畂䝁䅅杢橂䝁䅫兙獂䍁䅁䅕祂䝁䄸杚灂䝁䅷党杁䍁䄰䅉祁䑁䅁杍硁䍁䅁兌杁䑁䅍兌硁䑁䅉兌祁䑁䅉杌㑂䝁䅷督瑂䙁䄰兑坂䕁䅅䅉潁䑁䅉克湁䍁䅅䅊奂䍁䅑䅎穁䅁䅁杓䅫䡁䅉䅁湁䙁䅳兒噂䍁䅁杒灂䝁䄴兙畂䝁䅍兡桂䝁䅷䅉兂䡁䅉睢浂䝁䅫䅢求䍁䅁兌杁䑁䅉䅍祁䑁䅅䅉瑁䍁䅁睍瑁䑁䅅杍瑁䑁䅉杍畁䡁䅧䅢穂䝁䄰兘䉂䙁䅙兑湁䍁䅅䅊䍂䍁䅑免硁䑁䅕䅁㙁元䅁䅣䅁䍁䅣睗䙂䙁䅕䅉䝂䝁䅫杢桂䝁䄴睙灂䝁䅅䅢杁䙁䅁杣療䝁䅙兡獂䝁䅕䅉瑁䍁䅁杍睁䑁䅉免杁䍁䄰䅉穁䍁䄰免祁䍁䄰杍祁䍁䄴䅥獂䡁䅍兢摂䕁䅅杖䉂䍁䅣光歁䕁䅍䅊祁䑁䅁䅁瑁元䅁䅦䅁䍁䅣睗䙂䙁䅕䅉䝂䝁䅫杢桂䝁䄴睙灂䝁䅅䅢杁䙁䅁杣療䝁䅙兡獂䝁䅕䅉瑁䍁䅁杍睁䑁䅉免杁䍁䄰䅉穁䍁䄰免祁䍁䄰杍祁䍁䄴䅥獂䡁䅍兢摂䕁䅅杖䉂䍁䅣光歁䕁䅍䅊祁䑁䅑杏歁䕁䅍䅊穁䑁䅕䅁癁元䅁䅣䅁䍁䅣睗䙂䙁䅕䅉䝂䝁䅫杢桂䝁䄴睙灂䝁䅅䅢杁䙁䅁杣療䝁䅙兡獂䝁䅕䅉瑁䍁䅁杍睁䑁䅉免杁䍁䄰䅉穁䍁䄰免祁䍁䄰杍祁䍁䄴䅥獂䡁䅍兢摂䕁䅅杖䉂䍁䅣光歁䕁䅍䅊穁䑁䅙䅁祁元䅁杦䅁䍁䅣睗䙂䙁䅕䅉䝂䝁䅫杢桂䝁䄴睙灂䝁䅅䅢杁䙁䅁杣療䝁䅙兡獂䝁䅕䅉瑁䍁䅁杍睁䑁䅉免杁䍁䄰䅉穁䍁䄰免祁䍁䄰杍祁䍁䄴䅥獂䡁䅍兢摂䕁䅅杖䉂䍁䅣光歁䕁䅍䅊ぁ䑁䅅杏歁䕁䅍䅊硁䑁䅅睍䅁䑁䩑䅁䅃䅁䅁睊扂䕁䅕兖杁䕁䅙兡畂䝁䅅杢橂䝁䅫兙獂䍁䅁䅕祂䝁䄸杚灂䝁䅷党杁䍁䄰䅉祁䑁䅁杍硁䍁䅁兌杁䑁䅍兌硁䑁䅉兌祁䑁䅉杌㑂䝁䅷督瑂䙁䄰兑坂䕁䅅睊桁䍁䅑䅒歁䑁䅅免㑁䑁䅯䅊偂䍁䅑免硁䑁䅧䅁㝁元䅁䅦䅁䍁䅣睗䙂䙁䅕䅉䝂䝁䅫杢桂䝁䄴睙灂䝁䅅䅢杁䙁䅁杣療䝁䅙兡獂䝁䅕䅉瑁䍁䅁杍睁䑁䅉免杁䍁䄰䅉穁䍁䄰免祁䍁䄰杍祁䍁䄴䅥獂䡁䅍兢摂䕁䅅杖䉂䍁䅣光歁䕁䅙䅊祁䑁䅁杏歁䕁䅣䅊祁䑁䅁䅁畁元䅁䅦䅁䍁䅣睗䙂䙁䅕䅉䝂䝁䅫杢桂䝁䄴睙灂䝁䅅䅢杁䙁䅁杣療䝁䅙兡獂䝁䅕䅉瑁䍁䅁杍睁䑁䅉免杁䍁䄰䅉穁䍁䄰免祁䍁䄰杍祁䍁䄴䅥獂䡁䅍兢摂䕁䅅杖䉂䍁䅣光歁䕁䅙䅊祁䑁䅅杏歁䕁䅣䅊祁䑁䅅䅁睁元䅁䅦䅁䍁䅣睗䙂䙁䅕䅉䝂䝁䅫杢桂䝁䄴睙灂䝁䅅䅢杁䙁䅁杣療䝁䅙兡獂䝁䅕䅉瑁䍁䅁杍睁䑁䅉免杁䍁䄰䅉穁䍁䄰免祁䍁䄰杍祁䍁䄴䅥獂䡁䅍兢摂䕁䅅杖䉂䍁䅣光歁䕁䅙䅊穁䑁䅙杏歁䕁䅯䅊穁䑁䅙䅁穁元䅁䅦䅁䍁䅣睗䙂䙁䅕䅉䝂䝁䅫杢桂䝁䄴睙灂䝁䅅䅢杁䙁䅁杣療䝁䅙兡獂䝁䅕䅉瑁䍁䅁杍睁䑁䅉免杁䍁䄰䅉穁䍁䄰免祁䍁䄰杍祁䍁䄴䅥獂䡁䅍兢摂䕁䅅杖䉂䍁䅣光歁䕁䅙䅊穁䑁䅣杏歁䕁䅯䅊穁䑁䅣䅁ㅁ元䅁䅣䅁䍁䅣睗䙂䙁䅕䅉䝂䝁䅫杢桂䝁䄴睙灂䝁䅅䅢杁䙁䅁杣療䝁䅙兡獂䝁䅕䅉瑁䍁䅁杍睁䑁䅉免杁䍁䄰䅉穁䍁䄰免祁䍁䄰杍祁䍁䄴䅥獂䡁䅍兢摂䕁䅅杖䉂䍁䅣光歁䙁䅍䅊穁䑁䅫䅁硁元䅁䅣䅁䍁䅣睗䙂䙁䅕䅉䝂䝁䅫杢桂䝁䄴睙灂䝁䅅䅢杁䙁䅁杣療䝁䅙兡獂䝁䅕䅉瑁䍁䅁杍睁䑁䅉免杁䍁䄰䅉穁䍁䄰免祁䍁䄰杍祁䍁䄴䅥獂䡁䅍兢摂䕁䅅杖䉂䍁䅣光歁䙁䅙䅊ぁ䑁䅉䅁㉁元䅁䅦䅁䍁䅣睗䙂䙁䅕䅉䝂䝁䅫杢桂䝁䄴睙灂䝁䅅䅢杁䙁䅁杣療䝁䅙兡獂䝁䅕䅉瑁䍁䅁杍睁䑁䅉免杁䍁䄰䅉穁䍁䄰免祁䍁䄰杍祁䍁䄴䅥獂䡁䅍兢摂䕁䅅杖䉂䍁䅣光歁䙁䅣䅊ぁ䑁䅧杏歁䙁䅣䅊ㅁ䑁䅙䅁㑁元䅁䅣䅁䍁䅣睗䙂䙁䅕䅉䝂䝁䅫杢桂䝁䄴睙灂䝁䅅䅢杁䙁䅁杣療䝁䅙兡獂䝁䅕䅉瑁䍁䅁杍睁䑁䅉免杁䍁䄰䅉穁䍁䄰免祁䍁䄰杍祁䍁䄴䅥獂䡁䅍兢摂䕁䅅杖䉂䍁䅣光歁䙁䅧䅊ぁ䑁䅉䅁㍁元䅁䅣䅁䍁䅣睗䙂䙁䅕䅉䝂䝁䅫杢桂䝁䄴睙灂䝁䅅䅢杁䙁䅁杣療䝁䅙兡獂䝁䅕䅉瑁䍁䅁杍睁䑁䅉免杁䍁䄰䅉穁䍁䄰免祁䍁䄰杍祁䍁䄴䅥獂䡁䅍兢摂䕁䅅杖䉂䍁䅣光歁䙁䅧䅊ぁ䑁䅍䅁㕁元䅁杣䅁䍁䅣睗䙂䙁䅕䅉䝂䝁䅫杢桂䝁䄴睙灂䝁䅅䅢杁䙁䅁杣療䝁䅙兡獂䝁䅕䅉瑁䍁䅁杍睁䑁䅉免杁䍁䄰䅉穁䍁䄰免祁䍁䄰杍祁䍁䄴䅥獂䡁䅍兢摂䕁䅉睒䙂䍁䅣光歁䕁䅉䅊硁䑁䅅兎䅁䍁䭷䅁睂䅁䅁睊扂䕁䅕兖杁䕁䅙兡畂䝁䅅杢橂䝁䅫兙獂䍁䅁䅕祂䝁䄸杚灂䝁䅷党杁䍁䄰䅉祁䑁䅁杍硁䍁䅁兌杁䑁䅍兌硁䑁䅉兌祁䑁䅉杌㑂䝁䅷督瑂䙁䄰村䡂䕁䅕睊桁䍁䅑睑歁䑁䅉䅍䅁䍁䬴䅁㡂䅁䅁睊扂䕁䅕兖杁䕁䅙兡畂䝁䅅杢橂䝁䅫兙獂䍁䅁䅕祂䝁䄸杚灂䝁䅷党杁䍁䄰䅉祁䑁䅁杍硁䍁䅁兌杁䑁䅍兌硁䑁䅉兌祁䑁䅉杌㑂䝁䅷督瑂䙁䄰村䡂䕁䅕睊桁䍁䅑睑歁䑁䅉䅎㙁䍁䅑睑歁䑁䅍兎䅁䑁䭁䅁睂䅁䅁睊扂䕁䅕兖杁䕁䅙兡畂䝁䅅杢橂䝁䅫兙獂䍁䅁䅕祂䝁䄸杚灂䝁䅷党杁䍁䄰䅉祁䑁䅁杍硁䍁䅁兌杁䑁䅍兌硁䑁䅉兌祁䑁䅉杌㑂䝁䅷督瑂䙁䄰村䡂䕁䅕睊桁䍁䅑睑歁䑁䅍李䅁䑁䭍䅁⭂䅁䅁睊扂䕁䅕兖杁䕁䅙兡畂䝁䅅杢橂䝁䅫兙獂䍁䅁䅕祂䝁䄸杚灂䝁䅷党杁䍁䄰䅉祁䑁䅁杍硁䍁䅁兌杁䑁䅍兌硁䑁䅉兌祁䑁䅉杌㑂䝁䅷督瑂䙁䄰村䡂䕁䅕睊桁䍁䅑睑歁䑁䅑免㙁䍁䅑睑歁䑁䅅免穁䅁䅁兎䅯䥁䅁䅁湁䙁䅳兒噂䍁䅁杒灂䝁䄴兙畂䝁䅍兡桂䝁䅷䅉兂䡁䅉睢浂䝁䅫䅢求䍁䅁兌杁䑁䅉䅍祁䑁䅅䅉瑁䍁䅁睍瑁䑁䅅杍瑁䑁䅉杍畁䡁䅧䅢穂䝁䄰兘䍂䕁䅣兒湁䍁䅅䅊䕂䍁䅑免硁䑁䅧杏歁䕁䄸䅊硁䑁䅅䅏䅁䍁䬰䅁㡂䅁䅁睊扂䕁䅕兖杁䕁䅙兡畂䝁䅅杢橂䝁䅫兙獂䍁䅁䅕祂䝁䄸杚灂䝁䅷党杁䍁䄰䅉祁䑁䅁杍硁䍁䅁兌杁䑁䅍兌硁䑁䅉兌祁䑁䅉杌㑂䝁䅷督瑂䙁䄰村䡂䕁䅕睊桁䍁䅑杒歁䑁䅉䅍㙁䍁䅑睒歁䑁䅉䅍䅁䍁䬸䅁㡂䅁䅁睊扂䕁䅕兖杁䕁䅙兡畂䝁䅅杢橂䝁䅫兙獂䍁䅁䅕祂䝁䄸杚灂䝁䅷党杁䍁䄰䅉祁䑁䅁杍硁䍁䅁兌杁䑁䅍兌硁䑁䅉兌祁䑁䅉杌㑂䝁䅷督瑂䙁䄰村䡂䕁䅕睊桁䍁䅑杒歁䑁䅉免㙁䍁䅑睒歁䑁䅉免䅁䑁䭅䅁㡂䅁䅁睊扂䕁䅕兖杁䕁䅙兡畂䝁䅅杢橂䝁䅫兙獂䍁䅁䅕祂䝁䄸杚灂䝁䅷党杁䍁䄰䅉祁䑁䅁杍硁䍁䅁兌杁䑁䅍兌硁䑁䅉兌祁䑁䅉杌㑂䝁䅷督瑂䙁䄰村䡂䕁䅕睊桁䍁䅑杒歁䑁䅍李㙁䍁䅑杓歁䑁䅍李䅁䑁䭑䅁㡂䅁䅁睊扂䕁䅕兖杁䕁䅙兡畂䝁䅅杢橂䝁䅫兙獂䍁䅁䅕祂䝁䄸杚灂䝁䅷党杁䍁䄰䅉祁䑁䅁杍硁䍁䅁兌杁䑁䅍兌硁䑁䅉兌祁䑁䅉杌㑂䝁䅷督瑂䙁䄰村䡂䕁䅕睊桁䍁䅑杒歁䑁䅍睎㙁䍁䅑杓歁䑁䅍睎䅁䑁䭙䅁睂䅁䅁睊扂䕁䅕兖杁䕁䅙兡畂䝁䅅杢橂䝁䅫兙獂䍁䅁䅕祂䝁䄸杚灂䝁䅷党杁䍁䄰䅉祁䑁䅁杍硁䍁䅁兌杁䑁䅍兌硁䑁䅉兌祁䑁䅉杌㑂䝁䅷督瑂䙁䄰村䡂䕁䅕睊桁䍁䅑睕歁䑁䅍兏䅁䑁䭉䅁睂䅁䅁睊扂䕁䅕兖杁䕁䅙兡畂䝁䅅杢橂䝁䅫兙獂䍁䅁䅕祂䝁䄸杚灂䝁䅷党杁䍁䄰䅉祁䑁䅁杍硁䍁䅁兌杁䑁䅍兌硁䑁䅉兌祁䑁䅉杌㑂䝁䅷督瑂䙁䄰村䡂䕁䅕睊桁䍁䅑杖歁䑁䅑杍䅁䑁䭣䅁㡂䅁䅁睊扂䕁䅕兖杁䕁䅙兡畂䝁䅅杢橂䝁䅫兙獂䍁䅁䅕祂䝁䄸杚灂䝁䅷党杁䍁䄰䅉祁䑁䅁杍硁䍁䅁兌杁䑁䅍兌硁䑁䅉兌祁䑁䅉杌㑂䝁䅷督瑂䙁䄰村䡂䕁䅕睊桁䍁䅑睖歁䑁䅑䅏㙁䍁䅑睖歁䑁䅕李䅁䑁䭫䅁睂䅁䅁睊扂䕁䅕兖杁䕁䅙兡畂䝁䅅杢橂䝁䅫兙獂䍁䅁䅕祂䝁䄸杚灂䝁䅷党杁䍁䄰䅉祁䑁䅁杍硁䍁䅁兌杁䑁䅍兌硁䑁䅉兌祁䑁䅉杌㑂䝁䅷督瑂䙁䄰村䡂䕁䅕睊桁䍁䅑䅗歁䑁䅑杍䅁䑁䭧䅁睂䅁䅁睊扂䕁䅕兖杁䕁䅙兡畂䝁䅅杢橂䝁䅫兙獂䍁䅁䅕祂䝁䄸杚灂䝁䅷党杁䍁䄰䅉祁䑁䅁杍硁䍁䅁兌杁䑁䅍兌硁䑁䅉兌祁䑁䅉杌㑂䝁䅷督瑂䙁䄰村䡂䕁䅕睊桁䍁䅑䅗歁䑁䅑睍䅁䑁䭯䅁祂䅁䅁睊扂䕁䅕兖杁䕁䅙兡畂䝁䅅杢橂䝁䅫兙獂䍁䅁䅕祂䝁䄸杚灂䝁䅷党杁䍁䄰䅉祁䑁䅁杍硁䍁䅁兌杁䑁䅍兌硁䑁䅉兌祁䑁䅉杌㑂䝁䅷督瑂䙁䄰村䱂䕁䅧睊桁䍁䅑村歁䑁䅅免ㅁ䅁䅁䅗䅫䡁䅁䅁湁䙁䅳兒噂䍁䅁杒灂䝁䄴兙畂䝁䅍兡桂䝁䅷䅉兂䡁䅉睢浂䝁䅫䅢求䍁䅁兌杁䑁䅉䅍祁䑁䅅䅉瑁䍁䅁睍瑁䑁䅅杍瑁䑁䅉杍畁䡁䅧䅢穂䝁䄰兘䍂䕁䅳䅓湁䍁䅅䅊䑂䍁䅑杍睁䅁䅁䅔䅫䡁䅷䅁湁䙁䅳兒噂䍁䅁杒灂䝁䄴兙畂䝁䅍兡桂䝁䅷䅉兂䡁䅉睢浂䝁䅫䅢求䍁䅁兌杁䑁䅉䅍祁䑁䅅䅉瑁䍁䅁睍瑁䑁䅅杍瑁䑁䅉杍畁䡁䅧䅢穂䝁䄰兘䍂䕁䅳䅓湁䍁䅅䅊䑂䍁䅑杍ぁ䑁䅯䅊䑂䍁䅑睍ㅁ䅁䅁杔䅫䡁䅁䅁湁䙁䅳兒噂䍁䅁杒灂䝁䄴兙畂䝁䅍兡桂䝁䅷䅉兂䡁䅉睢浂䝁䅫䅢求䍁䅁兌杁䑁䅉䅍祁䑁䅅䅉瑁䍁䅁睍瑁䑁䅅杍瑁䑁䅉杍畁䡁䅧䅢穂䝁䄰兘䍂䕁䅳䅓湁䍁䅅䅊䑂䍁䅑睍㉁䅁䅁䅕䅫䡁䄴䅁湁䙁䅳兒噂䍁䅁杒灂䝁䄴兙畂䝁䅍兡桂䝁䅷䅉兂䡁䅉睢浂䝁䅫䅢求䍁䅁兌杁䑁䅉䅍祁䑁䅅䅉瑁䍁䅁睍瑁䑁䅅杍瑁䑁䅉杍畁䡁䅧䅢穂䝁䄰兘䍂䕁䅳䅓湁䍁䅅䅊䑂䍁䅑䅎硁䑁䅯䅊䑂䍁䅑免硁䑁䅍䅁卂元䅁䅧䅁䍁䅣睗䙂䙁䅕䅉䝂䝁䅫杢桂䝁䄴睙灂䝁䅅䅢杁䙁䅁杣療䝁䅙兡獂䝁䅕䅉瑁䍁䅁杍睁䑁䅉免杁䍁䄰䅉穁䍁䄰免祁䍁䄰杍祁䍁䄴䅥獂䡁䅍兢摂䕁䅉睓䥂䍁䅣光歁䕁䅑䅊硁䑁䅅䅏㙁䍁䅑睔歁䑁䅅免㑁䅁䅁兗䅫䡁䅷䅁湁䙁䅳兒噂䍁䅁杒灂䝁䄴兙畂䝁䅍兡桂䝁䅷䅉兂䡁䅉睢浂䝁䅫䅢求䍁䅁兌杁䑁䅉䅍祁䑁䅅䅉瑁䍁䅁睍瑁䑁䅅杍瑁䑁䅉杍畁䡁䅧䅢穂䝁䄰兘䍂䕁䅳䅓湁䍁䅅䅊䝂䍁䅑杍睁䑁䅯䅊䡂䍁䅑杍睁䅁䅁兔䅫䡁䅷䅁湁䙁䅳兒噂䍁䅁杒灂䝁䄴兙畂䝁䅍兡桂䝁䅷䅉兂䡁䅉睢浂䝁䅫䅢求䍁䅁兌杁䑁䅉䅍祁䑁䅅䅉瑁䍁䅁睍瑁䑁䅅杍瑁䑁䅉杍畁䡁䅧䅢穂䝁䄰兘䍂䕁䅳䅓湁䍁䅅䅊䝂䍁䅑杍硁䑁䅯䅊䡂䍁䅑杍硁䅁䅁睔䅫䡁䅷䅁湁䙁䅳兒噂䍁䅁杒灂䝁䄴兙畂䝁䅍兡桂䝁䅷䅉兂䡁䅉睢浂䝁䅫䅢求䍁䅁兌杁䑁䅉䅍祁䑁䅅䅉瑁䍁䅁睍瑁䑁䅅杍瑁䑁䅉杍畁䡁䅧䅢穂䝁䄰兘䍂䕁䅳䅓湁䍁䅅䅊䝂䍁䅑睍㉁䑁䅯䅊䭂䍁䅑睍㉁䅁䅁兕䅫䡁䅷䅁湁䙁䅳兒噂䍁䅁杒灂䝁䄴兙畂䝁䅍兡桂䝁䅷䅉兂䡁䅉睢浂䝁䅫䅢求䍁䅁兌杁䑁䅉䅍祁䑁䅅䅉瑁䍁䅁睍瑁䑁䅅杍瑁䑁䅉杍畁䡁䅧䅢穂䝁䄰兘䍂䕁䅳䅓湁䍁䅅䅊䝂䍁䅑睍㍁䑁䅯䅊䭂䍁䅑睍㍁䅁䅁睕䅫䡁䅁䅁湁䙁䅳兒噂䍁䅁杒灂䝁䄴兙畂䝁䅍兡桂䝁䅷䅉兂䡁䅉睢浂䝁䅫䅢求䍁䅁兌杁䑁䅉䅍祁䑁䅅䅉瑁䍁䅁睍瑁䑁䅅杍瑁䑁䅉杍畁䡁䅧䅢穂䝁䄰兘䍂䕁䅳䅓湁䍁䅅䅊呂䍁䅑睍㕁䅁䅁睓䅫䡁䅁䅁湁䙁䅳兒噂䍁䅁杒灂䝁䄴兙畂䝁䅍兡桂䝁䅷䅉兂䡁䅉睢浂䝁䅫䅢求䍁䅁兌杁䑁䅉䅍祁䑁䅅䅉瑁䍁䅁睍瑁䑁䅅杍瑁䑁䅉杍畁䡁䅧䅢穂䝁䄰兘䍂䕁䅳䅓湁䍁䅅䅊坂䍁䅑䅎祁䅁䅁䅖䅫䡁䅷䅁湁䙁䅳兒噂䍁䅁杒灂䝁䄴兙畂䝁䅍兡桂䝁䅷䅉兂䡁䅉睢浂䝁䅫䅢求䍁䅁兌杁䑁䅉䅍祁䑁䅅䅉瑁䍁䅁睍瑁䑁䅅杍瑁䑁䅉杍畁䡁䅧䅢穂䝁䄰兘䍂䕁䅳䅓湁䍁䅅䅊塂䍁䅑䅎㑁䑁䅯䅊塂䍁䅑兎㉁䅁䅁杖䅫䡁䅁䅁湁䙁䅳兒噂䍁䅁杒灂䝁䄴兙畂䝁䅍兡桂䝁䅷䅉兂䡁䅉睢浂䝁䅫䅢求䍁䅁兌杁䑁䅉䅍祁䑁䅅䅉瑁䍁䅁睍瑁䑁䅅杍瑁䑁䅉杍畁䡁䅧䅢穂䝁䄰兘䍂䕁䅳䅓湁䍁䅅䅊奂䍁䅑䅎祁䅁䅁兖䅫䡁䅁䅁湁䙁䅳兒噂䍁䅁杒灂䝁䄴兙畂䝁䅍兡桂䝁䅷䅉兂䡁䅉睢浂䝁䅫䅢求䍁䅁兌杁䑁䅉䅍祁䑁䅅䅉瑁䍁䅁睍瑁䑁䅅杍瑁䑁䅉杍畁䡁䅧䅢穂䝁䄰兘䍂䕁䅳䅓湁䍁䅅䅊奂䍁䅑䅎穁䅁䅁睖䅫䡁䅉䅁湁䙁䅳兒噂䍁䅁杒灂䝁䄴兙畂䝁䅍兡桂䝁䅷䅉兂䡁䅉睢浂䝁䅫䅢求䍁䅁兌杁䑁䅉䅍祁䑁䅅䅉瑁䍁䅁睍瑁䑁䅅杍瑁䑁䅉杍畁䡁䅧䅢穂䝁䄰兘䑂䕁䄰睕湁䍁䅅䅊䍂䍁䅑免硁䑁䅕䅁䙃元䅁䅣䅁䍁䅣睗䙂䙁䅕䅉䝂䝁䅫杢桂䝁䄴睙灂䝁䅅䅢杁䙁䅁杣療䝁䅙兡獂䝁䅕䅉瑁䍁䅁杍睁䑁䅉免杁䍁䄰䅉穁䍁䄰免祁䍁䄰杍祁䍁䄴䅥獂䡁䅍兢摂䕁䅍兔呂䍁䅣光歁䕁䅍䅊祁䑁䅁䅁㑂元䅁䅦䅁䍁䅣睗䙂䙁䅕䅉䝂䝁䅫杢桂䝁䄴睙灂䝁䅅䅢杁䙁䅁杣療䝁䅙兡獂䝁䅕䅉瑁䍁䅁杍睁䑁䅉免杁䍁䄰䅉穁䍁䄰免祁䍁䄰杍祁䍁䄴䅥獂䡁䅍兢摂䕁䅍兔呂䍁䅣光歁䕁䅍䅊祁䑁䅑杏歁䕁䅍䅊穁䑁䅕䅁㙂元䅁䅣䅁䍁䅣睗䙂䙁䅕䅉䝂䝁䅫杢桂䝁䄴睙灂䝁䅅䅢杁䙁䅁杣療䝁䅙兡獂䝁䅕䅉瑁䍁䅁杍睁䑁䅉免杁䍁䄰䅉穁䍁䄰免祁䍁䄰杍祁䍁䄴䅥獂䡁䅍兢摂䕁䅍兔呂䍁䅣光歁䕁䅍䅊穁䑁䅙䅁㥂元䅁杦䅁䍁䅣睗䙂䙁䅕䅉䝂䝁䅫杢桂䝁䄴睙灂䝁䅅䅢杁䙁䅁杣療䝁䅙兡獂䝁䅕䅉瑁䍁䅁杍睁䑁䅉免杁䍁䄰䅉穁䍁䄰免祁䍁䄰杍祁䍁䄴䅥獂䡁䅍兢摂䕁䅍兔呂䍁䅣光歁䕁䅍䅊ぁ䑁䅅杏歁䕁䅍䅊硁䑁䅅睍䅁䡁䨸䅁䅃䅁䅁睊扂䕁䅕兖杁䕁䅙兡畂䝁䅅杢橂䝁䅫兙獂䍁䅁䅕祂䝁䄸杚灂䝁䅷党杁䍁䄰䅉祁䑁䅁杍硁䍁䅁兌杁䑁䅍兌硁䑁䅉兌祁䑁䅉杌㑂䝁䅷督瑂䙁䄰睑乂䙁䅍睊桁䍁䅑䅒歁䑁䅅免㑁䑁䅯䅊偂䍁䅑免硁䑁䅧䅁䝃元䅁䅦䅁䍁䅣睗䙂䙁䅕䅉䝂䝁䅫杢桂䝁䄴睙灂䝁䅅䅢杁䙁䅁杣療䝁䅙兡獂䝁䅕䅉瑁䍁䅁杍睁䑁䅉免杁䍁䄰䅉穁䍁䄰免祁䍁䄰杍祁䍁䄴䅥獂䡁䅍兢摂䕁䅍兔呂䍁䅣光歁䕁䅙䅊祁䑁䅁杏歁䕁䅣䅊祁䑁䅁䅁㕂元䅁䅦䅁䍁䅣睗䙂䙁䅕䅉䝂䝁䅫杢桂䝁䄴睙灂䝁䅅䅢杁䙁䅁杣療䝁䅙兡獂䝁䅕䅉瑁䍁䅁杍睁䑁䅉免杁䍁䄰䅉穁䍁䄰免祁䍁䄰杍祁䍁䄴䅥獂䡁䅍兢摂䕁䅍兔呂䍁䅣光歁䕁䅙䅊祁䑁䅅杏歁䕁䅣䅊祁䑁䅅䅁㝂元䅁䅦䅁䍁䅣睗䙂䙁䅕䅉䝂䝁䅫杢桂䝁䄴睙灂䝁䅅䅢杁䙁䅁杣療䝁䅙兡獂䝁䅕䅉瑁䍁䅁杍睁䑁䅉免杁䍁䄰䅉穁䍁䄰免祁䍁䄰杍祁䍁䄴䅥獂䡁䅍兢摂䕁䅍兔呂䍁䅣光歁䕁䅙䅊穁䑁䅙杏歁䕁䅯䅊穁䑁䅙䅁⭂元䅁䅦䅁䍁䅣睗䙂䙁䅕䅉䝂䝁䅫杢桂䝁䄴睙灂䝁䅅䅢杁䙁䅁杣療䝁䅙兡獂䝁䅕䅉瑁䍁䅁杍睁䑁䅉免杁䍁䄰䅉穁䍁䄰免祁䍁䄰杍祁䍁䄴䅥獂䡁䅍兢摂䕁䅍兔呂䍁䅣光歁䕁䅙䅊穁䑁䅣杏歁䕁䅯䅊穁䑁䅣䅁䅃元䅁䅣䅁䍁䅣睗䙂䙁䅕䅉䝂䝁䅫杢桂䝁䄴睙灂䝁䅅䅢杁䙁䅁杣療䝁䅙兡獂䝁䅕䅉瑁䍁䅁杍睁䑁䅉免杁䍁䄰䅉穁䍁䄰免祁䍁䄰杍祁䍁䄴䅥獂䡁䅍兢摂䕁䅍兔呂䍁䅣光歁䙁䅍䅊穁䑁䅫䅁㡂元䅁䅣䅁䍁䅣睗䙂䙁䅕䅉䝂䝁䅫杢桂䝁䄴睙灂䝁䅅䅢杁䙁䅁杣療䝁䅙兡獂䝁䅕䅉瑁䍁䅁杍睁䑁䅉免杁䍁䄰䅉穁䍁䄰免祁䍁䄰杍祁䍁䄴䅥獂䡁䅍兢摂䕁䅍兔呂䍁䅣光歁䙁䅙䅊ぁ䑁䅉䅁䉃元䅁䅦䅁䍁䅣睗䙂䙁䅕䅉䝂䝁䅫杢桂䝁䄴睙灂䝁䅅䅢杁䙁䅁杣療䝁䅙兡獂䝁䅕䅉瑁䍁䅁杍睁䑁䅉免杁䍁䄰䅉穁䍁䄰免祁䍁䄰杍祁䍁䄴䅥獂䡁䅍兢摂䕁䅍兔呂䍁䅣光歁䙁䅣䅊ぁ䑁䅧杏歁䙁䅣䅊ㅁ䑁䅙䅁䑃元䅁䅣䅁䍁䅣睗䙂䙁䅕䅉䝂䝁䅫杢桂䝁䄴睙灂䝁䅅䅢杁䙁䅁杣療䝁䅙兡獂䝁䅕䅉瑁䍁䅁杍睁䑁䅉免杁䍁䄰䅉穁䍁䄰免祁䍁䄰杍祁䍁䄴䅥獂䡁䅍兢摂䕁䅍兔呂䍁䅣光歁䙁䅧䅊ぁ䑁䅉䅁䍃元䅁䅣䅁䍁䅣睗䙂䙁䅕䅉䝂䝁䅫杢桂䝁䄴睙灂䝁䅅䅢杁䙁䅁杣療䝁䅙兡獂䝁䅕䅉瑁䍁䅁杍睁䑁䅉免杁䍁䄰䅉穁䍁䄰免祁䍁䄰杍祁䍁䄴䅥獂䡁䅍兢摂䕁䅍兔呂䍁䅣光歁䙁䅧䅊ぁ䑁䅍䅁䕃元䅁来䅁䍁䅣睗䙂䙁䅕䅉䝂䝁䅫杢桂䝁䄴睙灂䝁䅅䅢杁䙁䅁杣療䝁䅙兡獂䝁䅕䅉瑁䍁䅁杍睁䑁䅉免杁䍁䄰䅉穁䍁䄰免祁䍁䄰杍祁䍁䄴䅥獂䡁䅍兢摂䕁䅍杔兂䍁䅁䅋祁䍁䅫睊桁䍁䅑村歁䑁䅅免ㅁ䅁䅁杢䅫䡁䅧䅁湁䙁䅳兒噂䍁䅁杒灂䝁䄴兙畂䝁䅍兡桂䝁䅷䅉兂䡁䅉睢浂䝁䅫䅢求䍁䅁兌杁䑁䅉䅍祁䑁䅅䅉瑁䍁䅁睍瑁䑁䅅杍瑁䑁䅉杍畁䡁䅧䅢穂䝁䄰兘䑂䕁䄴䅕杁䍁䅧杍灁䍁䅣光歁䕁䅍䅊祁䑁䅁䅁灂元䅁䅨䅁䍁䅣睗䙂䙁䅕䅉䝂䝁䅫杢桂䝁䄴睙灂䝁䅅䅢杁䙁䅁杣療䝁䅙兡獂䝁䅕䅉瑁䍁䅁杍睁䑁䅉免杁䍁䄰䅉穁䍁䄰免祁䍁䄰杍祁䍁䄴䅥獂䡁䅍兢摂䕁䅍杔兂䍁䅁䅋祁䍁䅫睊桁䍁䅑睑歁䑁䅉䅎㙁䍁䅑睑歁䑁䅍兎䅁䝁䩳䅁㑂䅁䅁睊扂䕁䅕兖杁䕁䅙兡畂䝁䅅杢橂䝁䅫兙獂䍁䅁䅕祂䝁䄸杚灂䝁䅷党杁䍁䄰䅉祁䑁䅁杍硁䍁䅁兌杁䑁䅍兌硁䑁䅉兌祁䑁䅉杌㑂䝁䅷督瑂䙁䄰睑佂䙁䅁䅉潁䑁䅉克湁䍁䅅䅊䑂䍁䅑睍㉁䅁䅁䅤䅫䥁䅙䅁湁䙁䅳兒噂䍁䅁杒灂䝁䄴兙畂䝁䅍兡桂䝁䅷䅉兂䡁䅉睢浂䝁䅫䅢求䍁䅁兌杁䑁䅉䅍祁䑁䅅䅉瑁䍁䅁睍瑁䑁䅅杍瑁䑁䅉杍畁䡁䅧䅢穂䝁䄰兘䑂䕁䄴䅕杁䍁䅧杍灁䍁䅣光歁䕁䅍䅊ぁ䑁䅅杏歁䕁䅍䅊硁䑁䅅睍䅁䡁䩙䅁䥃䅁䅁睊扂䕁䅕兖杁䕁䅙兡畂䝁䅅杢橂䝁䅫兙獂䍁䅁䅕祂䝁䄸杚灂䝁䅷党杁䍁䄰䅉祁䑁䅁杍硁䍁䅁兌杁䑁䅍兌硁䑁䅉兌祁䑁䅉杌㑂䝁䅷督瑂䙁䄰睑佂䙁䅁䅉潁䑁䅉克湁䍁䅅䅊䕂䍁䅑免硁䑁䅧杏歁䕁䄸䅊硁䑁䅅䅏䅁䝁䨸䅁䕃䅁䅁睊扂䕁䅕兖杁䕁䅙兡畂䝁䅅杢橂䝁䅫兙獂䍁䅁䅕祂䝁䄸杚灂䝁䅷党杁䍁䄰䅉祁䑁䅁杍硁䍁䅁兌杁䑁䅍兌硁䑁䅉兌祁䑁䅉杌㑂䝁䅷督瑂䙁䄰睑佂䙁䅁䅉潁䑁䅉克湁䍁䅅䅊䝂䍁䅑杍睁䑁䅯䅊䡂䍁䅑杍睁䅁䅁条䅫䥁䅑䅁湁䙁䅳兒噂䍁䅁杒灂䝁䄴兙畂䝁䅍兡桂䝁䅷䅉兂䡁䅉睢浂䝁䅫䅢求䍁䅁兌杁䑁䅉䅍祁䑁䅅䅉瑁䍁䅁睍瑁䑁䅅杍瑁䑁䅉杍畁䡁䅧䅢穂䝁䄰兘䑂䕁䄴䅕杁䍁䅧杍灁䍁䅣光歁䕁䅙䅊祁䑁䅅杏歁䕁䅣䅊祁䑁䅅䅁獂元䅁䅨䅁䍁䅣睗䙂䙁䅕䅉䝂䝁䅫杢桂䝁䄴睙灂䝁䅅䅢杁䙁䅁杣療䝁䅙兡獂䝁䅕䅉瑁䍁䅁杍睁䑁䅉免杁䍁䄰䅉穁䍁䄰免祁䍁䄰杍祁䍁䄴䅥獂䡁䅍兢摂䕁䅍杔兂䍁䅁䅋祁䍁䅫睊桁䍁䅑杒歁䑁䅍李㙁䍁䅑杓歁䑁䅍李䅁䡁䩕䅁䕃䅁䅁睊扂䕁䅕兖杁䕁䅙兡畂䝁䅅杢橂䝁䅫兙獂䍁䅁䅕祂䝁䄸杚灂䝁䅷党杁䍁䄰䅉祁䑁䅁杍硁䍁䅁兌杁䑁䅍兌硁䑁䅉兌祁䑁䅉杌㑂䝁䅷督瑂䙁䄰睑佂䙁䅁䅉潁䑁䅉克湁䍁䅅䅊䝂䍁䅑睍㍁䑁䅯䅊䭂䍁䅑睍㍁䅁䅁睤䅫䡁䅧䅁湁䙁䅳兒噂䍁䅁杒灂䝁䄴兙畂䝁䅍兡桂䝁䅷䅉兂䡁䅉睢浂䝁䅫䅢求䍁䅁兌杁䑁䅉䅍祁䑁䅅䅉瑁䍁䅁睍瑁䑁䅅杍瑁䑁䅉杍畁䡁䅧䅢穂䝁䄰兘䑂䕁䄴䅕杁䍁䅧杍灁䍁䅣光歁䙁䅍䅊穁䑁䅫䅁瑂元䅁䅥䅁䍁䅣睗䙂䙁䅕䅉䝂䝁䅫杢桂䝁䄴睙灂䝁䅅䅢杁䙁䅁杣療䝁䅙兡獂䝁䅕䅉瑁䍁䅁杍睁䑁䅉免杁䍁䄰䅉穁䍁䄰免祁䍁䄰杍祁䍁䄴䅥獂䡁䅍兢摂䕁䅍杔兂䍁䅁䅋祁䍁䅫睊桁䍁䅑杖歁䑁䅑杍䅁䡁䩁䅁䕃䅁䅁睊扂䕁䅕兖杁䕁䅙兡畂䝁䅅杢橂䝁䅫兙獂䍁䅁䅕祂䝁䄸杚灂䝁䅷党杁䍁䄰䅉祁䑁䅁杍硁䍁䅁兌杁䑁䅍兌硁䑁䅉兌祁䑁䅉杌㑂䝁䅷督瑂䙁䄰睑佂䙁䅁䅉潁䑁䅉克湁䍁䅅䅊塂䍁䅑䅎㑁䑁䅯䅊塂䍁䅑兎㉁䅁䅁杣䅫䡁䅧䅁湁䙁䅳兒噂䍁䅁杒灂䝁䄴兙畂䝁䅍兡桂䝁䅷䅉兂䡁䅉睢浂䝁䅫䅢求䍁䅁兌杁䑁䅉䅍祁䑁䅅䅉瑁䍁䅁睍瑁䑁䅅杍瑁䑁䅉杍畁䡁䅧䅢穂䝁䄰兘䑂䕁䄴䅕杁䍁䅧杍灁䍁䅣光歁䙁䅧䅊ぁ䑁䅉䅁硂元䅁䅥䅁䍁䅣睗䙂䙁䅕䅉䝂䝁䅫杢桂䝁䄴睙灂䝁䅅䅢杁䙁䅁杣療䝁䅙兡獂䝁䅕䅉瑁䍁䅁杍睁䑁䅉免杁䍁䄰䅉穁䍁䄰免祁䍁䄰杍祁䍁䄴䅥獂䡁䅍兢摂䕁䅍杔兂䍁䅁䅋祁䍁䅫睊桁䍁䅑䅗歁䑁䅑睍䅁䡁䩍䅁祂䅁䅁睊扂䕁䅕兖杁䕁䅙兡畂䝁䅅杢橂䝁䅫兙獂䍁䅁䅕祂䝁䄸杚灂䝁䅷党杁䍁䄰䅉祁䑁䅁杍硁䍁䅁兌杁䑁䅍兌硁䑁䅉兌祁䑁䅉杌㑂䝁䅷督瑂䙁䄰睑佂䙁䅁睊桁䍁䅑村歁䑁䅅免ㅁ䅁䅁杗䅫䡁䅁䅁湁䙁䅳兒噂䍁䅁杒灂䝁䄴兙畂䝁䅍兡桂䝁䅷䅉兂䡁䅉睢浂䝁䅫䅢求䍁䅁兌杁䑁䅉䅍祁䑁䅅䅉瑁䍁䅁睍瑁䑁䅅杍瑁䑁䅉杍畁䡁䅧䅢穂䝁䄰兘䑂䕁䄴䅕湁䍁䅅䅊䑂䍁䅑杍睁䅁䅁䅘䅫䡁䅷䅁湁䙁䅳兒噂䍁䅁杒灂䝁䄴兙畂䝁䅍兡桂䝁䅷䅉兂䡁䅉睢浂䝁䅫䅢求䍁䅁兌杁䑁䅉䅍祁䑁䅅䅉瑁䍁䅁睍瑁䑁䅅杍瑁䑁䅉杍畁䡁䅧䅢穂䝁䄰兘䑂䕁䄴䅕湁䍁䅅䅊䑂䍁䅑杍ぁ䑁䅯䅊䑂䍁䅑睍ㅁ䅁䅁杘䅫䡁䅁䅁湁䙁䅳兒噂䍁䅁杒灂䝁䄴兙畂䝁䅍兡桂䝁䅷䅉兂䡁䅉睢浂䝁䅫䅢求䍁䅁兌杁䑁䅉䅍祁䑁䅅䅉瑁䍁䅁睍瑁䑁䅅杍瑁䑁䅉杍畁䡁䅧䅢穂䝁䄰兘䑂䕁䄴䅕湁䍁䅅䅊䑂䍁䅑睍㉁䅁䅁兙䅫䡁䄴䅁湁䙁䅳兒噂䍁䅁杒灂䝁䄴兙畂䝁䅍兡桂䝁䅷䅉兂䡁䅉睢浂䝁䅫䅢求䍁䅁兌杁䑁䅉䅍祁䑁䅅䅉瑁䍁䅁睍瑁䑁䅅杍瑁䑁䅉杍畁䡁䅧䅢穂䝁䄰兘䑂䕁䄴䅕湁䍁䅅䅊䑂䍁䅑䅎硁䑁䅯䅊䑂䍁䅑免硁䑁䅍䅁橂元䅁䅧䅁䍁䅣睗䙂䙁䅕䅉䝂䝁䅫杢桂䝁䄴睙灂䝁䅅䅢杁䙁䅁杣療䝁䅙兡獂䝁䅕䅉瑁䍁䅁杍睁䑁䅉免杁䍁䄰䅉穁䍁䄰免祁䍁䄰杍祁䍁䄴䅥獂䡁䅍兢摂䕁䅍杔兂䍁䅣光歁䕁䅑䅊硁䑁䅅䅏㙁䍁䅑睔歁䑁䅅免㑁䅁䅁睗䅫䡁䅷䅁湁䙁䅳兒噂䍁䅁杒灂䝁䄴兙畂䝁䅍兡桂䝁䅷䅉兂䡁䅉睢浂䝁䅫䅢求䍁䅁兌杁䑁䅉䅍祁䑁䅅䅉瑁䍁䅁睍瑁䑁䅅杍瑁䑁䅉杍畁䡁䅧䅢穂䝁䄰兘䑂䕁䄴䅕湁䍁䅅䅊䝂䍁䅑杍睁䑁䅯䅊䡂䍁䅑杍睁䅁䅁兘䅫䡁䅷䅁湁䙁䅳兒噂䍁䅁杒灂䝁䄴兙畂䝁䅍兡桂䝁䅷䅉兂䡁䅉睢浂䝁䅫䅢求䍁䅁兌杁䑁䅉䅍祁䑁䅅䅉瑁䍁䅁睍瑁䑁䅅杍瑁䑁䅉杍畁䡁䅧䅢穂䝁䄰兘䑂䕁䄴䅕湁䍁䅅䅊䝂䍁䅑杍硁䑁䅯䅊䡂䍁䅑杍硁䅁䅁睘䅫䡁䅷䅁湁䙁䅳兒噂䍁䅁杒灂䝁䄴兙畂䝁䅍兡桂䝁䅷䅉兂䡁䅉睢浂䝁䅫䅢求䍁䅁兌杁䑁䅉䅍祁䑁䅅䅉瑁䍁䅁睍瑁䑁䅅杍瑁䑁䅉杍畁䡁䅧䅢穂䝁䄰兘䑂䕁䄴䅕湁䍁䅅䅊䝂䍁䅑睍㉁䑁䅯䅊䭂䍁䅑睍㉁䅁䅁杙䅫䡁䅷䅁湁䙁䅳兒噂䍁䅁杒灂䝁䄴兙畂䝁䅍兡桂䝁䅷䅉兂䡁䅉睢浂䝁䅫䅢求䍁䅁兌杁䑁䅉䅍祁䑁䅅䅉瑁䍁䅁睍瑁䑁䅅杍瑁䑁䅉杍畁䡁䅧䅢穂䝁䄰兘䑂䕁䄴䅕湁䍁䅅䅊䝂䍁䅑睍㍁䑁䅯䅊䭂䍁䅑睍㍁䅁䅁䅚䅫䡁䅁䅁湁䙁䅳兒噂䍁䅁杒灂䝁䄴兙畂䝁䅍兡桂䝁䅷䅉兂䡁䅉睢浂䝁䅫䅢求䍁䅁兌杁䑁䅉䅍祁䑁䅅䅉瑁䍁䅁睍瑁䑁䅅杍瑁䑁䅉杍畁䡁䅧䅢穂䝁䄰兘䑂䕁䄴䅕湁䍁䅅䅊呂䍁䅑睍㕁䅁䅁䅙䅫䡁䅁䅁湁䙁䅳兒噂䍁䅁杒灂䝁䄴兙畂䝁䅍兡桂䝁䅷䅉兂䡁䅉睢浂䝁䅫䅢求䍁䅁兌杁䑁䅉䅍祁䑁䅅䅉瑁䍁䅁睍瑁䑁䅅杍瑁䑁䅉杍畁䡁䅧䅢穂䝁䄰兘䑂䕁䄴䅕湁䍁䅅䅊坂䍁䅑䅎祁䅁䅁党䅫䡁䅷䅁湁䙁䅳兒噂䍁䅁杒灂䝁䄴兙畂䝁䅍兡桂䝁䅷䅉兂䡁䅉睢浂䝁䅫䅢求䍁䅁兌杁䑁䅉䅍祁䑁䅅䅉瑁䍁䅁睍瑁䑁䅅杍瑁䑁䅉杍畁䡁䅧䅢穂䝁䄰兘䑂䕁䄴䅕湁䍁䅅䅊塂䍁䅑䅎㑁䑁䅯䅊塂䍁䅑兎㉁䅁䅁睚䅫䡁䅁䅁湁䙁䅳兒噂䍁䅁杒灂䝁䄴兙畂䝁䅍兡桂䝁䅷䅉兂䡁䅉睢浂䝁䅫䅢求䍁䅁兌杁䑁䅉䅍祁䑁䅅䅉瑁䍁䅁睍瑁䑁䅅杍瑁䑁䅉杍畁䡁䅧䅢穂䝁䄰兘䑂䕁䄴䅕湁䍁䅅䅊奂䍁䅑䅎祁䅁䅁杚䅫䡁䅁䅁湁䙁䅳兒噂䍁䅁杒灂䝁䄴兙畂䝁䅍兡桂䝁䅷䅉兂䡁䅉睢浂䝁䅫䅢求䍁䅁兌杁䑁䅉䅍祁䑁䅅䅉瑁䍁䅁睍瑁䑁䅅杍瑁䑁䅉杍畁䡁䅧䅢穂䝁䄰兘䑂䕁䄴䅕湁䍁䅅䅊奂䍁䅑䅎穁䅁䅁䅡䅫䝁䄴䅁湁䙁䅳兒噂䍁䅁杒灂䝁䄴兙畂䝁䅍兡桂䝁䅷䅉兂䡁䅉睢浂䝁䅫䅢求䍁䅁兌杁䑁䅉䅍祁䑁䅅䅉瑁䍁䅁睍瑁䑁䅅杍瑁䑁䅉杍畁䡁䅧䅢穂䝁䄰兘䕂䍁䅣光歁䕁䅉䅊硁䑁䅅兎䅁䭁䩍䅁獂䅁䅁睊扂䕁䅕兖杁䕁䅙兡畂䝁䅅杢橂䝁䅫兙獂䍁䅁䅕祂䝁䄸杚灂䝁䅷党杁䍁䄰䅉祁䑁䅁杍硁䍁䅁兌杁䑁䅍兌硁䑁䅉兌祁䑁䅉杌㑂䝁䅷督瑂䙁䄰䅒湁䍁䅅䅊䑂䍁䅑杍睁䅁䅁杬䅫䡁䅧䅁湁䙁䅳兒噂䍁䅁杒灂䝁䄴兙畂䝁䅍兡桂䝁䅷䅉兂䡁䅉睢浂䝁䅫䅢求䍁䅁兌杁䑁䅉䅍祁䑁䅅䅉瑁䍁䅁睍瑁䑁䅅杍瑁䑁䅉杍畁䡁䅧䅢穂䝁䄰兘䕂䍁䅣光歁䕁䅍䅊祁䑁䅑杏歁䕁䅍䅊穁䑁䅕䅁奃元䅁䅢䅁䍁䅣睗䙂䙁䅕䅉䝂䝁䅫杢桂䝁䄴睙灂䝁䅅䅢杁䙁䅁杣療䝁䅙兡獂䝁䅕䅉瑁䍁䅁杍睁䑁䅉免杁䍁䄰䅉穁䍁䄰免祁䍁䄰杍祁䍁䄴䅥獂䡁䅍兢摂䕁䅑睊桁䍁䅑睑歁䑁䅍李䅁䩁䨸䅁㙂䅁䅁睊扂䕁䅕兖杁䕁䅙兡畂䝁䅅杢橂䝁䅫兙獂䍁䅁䅕祂䝁䄸杚灂䝁䅷党杁䍁䄰䅉祁䑁䅁杍硁䍁䅁兌杁䑁䅍兌硁䑁䅉兌祁䑁䅉杌㑂䝁䅷督瑂䙁䄰䅒湁䍁䅅䅊䑂䍁䅑䅎硁䑁䅯䅊䑂䍁䅑免硁䑁䅍䅁桃元䅁䅦䅁䍁䅣睗䙂䙁䅕䅉䝂䝁䅫杢桂䝁䄴睙灂䝁䅅䅢杁䙁䅁杣療䝁䅙兡獂䝁䅕䅉瑁䍁䅁杍睁䑁䅉免杁䍁䄰䅉穁䍁䄰免祁䍁䄰杍祁䍁䄴䅥獂䡁䅍兢摂䕁䅑睊桁䍁䅑䅒歁䑁䅅免㑁䑁䅯䅊偂䍁䅑免硁䑁䅧䅁歃元䅁䅥䅁䍁䅣睗䙂䙁䅕䅉䝂䝁䅫杢桂䝁䄴睙灂䝁䅅䅢杁䙁䅁杣療䝁䅙兡獂䝁䅕䅉瑁䍁䅁杍睁䑁䅉免杁䍁䄰䅉穁䍁䄰免祁䍁䄰杍祁䍁䄴䅥獂䡁䅍兢摂䕁䅑睊桁䍁䅑杒歁䑁䅉䅍㙁䍁䅑睒歁䑁䅉䅍䅁䩁䩣䅁㑂䅁䅁睊扂䕁䅕兖杁䕁䅙兡畂䝁䅅杢橂䝁䅫兙獂䍁䅁䅕祂䝁䄸杚灂䝁䅷党杁䍁䄰䅉祁䑁䅁杍硁䍁䅁兌杁䑁䅍兌硁䑁䅉兌祁䑁䅉杌㑂䝁䅷督瑂䙁䄰䅒湁䍁䅅䅊䝂䍁䅑杍硁䑁䅯䅊䡂䍁䅑杍硁䅁䅁六䅫䡁䅧䅁湁䙁䅳兒噂䍁䅁杒灂䝁䄴兙畂䝁䅍兡桂䝁䅷䅉兂䡁䅉睢浂䝁䅫䅢求䍁䅁兌杁䑁䅉䅍祁䑁䅅䅉瑁䍁䅁睍瑁䑁䅅杍瑁䑁䅉杍畁䡁䅧䅢穂䝁䄰兘䕂䍁䅣光歁䕁䅙䅊穁䑁䅙杏歁䕁䅯䅊穁䑁䅙䅁权元䅁䅥䅁䍁䅣睗䙂䙁䅕䅉䝂䝁䅫杢桂䝁䄴睙灂䝁䅅䅢杁䙁䅁杣療䝁䅙兡獂䝁䅕䅉瑁䍁䅁杍睁䑁䅉免杁䍁䄰䅉穁䍁䄰免祁䍁䄰杍祁䍁䄴䅥獂䡁䅍兢摂䕁䅑睊桁䍁䅑杒歁䑁䅍睎㙁䍁䅑杓歁䑁䅍睎䅁䭁䩉䅁獂䅁䅁睊扂䕁䅕兖杁䕁䅙兡畂䝁䅅杢橂䝁䅫兙獂䍁䅁䅕祂䝁䄸杚灂䝁䅷党杁䍁䄰䅉祁䑁䅁杍硁䍁䅁兌杁䑁䅍兌硁䑁䅉兌祁䑁䅉杌㑂䝁䅷督瑂䙁䄰䅒湁䍁䅅䅊呂䍁䅑睍㕁䅁䅁杮䅫䝁䅷䅁湁䙁䅳兒噂䍁䅁杒灂䝁䄴兙畂䝁䅍兡桂䝁䅷䅉兂䡁䅉睢浂䝁䅫䅢求䍁䅁兌杁䑁䅉䅍祁䑁䅅䅉瑁䍁䅁睍瑁䑁䅅杍瑁䑁䅉杍畁䡁䅧䅢穂䝁䄰兘䕂䍁䅣光歁䙁䅙䅊ぁ䑁䅉䅁慃元䅁䅥䅁䍁䅣睗䙂䙁䅕䅉䝂䝁䅫杢桂䝁䄴睙灂䝁䅅䅢杁䙁䅁杣療䝁䅙兡獂䝁䅕䅉瑁䍁䅁杍睁䑁䅉免杁䍁䄰䅉穁䍁䄰免祁䍁䄰杍祁䍁䄴䅥獂䡁䅍兢摂䕁䅑睊桁䍁䅑睖歁䑁䅑䅏㙁䍁䅑睖歁䑁䅕李䅁䩁䩷䅁獂䅁䅁睊扂䕁䅕兖杁䕁䅙兡畂䝁䅅杢橂䝁䅫兙獂䍁䅁䅕祂䝁䄸杚灂䝁䅷党杁䍁䄰䅉祁䑁䅁杍硁䍁䅁兌杁䑁䅍兌硁䑁䅉兌祁䑁䅉杌㑂䝁䅷督瑂䙁䄰䅒湁䍁䅅䅊奂䍁䅑䅎祁䅁䅁睭䅫䝁䅷䅁湁䙁䅳兒噂䍁䅁杒灂䝁䄴兙畂䝁䅍兡桂䝁䅷䅉兂䡁䅉睢浂䝁䅫䅢求䍁䅁兌杁䑁䅉䅍祁䑁䅅䅉瑁䍁䅁睍瑁䑁䅅杍瑁䑁䅉杍畁䡁䅧䅢穂䝁䄰兘䕂䍁䅣光歁䙁䅧䅊ぁ䑁䅍䅁摃元䅁䅤䅁䍁䅣睗䙂䙁䅕䅉䝂䝁䅫杢桂䝁䄴睙灂䝁䅅䅢杁䙁䅁杣療䝁䅙兡獂䝁䅕䅉瑁䍁䅁杍睁䑁䅉免杁䍁䄰䅉穁䍁䄰免祁䍁䄰杍祁䍁䄴䅥獂䡁䅍兢摂䕁䅑兒呂䕁䅍睊桁䍁䅑村歁䑁䅅免ㅁ䅁䅁杳䅫䡁䅉䅁湁䙁䅳兒噂䍁䅁杒灂䝁䄴兙畂䝁䅍兡桂䝁䅷䅉兂䡁䅉睢浂䝁䅫䅢求䍁䅁兌杁䑁䅉䅍祁䑁䅅䅉瑁䍁䅁睍瑁䑁䅅杍瑁䑁䅉杍畁䡁䅧䅢穂䝁䄰兘䕂䕁䅕睕䑂䍁䅣光歁䕁䅍䅊祁䑁䅁䅁浃元䅁杦䅁䍁䅣睗䙂䙁䅕䅉䝂䝁䅫杢桂䝁䄴睙灂䝁䅅䅢杁䙁䅁杣療䝁䅙兡獂䝁䅕䅉瑁䍁䅁杍睁䑁䅉免杁䍁䄰䅉穁䍁䄰免祁䍁䄰杍祁䍁䄴䅥獂䡁䅍兢摂䕁䅑兒呂䕁䅍睊桁䍁䅑睑歁䑁䅉䅎㙁䍁䅑睑歁䑁䅍兎䅁䭁䩧䅁祂䅁䅁睊扂䕁䅕兖杁䕁䅙兡畂䝁䅅杢橂䝁䅫兙獂䍁䅁䅕祂䝁䄸杚灂䝁䅷党杁䍁䄰䅉祁䑁䅁杍硁䍁䅁兌杁䑁䅍兌硁䑁䅉兌祁䑁䅉杌㑂䝁䅷督瑂䙁䄰䅒䙂䙁䅍睑湁䍁䅅䅊䑂䍁䅑睍㉁䅁䅁東䅫䥁䅁䅁湁䙁䅳兒噂䍁䅁杒灂䝁䄴兙畂䝁䅍兡桂䝁䅷䅉兂䡁䅉睢浂䝁䅫䅢求䍁䅁兌杁䑁䅉䅍祁䑁䅅䅉瑁䍁䅁睍瑁䑁䅅杍瑁䑁䅉杍畁䡁䅧䅢穂䝁䄰兘䕂䕁䅕睕䑂䍁䅣光歁䕁䅍䅊ぁ䑁䅅杏歁䕁䅍䅊硁䑁䅅睍䅁䭁䩷䅁䍃䅁䅁睊扂䕁䅕兖杁䕁䅙兡畂䝁䅅杢橂䝁䅫兙獂䍁䅁䅕祂䝁䄸杚灂䝁䅷党杁䍁䄰䅉祁䑁䅁杍硁䍁䅁兌杁䑁䅍兌硁䑁䅉兌祁䑁䅉杌㑂䝁䅷督瑂䙁䄰䅒䙂䙁䅍睑湁䍁䅅䅊䕂䍁䅑免硁䑁䅧杏歁䕁䄸䅊硁䑁䅅䅏䅁䱁䩍䅁⭂䅁䅁睊扂䕁䅕兖杁䕁䅙兡畂䝁䅅杢橂䝁䅫兙獂䍁䅁䅕祂䝁䄸杚灂䝁䅷党杁䍁䄰䅉祁䑁䅁杍硁䍁䅁兌杁䑁䅍兌硁䑁䅉兌祁䑁䅉杌㑂䝁䅷督瑂䙁䄰䅒䙂䙁䅍睑湁䍁䅅䅊䝂䍁䅑杍睁䑁䅯䅊䡂䍁䅑杍睁䅁䅁睰䅫䡁䄴䅁湁䙁䅳兒噂䍁䅁杒灂䝁䄴兙畂䝁䅍兡桂䝁䅷䅉兂䡁䅉睢浂䝁䅫䅢求䍁䅁兌杁䑁䅉䅍祁䑁䅅䅉瑁䍁䅁睍瑁䑁䅅杍瑁䑁䅉杍畁䡁䅧䅢穂䝁䄰兘䕂䕁䅕睕䑂䍁䅣光歁䕁䅙䅊祁䑁䅅杏歁䕁䅣䅊祁䑁䅅䅁灃元䅁杦䅁䍁䅣睗䙂䙁䅕䅉䝂䝁䅫杢桂䝁䄴睙灂䝁䅅䅢杁䙁䅁杣療䝁䅙兡獂䝁䅕䅉瑁䍁䅁杍睁䑁䅉免杁䍁䄰䅉穁䍁䄰免祁䍁䄰杍祁䍁䄴䅥獂䡁䅍兢摂䕁䅑兒呂䕁䅍睊桁䍁䅑杒歁䑁䅍李㙁䍁䅑杓歁䑁䅍李䅁䭁䩳䅁⭂䅁䅁睊扂䕁䅕兖杁䕁䅙兡畂䝁䅅杢橂䝁䅫兙獂䍁䅁䅕祂䝁䄸杚灂䝁䅷党杁䍁䄰䅉祁䑁䅁杍硁䍁䅁兌杁䑁䅍兌硁䑁䅉兌祁䑁䅉杌㑂䝁䅷督瑂䙁䄰䅒䙂䙁䅍睑湁䍁䅅䅊䝂䍁䅑睍㍁䑁䅯䅊䭂䍁䅑睍㍁䅁䅁兲䅫䡁䅉䅁湁䙁䅳兒噂䍁䅁杒灂䝁䄴兙畂䝁䅍兡桂䝁䅷䅉兂䡁䅉睢浂䝁䅫䅢求䍁䅁兌杁䑁䅉䅍祁䑁䅅䅉瑁䍁䅁睍瑁䑁䅅杍瑁䑁䅉杍畁䡁䅧䅢穂䝁䄰兘䕂䕁䅕睕䑂䍁䅣光歁䙁䅍䅊穁䑁䅫䅁汃元䅁杣䅁䍁䅣睗䙂䙁䅕䅉䝂䝁䅫杢桂䝁䄴睙灂䝁䅅䅢杁䙁䅁杣療䝁䅙兡獂䝁䅕䅉瑁䍁䅁杍睁䑁䅉免杁䍁䄰䅉穁䍁䄰免祁䍁䄰杍祁䍁䄴䅥獂䡁䅍兢摂䕁䅑兒呂䕁䅍睊桁䍁䅑杖歁䑁䅑杍䅁䭁䨴䅁⭂䅁䅁睊扂䕁䅕兖杁䕁䅙兡畂䝁䅅杢橂䝁䅫兙獂䍁䅁䅕祂䝁䄸杚灂䝁䅷党杁䍁䄰䅉祁䑁䅁杍硁䍁䅁兌杁䑁䅍兌硁䑁䅉兌祁䑁䅉杌㑂䝁䅷督瑂䙁䄰䅒䙂䙁䅍睑湁䍁䅅䅊塂䍁䅑䅎㑁䑁䅯䅊塂䍁䅑兎㉁䅁䅁䅳䅫䡁䅉䅁湁䙁䅳兒噂䍁䅁杒灂䝁䄴兙畂䝁䅍兡桂䝁䅷䅉兂䡁䅉睢浂䝁䅫䅢求䍁䅁兌杁䑁䅉䅍祁䑁䅅䅉瑁䍁䅁睍瑁䑁䅅杍瑁䑁䅉杍畁䡁䅧䅢穂䝁䄰兘䕂䕁䅕睕䑂䍁䅣光歁䙁䅧䅊ぁ䑁䅉䅁癃元䅁杣䅁䍁䅣睗䙂䙁䅕䅉䝂䝁䅫杢桂䝁䄴睙灂䝁䅅䅢杁䙁䅁杣療䝁䅙兡獂䝁䅕䅉瑁䍁䅁杍睁䑁䅉免杁䍁䄰䅉穁䍁䄰免祁䍁䄰杍祁䍁䄴䅥獂䡁䅍兢摂䕁䅑兒呂䕁䅍睊桁䍁䅑䅗歁䑁䅑睍䅁䱁䩅䅁祂䅁䅁睊扂䕁䅕兖杁䕁䅙兡畂䝁䅅杢橂䝁䅫兙獂䍁䅁䅕祂䝁䄸杚灂䝁䅷党杁䍁䄰䅉祁䑁䅁杍硁䍁䅁兌杁䑁䅍兌硁䑁䅉兌祁䑁䅉杌㑂䝁䅷督瑂䙁䄰䅒兂䕁䅷睊桁䍁䅑村歁䑁䅅免ㅁ䅁䅁兂䅫䡁䅁䅁湁䙁䅳兒噂䍁䅁杒灂䝁䄴兙畂䝁䅍兡桂䝁䅷䅉兂䡁䅉睢浂䝁䅫䅢求䍁䅁兌杁䑁䅉䅍祁䑁䅅䅉瑁䍁䅁睍瑁䑁䅅杍瑁䑁䅉杍畁䡁䅧䅢穂䝁䄰兘䕂䙁䅁䅔湁䍁䅅䅊䑂䍁䅑杍睁䅁䅁䅁䅫䡁䅷䅁湁䙁䅳兒噂䍁䅁杒灂䝁䄴兙畂䝁䅍兡桂䝁䅷䅉兂䡁䅉睢浂䝁䅫䅢求䍁䅁兌杁䑁䅉䅍祁䑁䅅䅉瑁䍁䅁睍瑁䑁䅅杍瑁䑁䅉杍畁䡁䅧䅢穂䝁䄰兘䕂䙁䅁䅔湁䍁䅅䅊䑂䍁䅑杍ぁ䑁䅯䅊䑂䍁䅑睍ㅁ䅁䅁杁䅫䡁䅁䅁湁䙁䅳兒噂䍁䅁杒灂䝁䄴兙畂䝁䅍兡桂䝁䅷䅉兂䡁䅉睢浂䝁䅫䅢求䍁䅁兌杁䑁䅉䅍祁䑁䅅䅉瑁䍁䅁睍瑁䑁䅅杍瑁䑁䅉杍畁䡁䅧䅢穂䝁䄰兘䕂䙁䅁䅔湁䍁䅅䅊䑂䍁䅑睍㉁䅁䅁睂䅫䡁䄴䅁湁䙁䅳兒噂䍁䅁杒灂䝁䄴兙畂䝁䅍兡桂䝁䅷䅉兂䡁䅉睢浂䝁䅫䅢求䍁䅁兌杁䑁䅉䅍祁䑁䅅䅉瑁䍁䅁睍瑁䑁䅅杍瑁䑁䅉杍畁䡁䅧䅢穂䝁䄰兘䕂䙁䅁䅔湁䍁䅅䅊䑂䍁䅑䅎硁䑁䅯䅊䑂䍁䅑免硁䑁䅍䅁䩁元䅁䅧䅁䍁䅣睗䙂䙁䅕䅉䝂䝁䅫杢桂䝁䄴睙灂䝁䅅䅢杁䙁䅁杣療䝁䅙兡獂䝁䅕䅉瑁䍁䅁杍睁䑁䅉免杁䍁䄰䅉穁䍁䄰免祁䍁䄰杍祁䍁䄴䅥獂䡁䅍兢摂䕁䅑䅕䵂䍁䅣光歁䕁䅑䅊硁䑁䅅䅏㙁䍁䅑睔歁䑁䅅免㑁䅁䅁杂䅫䡁䅷䅁湁䙁䅳兒噂䍁䅁杒灂䝁䄴兙畂䝁䅍兡桂䝁䅷䅉兂䡁䅉睢浂䝁䅫䅢求䍁䅁兌杁䑁䅉䅍祁䑁䅅䅉瑁䍁䅁睍瑁䑁䅅杍瑁䑁䅉杍畁䡁䅧䅢穂䝁䄰兘䕂䙁䅁䅔湁䍁䅅䅊䝂䍁䅑杍睁䑁䅯䅊䡂䍁䅑杍睁䅁䅁允䅫䡁䅷䅁湁䙁䅳兒噂䍁䅁杒灂䝁䄴兙畂䝁䅍兡桂䝁䅷䅉兂䡁䅉睢浂䝁䅫䅢求䍁䅁兌杁䑁䅉䅍祁䑁䅅䅉瑁䍁䅁睍瑁䑁䅅杍瑁䑁䅉杍畁䡁䅧䅢穂䝁䄰兘䕂䙁䅁䅔湁䍁䅅䅊䝂䍁䅑杍硁䑁䅯䅊䡂䍁䅑杍硁䅁䅁睁䅫䡁䅷䅁湁䙁䅳兒噂䍁䅁杒灂䝁䄴兙畂䝁䅍兡桂䝁䅷䅉兂䡁䅉睢浂䝁䅫䅢求䍁䅁兌杁䑁䅉䅍祁䑁䅅䅉瑁䍁䅁睍瑁䑁䅅杍瑁䑁䅉杍畁䡁䅧䅢穂䝁䄰兘䕂䙁䅁䅔湁䍁䅅䅊䝂䍁䅑睍㉁䑁䅯䅊䭂䍁䅑睍㉁䅁䅁䅃䅫䡁䅷䅁湁䙁䅳兒噂䍁䅁杒灂䝁䄴兙畂䝁䅍兡桂䝁䅷䅉兂䡁䅉睢浂䝁䅫䅢求䍁䅁兌杁䑁䅉䅍祁䑁䅅䅉瑁䍁䅁睍瑁䑁䅅杍瑁䑁䅉杍畁䡁䅧䅢穂䝁䄰兘䕂䙁䅁䅔湁䍁䅅䅊䝂䍁䅑睍㍁䑁䅯䅊䭂䍁䅑睍㍁䅁䅁权䅫䡁䅁䅁湁䙁䅳兒噂䍁䅁杒灂䝁䄴兙畂䝁䅍兡桂䝁䅷䅉兂䡁䅉睢浂䝁䅫䅢求䍁䅁兌杁䑁䅉䅍祁䑁䅅䅉瑁䍁䅁睍瑁䑁䅅杍瑁䑁䅉杍畁䡁䅧䅢穂䝁䄰兘䕂䙁䅁䅔湁䍁䅅䅊呂䍁䅑睍㕁䅁䅁䅂䅫䡁䅁䅁湁䙁䅳兒噂䍁䅁杒灂䝁䄴兙畂䝁䅍兡桂䝁䅷䅉兂䡁䅉睢浂䝁䅫䅢求䍁䅁兌杁䑁䅉䅍祁䑁䅅䅉瑁䍁䅁睍瑁䑁䅅杍瑁䑁䅉杍畁䡁䅧䅢穂䝁䄰兘䕂䙁䅁䅔湁䍁䅅䅊坂䍁䅑䅎祁䅁䅁睃䅫䡁䅷䅁湁䙁䅳兒噂䍁䅁杒灂䝁䄴兙畂䝁䅍兡桂䝁䅷䅉兂䡁䅉睢浂䝁䅫䅢求䍁䅁兌杁䑁䅉䅍祁䑁䅅䅉瑁䍁䅁睍瑁䑁䅅杍瑁䑁䅉杍畁䡁䅧䅢穂䝁䄰兘䕂䙁䅁䅔湁䍁䅅䅊塂䍁䅑䅎㑁䑁䅯䅊塂䍁䅑兎㉁䅁䅁兄䅫䡁䅁䅁湁䙁䅳兒噂䍁䅁杒灂䝁䄴兙畂䝁䅍兡桂䝁䅷䅉兂䡁䅉睢浂䝁䅫䅢求䍁䅁兌杁䑁䅉䅍祁䑁䅅䅉瑁䍁䅁睍瑁䑁䅅杍瑁䑁䅉杍畁䡁䅧䅢穂䝁䄰兘䕂䙁䅁䅔湁䍁䅅䅊奂䍁䅑䅎祁䅁䅁䅄䅫䡁䅁䅁湁䙁䅳兒噂䍁䅁杒灂䝁䄴兙畂䝁䅍兡桂䝁䅷䅉兂䡁䅉睢浂䝁䅫䅢求䍁䅁兌杁䑁䅉䅍祁䑁䅅䅉瑁䍁䅁睍瑁䑁䅅杍瑁䑁䅉杍畁䡁䅧䅢穂䝁䄰兘䕂䙁䅁䅔湁䍁䅅䅊奂䍁䅑䅎穁䅁䅁杄䅫䡁䅉䅁湁䙁䅳兒噂䍁䅁杒灂䝁䄴兙畂䝁䅍兡桂䝁䅷䅉兂䡁䅉睢浂䝁䅫䅢求䍁䅁兌杁䑁䅉䅍祁䑁䅅䅉瑁䍁䅁睍瑁䑁䅅杍瑁䑁䅉杍畁䡁䅧䅢穂䝁䄰兘䕂䙁䅑兒湁䍁䅅䅊䍂䍁䅑免硁䑁䅕䅁䉄元䅁䅣䅁䍁䅣睗䙂䙁䅕䅉䝂䝁䅫杢桂䝁䄴睙灂䝁䅅䅢杁䙁䅁杣療䝁䅙兡獂䝁䅕䅉瑁䍁䅁杍睁䑁䅉免杁䍁䄰䅉穁䍁䄰免祁䍁䄰杍祁䍁䄴䅥獂䡁䅍兢摂䕁䅑䅖䙂䍁䅣光歁䕁䅍䅊祁䑁䅁䅁ぃ元䅁䅦䅁䍁䅣睗䙂䙁䅕䅉䝂䝁䅫杢桂䝁䄴睙灂䝁䅅䅢杁䙁䅁杣療䝁䅙兡獂䝁䅕䅉瑁䍁䅁杍睁䑁䅉免杁䍁䄰䅉穁䍁䄰免祁䍁䄰杍祁䍁䄴䅥獂䡁䅍兢摂䕁䅑䅖䙂䍁䅣光歁䕁䅍䅊祁䑁䅑杏歁䕁䅍䅊穁䑁䅕䅁㉃元䅁䅣䅁䍁䅣睗䙂䙁䅕䅉䝂䝁䅫杢桂䝁䄴睙灂䝁䅅䅢杁䙁䅁杣療䝁䅙兡獂䝁䅕䅉瑁䍁䅁杍睁䑁䅉免杁䍁䄰䅉穁䍁䄰免祁䍁䄰杍祁䍁䄴䅥獂䡁䅍兢摂䕁䅑䅖䙂䍁䅣光歁䕁䅍䅊穁䑁䅙䅁㑃元䅁杦䅁䍁䅣睗䙂䙁䅕䅉䝂䝁䅫杢桂䝁䄴睙灂䝁䅅䅢杁䙁䅁杣療䝁䅙兡獂䝁䅕䅉瑁䍁䅁杍睁䑁䅉免杁䍁䄰䅉穁䍁䄰免祁䍁䄰杍祁䍁䄴䅥獂䡁䅍兢摂䕁䅑䅖䙂䍁䅣光歁䕁䅍䅊ぁ䑁䅅杏歁䕁䅍䅊硁䑁䅅睍䅁䱁䩯䅁䅃䅁䅁睊扂䕁䅕兖杁䕁䅙兡畂䝁䅅杢橂䝁䅫兙獂䍁䅁䅕祂䝁䄸杚灂䝁䅷党杁䍁䄰䅉祁䑁䅁杍硁䍁䅁兌杁䑁䅍兌硁䑁䅉兌祁䑁䅉杌㑂䝁䅷督瑂䙁䄰䅒啂䕁䅕睊桁䍁䅑䅒歁䑁䅅免㑁䑁䅯䅊偂䍁䅑免硁䑁䅧䅁䍄元䅁䅦䅁䍁䅣睗䙂䙁䅕䅉䝂䝁䅫杢桂䝁䄴睙灂䝁䅅䅢杁䙁䅁杣療䝁䅙兡獂䝁䅕䅉瑁䍁䅁杍睁䑁䅉免杁䍁䄰䅉穁䍁䄰免祁䍁䄰杍祁䍁䄴䅥獂䡁䅍兢摂䕁䅑䅖䙂䍁䅣光歁䕁䅙䅊祁䑁䅁杏歁䕁䅣䅊祁䑁䅁䅁ㅃ元䅁䅦䅁䍁䅣睗䙂䙁䅕䅉䝂䝁䅫杢桂䝁䄴睙灂䝁䅅䅢杁䙁䅁杣療䝁䅙兡獂䝁䅕䅉瑁䍁䅁杍睁䑁䅉免杁䍁䄰䅉穁䍁䄰免祁䍁䄰杍祁䍁䄴䅥獂䡁䅍兢摂䕁䅑䅖䙂䍁䅣光歁䕁䅙䅊祁䑁䅅杏歁䕁䅣䅊祁䑁䅅䅁㍃元䅁䅦䅁䍁䅣睗䙂䙁䅕䅉䝂䝁䅫杢桂䝁䄴睙灂䝁䅅䅢杁䙁䅁杣療䝁䅙兡獂䝁䅕䅉瑁䍁䅁杍睁䑁䅉免杁䍁䄰䅉穁䍁䄰免祁䍁䄰杍祁䍁䄴䅥獂䡁䅍兢摂䕁䅑䅖䙂䍁䅣光歁䕁䅙䅊穁䑁䅙杏歁䕁䅯䅊穁䑁䅙䅁㕃元䅁䅦䅁䍁䅣睗䙂䙁䅕䅉䝂䝁䅫杢桂䝁䄴睙灂䝁䅅䅢杁䙁䅁杣療䝁䅙兡獂䝁䅕䅉瑁䍁䅁杍睁䑁䅉免杁䍁䄰䅉穁䍁䄰免祁䍁䄰杍祁䍁䄴䅥獂䡁䅍兢摂䕁䅑䅖䙂䍁䅣光歁䕁䅙䅊穁䑁䅣杏歁䕁䅯䅊穁䑁䅣䅁㝃元䅁䅣䅁䍁䅣睗䙂䙁䅕䅉䝂䝁䅫杢桂䝁䄴睙灂䝁䅅䅢杁䙁䅁杣療䝁䅙兡獂䝁䅕䅉瑁䍁䅁杍睁䑁䅉免杁䍁䄰䅉穁䍁䄰免祁䍁䄰杍祁䍁䄴䅥獂䡁䅍兢摂䕁䅑䅖䙂䍁䅣光歁䙁䅍䅊穁䑁䅫䅁㡃元䅁䅣䅁䍁䅣睗䙂䙁䅕䅉䝂䝁䅫杢桂䝁䄴睙灂䝁䅅䅢杁䙁䅁杣療䝁䅙兡獂䝁䅕䅉瑁䍁䅁杍睁䑁䅉免杁䍁䄰䅉穁䍁䄰免祁䍁䄰杍祁䍁䄴䅥獂䡁䅍兢摂䕁䅑䅖䙂䍁䅣光歁䙁䅙䅊ぁ䑁䅉䅁㥃元䅁䅦䅁䍁䅣睗䙂䙁䅕䅉䝂䝁䅫杢桂䝁䄴睙灂䝁䅅䅢杁䙁䅁杣療䝁䅙兡獂䝁䅕䅉瑁䍁䅁杍睁䑁䅉免杁䍁䄰䅉穁䍁䄰免祁䍁䄰杍祁䍁䄴䅥獂䡁䅍兢摂䕁䅑䅖䙂䍁䅣光歁䙁䅣䅊ぁ䑁䅧杏歁䙁䅣䅊ㅁ䑁䅙䅁⽃元䅁䅣䅁䍁䅣睗䙂䙁䅕䅉䝂䝁䅫杢桂䝁䄴睙灂䝁䅅䅢杁䙁䅁杣療䝁䅙兡獂䝁䅕䅉瑁䍁䅁杍睁䑁䅉免杁䍁䄰䅉穁䍁䄰免祁䍁䄰杍祁䍁䄴䅥獂䡁䅍兢摂䕁䅑䅖䙂䍁䅣光歁䙁䅧䅊ぁ䑁䅉䅁⭃元䅁䅣䅁䍁䅣睗䙂䙁䅕䅉䝂䝁䅫杢桂䝁䄴睙灂䝁䅅䅢杁䙁䅁杣療䝁䅙兡獂䝁䅕䅉瑁䍁䅁杍睁䑁䅉免杁䍁䄰䅉穁䍁䄰免祁䍁䄰杍祁䍁䄴䅥獂䡁䅍兢摂䕁䅑䅖䙂䍁䅣光歁䙁䅧䅊ぁ䑁䅍䅁䅄元䅁杣䅁䍁䅣睗䙂䙁䅕䅉䝂䝁䅫杢桂䝁䄴睙灂䝁䅅䅢杁䙁䅁杣療䝁䅙兡獂䝁䅕䅉瑁䍁䅁杍睁䑁䅉免杁䍁䄰䅉穁䍁䄰免祁䍁䄰杍祁䍁䄴䅥獂䡁䅍兢摂䕁䅑兖䱂䍁䅣光歁䕁䅉䅊硁䑁䅅兎䅁乁䩁䅁睂䅁䅁睊扂䕁䅕兖杁䕁䅙兡畂䝁䅅杢橂䝁䅫兙獂䍁䅁䅕祂䝁䄸杚灂䝁䅷党杁䍁䄰䅉祁䑁䅁杍硁䍁䅁兌杁䑁䅍兌硁䑁䅉兌祁䑁䅉杌㑂䝁䅷督瑂䙁䄰䅒噂䕁䅳睊桁䍁䅑睑歁䑁䅉䅍䅁䵁䩍䅁㡂䅁䅁睊扂䕁䅕兖杁䕁䅙兡畂䝁䅅杢橂䝁䅫兙獂䍁䅁䅕祂䝁䄸杚灂䝁䅷党杁䍁䄰䅉祁䑁䅁杍硁䍁䅁兌杁䑁䅍兌硁䑁䅉兌祁䑁䅉杌㑂䝁䅷督瑂䙁䄰䅒噂䕁䅳睊桁䍁䅑睑歁䑁䅉䅎㙁䍁䅑睑歁䑁䅍兎䅁䵁䩕䅁睂䅁䅁睊扂䕁䅕兖杁䕁䅙兡畂䝁䅅杢橂䝁䅫兙獂䍁䅁䅕祂䝁䄸杚灂䝁䅷党杁䍁䄰䅉祁䑁䅁杍硁䍁䅁兌杁䑁䅍兌硁䑁䅉兌祁䑁䅉杌㑂䝁䅷督瑂䙁䄰䅒噂䕁䅳睊桁䍁䅑睑歁䑁䅍李䅁䵁䩧䅁⭂䅁䅁睊扂䕁䅕兖杁䕁䅙兡畂䝁䅅杢橂䝁䅫兙獂䍁䅁䅕祂䝁䄸杚灂䝁䅷党杁䍁䄰䅉祁䑁䅁杍硁䍁䅁兌杁䑁䅍兌硁䑁䅉兌祁䑁䅉杌㑂䝁䅷督瑂䙁䄰䅒噂䕁䅳睊桁䍁䅑睑歁䑁䅑免㙁䍁䅑睑歁䑁䅅免穁䅁䅁杹䅫䥁䅁䅁湁䙁䅳兒噂䍁䅁杒灂䝁䄴兙畂䝁䅍兡桂䝁䅷䅉兂䡁䅉睢浂䝁䅫䅢求䍁䅁兌杁䑁䅉䅍祁䑁䅅䅉瑁䍁䅁睍瑁䑁䅅杍瑁䑁䅉杍畁䡁䅧䅢穂䝁䄰兘䕂䙁䅕睓湁䍁䅅䅊䕂䍁䅑免硁䑁䅧杏歁䕁䄸䅊硁䑁䅅䅏䅁乁䩅䅁㡂䅁䅁睊扂䕁䅕兖杁䕁䅙兡畂䝁䅅杢橂䝁䅫兙獂䍁䅁䅕祂䝁䄸杚灂䝁䅷党杁䍁䄰䅉祁䑁䅁杍硁䍁䅁兌杁䑁䅍兌硁䑁䅉兌祁䑁䅉杌㑂䝁䅷督瑂䙁䄰䅒噂䕁䅳睊桁䍁䅑杒歁䑁䅉䅍㙁䍁䅑睒歁䑁䅉䅍䅁䵁䩑䅁㡂䅁䅁睊扂䕁䅕兖杁䕁䅙兡畂䝁䅅杢橂䝁䅫兙獂䍁䅁䅕祂䝁䄸杚灂䝁䅷党杁䍁䄰䅉祁䑁䅁杍硁䍁䅁兌杁䑁䅍兌硁䑁䅉兌祁䑁䅉杌㑂䝁䅷督瑂䙁䄰䅒噂䕁䅳睊桁䍁䅑杒歁䑁䅉免㙁䍁䅑睒歁䑁䅉免䅁䵁䩙䅁㡂䅁䅁睊扂䕁䅕兖杁䕁䅙兡畂䝁䅅杢橂䝁䅫兙獂䍁䅁䅕祂䝁䄸杚灂䝁䅷党杁䍁䄰䅉祁䑁䅁杍硁䍁䅁兌杁䑁䅍兌硁䑁䅉兌祁䑁䅉杌㑂䝁䅷督瑂䙁䄰䅒噂䕁䅳睊桁䍁䅑杒歁䑁䅍李㙁䍁䅑杓歁䑁䅍李䅁䵁䩫䅁㡂䅁䅁睊扂䕁䅕兖杁䕁䅙兡畂䝁䅅杢橂䝁䅫兙獂䍁䅁䅕祂䝁䄸杚灂䝁䅷党杁䍁䄰䅉祁䑁䅁杍硁䍁䅁兌杁䑁䅍兌硁䑁䅉兌祁䑁䅉杌㑂䝁䅷督瑂䙁䄰䅒噂䕁䅳睊桁䍁䅑杒歁䑁䅍睎㙁䍁䅑杓歁䑁䅍睎䅁䵁䩳䅁睂䅁䅁睊扂䕁䅕兖杁䕁䅙兡畂䝁䅅杢橂䝁䅫兙獂䍁䅁䅕祂䝁䄸杚灂䝁䅷党杁䍁䄰䅉祁䑁䅁杍硁䍁䅁兌杁䑁䅍兌硁䑁䅉兌祁䑁䅉杌㑂䝁䅷督瑂䙁䄰䅒噂䕁䅳睊桁䍁䅑睕歁䑁䅍兏䅁䵁䩣䅁睂䅁䅁睊扂䕁䅕兖杁䕁䅙兡畂䝁䅅杢橂䝁䅫兙獂䍁䅁䅕祂䝁䄸杚灂䝁䅷党杁䍁䄰䅉祁䑁䅁杍硁䍁䅁兌杁䑁䅍兌硁䑁䅉兌祁䑁䅉杌㑂䝁䅷督瑂䙁䄰䅒噂䕁䅳睊桁䍁䅑杖歁䑁䅑杍䅁䵁䩷䅁㡂䅁䅁睊扂䕁䅕兖杁䕁䅙兡畂䝁䅅杢橂䝁䅫兙獂䍁䅁䅕祂䝁䄸杚灂䝁䅷党杁䍁䄰䅉祁䑁䅁杍硁䍁䅁兌杁䑁䅍兌硁䑁䅉兌祁䑁䅉杌㑂䝁䅷督瑂䙁䄰䅒噂䕁䅳睊桁䍁䅑睖歁䑁䅑䅏㙁䍁䅑睖歁䑁䅕李䅁䵁䨴䅁睂䅁䅁睊扂䕁䅕兖杁䕁䅙兡畂䝁䅅杢橂䝁䅫兙獂䍁䅁䅕祂䝁䄸杚灂䝁䅷党杁䍁䄰䅉祁䑁䅁杍硁䍁䅁兌杁䑁䅍兌硁䑁䅉兌祁䑁䅉杌㑂䝁䅷督瑂䙁䄰䅒噂䕁䅳睊桁䍁䅑䅗歁䑁䅑杍䅁䵁䨰䅁睂䅁䅁睊扂䕁䅕兖杁䕁䅙兡畂䝁䅅杢橂䝁䅫兙獂䍁䅁䅕祂䝁䄸杚灂䝁䅷党杁䍁䄰䅉祁䑁䅁杍硁䍁䅁兌杁䑁䅍兌硁䑁䅉兌祁䑁䅉杌㑂䝁䅷督瑂䙁䄰䅒噂䕁䅳睊桁䍁䅑䅗歁䑁䅑睍䅁䵁䨸䅁睂䅁䅁睊扂䕁䅕兖杁䕁䅙兡畂䝁䅅杢橂䝁䅫兙獂䍁䅁䅕祂䝁䄸杚灂䝁䅷党杁䍁䄰䅉祁䑁䅁杍硁䍁䅁兌杁䑁䅍兌硁䑁䅉兌祁䑁䅉杌㑂䝁䅷督瑂䙁䄰兒䕂䍁䅣光歁䕁䅉䅊硁䑁䅅兎䅁䥁䩣䅁畂䅁䅁睊扂䕁䅕兖杁䕁䅙兡畂䝁䅅杢橂䝁䅫兙獂䍁䅁䅕祂䝁䄸杚灂䝁䅷党杁䍁䄰䅉祁䑁䅁杍硁䍁䅁兌杁䑁䅍兌硁䑁䅉兌祁䑁䅉杌㑂䝁䅷督瑂䙁䄰兒䕂䍁䅣光歁䕁䅍䅊祁䑁䅁䅁䩃元䅁来䅁䍁䅣睗䙂䙁䅕䅉䝂䝁䅫杢桂䝁䄴睙灂䝁䅅䅢杁䙁䅁杣療䝁䅙兡獂䝁䅕䅉瑁䍁䅁杍睁䑁䅉免杁䍁䄰䅉穁䍁䄰免祁䍁䄰杍祁䍁䄴䅥獂䡁䅍兢摂䕁䅕䅒湁䍁䅅䅊䑂䍁䅑杍ぁ䑁䅯䅊䑂䍁䅑睍ㅁ䅁䅁睩䅫䝁䄴䅁湁䙁䅳兒噂䍁䅁杒灂䝁䄴兙畂䝁䅍兡桂䝁䅷䅉兂䡁䅉睢浂䝁䅫䅢求䍁䅁兌杁䑁䅉䅍祁䑁䅅䅉瑁䍁䅁睍瑁䑁䅅杍瑁䑁䅉杍畁䡁䅧䅢穂䝁䄰兘䙂䕁䅑睊桁䍁䅑睑歁䑁䅍李䅁䩁䩉䅁㡂䅁䅁睊扂䕁䅕兖杁䕁䅙兡畂䝁䅅杢橂䝁䅫兙獂䍁䅁䅕祂䝁䄸杚灂䝁䅷党杁䍁䄰䅉祁䑁䅁杍硁䍁䅁兌杁䑁䅍兌硁䑁䅉兌祁䑁䅉杌㑂䝁䅷督瑂䙁䄰兒䕂䍁䅣光歁䕁䅍䅊ぁ䑁䅅杏歁䕁䅍䅊硁䑁䅅睍䅁䩁䩑䅁⭂䅁䅁睊扂䕁䅕兖杁䕁䅙兡畂䝁䅅杢橂䝁䅫兙獂䍁䅁䅕祂䝁䄸杚灂䝁䅷党杁䍁䄰䅉祁䑁䅁杍硁䍁䅁兌杁䑁䅍兌硁䑁䅉兌祁䑁䅉杌㑂䝁䅷督瑂䙁䄰兒䕂䍁䅣光歁䕁䅑䅊硁䑁䅅䅏㙁䍁䅑睔歁䑁䅅免㑁䅁䅁䅩䅫䡁䅯䅁湁䙁䅳兒噂䍁䅁杒灂䝁䄴兙畂䝁䅍兡桂䝁䅷䅉兂䡁䅉睢浂䝁䅫䅢求䍁䅁兌杁䑁䅉䅍祁䑁䅅䅉瑁䍁䅁睍瑁䑁䅅杍瑁䑁䅉杍畁䡁䅧䅢穂䝁䄰兘䙂䕁䅑睊桁䍁䅑杒歁䑁䅉䅍㙁䍁䅑睒歁䑁䅉䅍䅁䥁䩯䅁㙂䅁䅁睊扂䕁䅕兖杁䕁䅙兡畂䝁䅅杢橂䝁䅫兙獂䍁䅁䅕祂䝁䄸杚灂䝁䅷党杁䍁䄰䅉祁䑁䅁杍硁䍁䅁兌杁䑁䅍兌硁䑁䅉兌祁䑁䅉杌㑂䝁䅷督瑂䙁䄰兒䕂䍁䅣光歁䕁䅙䅊祁䑁䅅杏歁䕁䅣䅊祁䑁䅅䅁䵃元䅁来䅁䍁䅣睗䙂䙁䅕䅉䝂䝁䅫杢桂䝁䄴睙灂䝁䅅䅢杁䙁䅁杣療䝁䅙兡獂䝁䅕䅉瑁䍁䅁杍睁䑁䅉免杁䍁䄰䅉穁䍁䄰免祁䍁䄰杍祁䍁䄴䅥獂䡁䅍兢摂䕁䅕䅒湁䍁䅅䅊䝂䍁䅑睍㉁䑁䅯䅊䭂䍁䅑睍㉁䅁䅁睫䅫䡁䅯䅁湁䙁䅳兒噂䍁䅁杒灂䝁䄴兙畂䝁䅍兡桂䝁䅷䅉兂䡁䅉睢浂䝁䅫䅢求䍁䅁兌杁䑁䅉䅍祁䑁䅅䅉瑁䍁䅁睍瑁䑁䅅杍瑁䑁䅉杍畁䡁䅧䅢穂䝁䄰兘䙂䕁䅑睊桁䍁䅑杒歁䑁䅍睎㙁䍁䅑杓歁䑁䅍睎䅁䩁䩕䅁畂䅁䅁睊扂䕁䅕兖杁䕁䅙兡畂䝁䅅杢橂䝁䅫兙獂䍁䅁䅕祂䝁䄸杚灂䝁䅷党杁䍁䄰䅉祁䑁䅁杍硁䍁䅁兌杁䑁䅍兌硁䑁䅉兌祁䑁䅉杌㑂䝁䅷督瑂䙁䄰兒䕂䍁䅣光歁䙁䅍䅊穁䑁䅫䅁乃元䅁杢䅁䍁䅣睗䙂䙁䅕䅉䝂䝁䅫杢桂䝁䄴睙灂䝁䅅䅢杁䙁䅁杣療䝁䅙兡獂䝁䅕䅉瑁䍁䅁杍睁䑁䅉免杁䍁䄰䅉穁䍁䄰免祁䍁䄰杍祁䍁䄴䅥獂䡁䅍兢摂䕁䅕䅒湁䍁䅅䅊坂䍁䅑䅎祁䅁䅁杪䅫䡁䅯䅁湁䙁䅳兒噂䍁䅁杒灂䝁䄴兙畂䝁䅍兡桂䝁䅷䅉兂䡁䅉睢浂䝁䅫䅢求䍁䅁兌杁䑁䅉䅍祁䑁䅅䅉瑁䍁䅁睍瑁䑁䅅杍瑁䑁䅉杍畁䡁䅧䅢穂䝁䄰兘䙂䕁䅑睊桁䍁䅑睖歁䑁䅑䅏㙁䍁䅑睖歁䑁䅕李䅁䩁䩁䅁畂䅁䅁睊扂䕁䅕兖杁䕁䅙兡畂䝁䅅杢橂䝁䅫兙獂䍁䅁䅕祂䝁䄸杚灂䝁䅷党杁䍁䄰䅉祁䑁䅁杍硁䍁䅁兌杁䑁䅍兌硁䑁䅉兌祁䑁䅉杌㑂䝁䅷督瑂䙁䄰兒䕂䍁䅣光歁䙁䅧䅊ぁ䑁䅉䅁偃元䅁杢䅁䍁䅣睗䙂䙁䅕䅉䝂䝁䅫杢桂䝁䄴睙灂䝁䅅䅢杁䙁䅁杣療䝁䅙兡獂䝁䅕䅉瑁䍁䅁杍睁䑁䅉免杁䍁䄰䅉穁䍁䄰免祁䍁䄰杍祁䍁䄴䅥獂䡁䅍兢摂䕁䅕䅒湁䍁䅅䅊奂䍁䅑䅎穁䅁䅁八䅫䡁䅉䅁湁䙁䅳兒噂䍁䅁杒灂䝁䄴兙畂䝁䅍兡桂䝁䅷䅉兂䡁䅉睢浂䝁䅫䅢求䍁䅁兌杁䑁䅉䅍祁䑁䅅䅉瑁䍁䅁睍瑁䑁䅅杍瑁䑁䅉杍畁䡁䅧䅢穂䝁䄰兘䙂䕁䅫䅗湁䍁䅅䅊䍂䍁䅑免硁䑁䅕䅁晄元䅁䅣䅁䍁䅣睗䙂䙁䅕䅉䝂䝁䅫杢桂䝁䄴睙灂䝁䅅䅢杁䙁䅁杣療䝁䅙兡獂䝁䅕䅉瑁䍁䅁杍睁䑁䅉免杁䍁䄰䅉穁䍁䄰免祁䍁䄰杍祁䍁䄴䅥獂䡁䅍兢摂䕁䅕兓奂䍁䅣光歁䕁䅍䅊祁䑁䅁䅁卄元䅁䅦䅁䍁䅣睗䙂䙁䅕䅉䝂䝁䅫杢桂䝁䄴睙灂䝁䅅䅢杁䙁䅁杣療䝁䅙兡獂䝁䅕䅉瑁䍁䅁杍睁䑁䅉免杁䍁䄰䅉穁䍁䄰免祁䍁䄰杍祁䍁䄴䅥獂䡁䅍兢摂䕁䅕兓奂䍁䅣光歁䕁䅍䅊祁䑁䅑杏歁䕁䅍䅊穁䑁䅕䅁啄元䅁䅣䅁䍁䅣睗䙂䙁䅕䅉䝂䝁䅫杢桂䝁䄴睙灂䝁䅅䅢杁䙁䅁杣療䝁䅙兡獂䝁䅕䅉瑁䍁䅁杍睁䑁䅉免杁䍁䄰䅉穁䍁䄰免祁䍁䄰杍祁䍁䄴䅥獂䡁䅍兢摂䕁䅕兓奂䍁䅣光歁䕁䅍䅊穁䑁䅙䅁塄元䅁杦䅁䍁䅣睗䙂䙁䅕䅉䝂䝁䅫杢桂䝁䄴睙灂䝁䅅䅢杁䙁䅁杣療䝁䅙兡獂䝁䅕䅉瑁䍁䅁杍睁䑁䅉免杁䍁䄰䅉穁䍁䄰免祁䍁䄰杍祁䍁䄴䅥獂䡁䅍兢摂䕁䅕兓奂䍁䅣光歁䕁䅍䅊ぁ䑁䅅杏歁䕁䅍䅊硁䑁䅅睍䅁乁䩫䅁䅃䅁䅁睊扂䕁䅕兖杁䕁䅙兡畂䝁䅅杢橂䝁䅫兙獂䍁䅁䅕祂䝁䄸杚灂䝁䅷党杁䍁䄰䅉祁䑁䅁杍硁䍁䅁兌杁䑁䅍兌硁䑁䅉兌祁䑁䅉杌㑂䝁䅷督瑂䙁䄰兒䩂䙁䅧睊桁䍁䅑䅒歁䑁䅅免㑁䑁䅯䅊偂䍁䅑免硁䑁䅧䅁杄元䅁䅦䅁䍁䅣睗䙂䙁䅕䅉䝂䝁䅫杢桂䝁䄴睙灂䝁䅅䅢杁䙁䅁杣療䝁䅙兡獂䝁䅕䅉瑁䍁䅁杍睁䑁䅉免杁䍁䄰䅉穁䍁䄰免祁䍁䄰杍祁䍁䄴䅥獂䡁䅍兢摂䕁䅕兓奂䍁䅣光歁䕁䅙䅊祁䑁䅁杏歁䕁䅣䅊祁䑁䅁䅁呄元䅁䅦䅁䍁䅣睗䙂䙁䅕䅉䝂䝁䅫杢桂䝁䄴睙灂䝁䅅䅢杁䙁䅁杣療䝁䅙兡獂䝁䅕䅉瑁䍁䅁杍睁䑁䅉免杁䍁䄰䅉穁䍁䄰免祁䍁䄰杍祁䍁䄴䅥獂䡁䅍兢摂䕁䅕兓奂䍁䅣光歁䕁䅙䅊祁䑁䅅杏歁䕁䅣䅊祁䑁䅅䅁噄元䅁䅦䅁䍁䅣睗䙂䙁䅕䅉䝂䝁䅫杢桂䝁䄴睙灂䝁䅅䅢杁䙁䅁杣療䝁䅙兡獂䝁䅕䅉瑁䍁䅁杍睁䑁䅉免杁䍁䄰䅉穁䍁䄰免祁䍁䄰杍祁䍁䄴䅥獂䡁䅍兢摂䕁䅕兓奂䍁䅣光歁䕁䅙䅊穁䑁䅙杏歁䕁䅯䅊穁䑁䅙䅁奄元䅁䅦䅁䍁䅣睗䙂䙁䅕䅉䝂䝁䅫杢桂䝁䄴睙灂䝁䅅䅢杁䙁䅁杣療䝁䅙兡獂䝁䅕䅉瑁䍁䅁杍睁䑁䅉免杁䍁䄰䅉穁䍁䄰免祁䍁䄰杍祁䍁䄴䅥獂䡁䅍兢摂䕁䅕兓奂䍁䅣光歁䕁䅙䅊穁䑁䅣杏歁䕁䅯䅊穁䑁䅣䅁慄元䅁䅣䅁䍁䅣睗䙂䙁䅕䅉䝂䝁䅫杢桂䝁䄴睙灂䝁䅅䅢杁䙁䅁杣療䝁䅙兡獂䝁䅕䅉瑁䍁䅁杍睁䑁䅉免杁䍁䄰䅉穁䍁䄰免祁䍁䄰杍祁䍁䄴䅥獂䡁䅍兢摂䕁䅕兓奂䍁䅣光歁䙁䅍䅊穁䑁䅫䅁坄元䅁䅣䅁䍁䅣睗䙂䙁䅕䅉䝂䝁䅫杢桂䝁䄴睙灂䝁䅅䅢杁䙁䅁杣療䝁䅙兡獂䝁䅕䅉瑁䍁䅁杍睁䑁䅉免杁䍁䄰䅉穁䍁䄰免祁䍁䄰杍祁䍁䄴䅥獂䡁䅍兢摂䕁䅕兓奂䍁䅣光歁䙁䅙䅊ぁ䑁䅉䅁扄元䅁䅦䅁䍁䅣睗䙂䙁䅕䅉䝂䝁䅫杢桂䝁䄴睙灂䝁䅅䅢杁䙁䅁杣療䝁䅙兡獂䝁䅕䅉瑁䍁䅁杍睁䑁䅉免杁䍁䄰䅉穁䍁䄰免祁䍁䄰杍祁䍁䄴䅥獂䡁䅍兢摂䕁䅕兓奂䍁䅣光歁䙁䅣䅊ぁ䑁䅧杏歁䙁䅣䅊ㅁ䑁䅙䅁摄元䅁䅣䅁䍁䅣睗䙂䙁䅕䅉䝂䝁䅫杢桂䝁䄴睙灂䝁䅅䅢杁䙁䅁杣療䝁䅙兡獂䝁䅕䅉瑁䍁䅁杍睁䑁䅉免杁䍁䄰䅉穁䍁䄰免祁䍁䄰杍祁䍁䄴䅥獂䡁䅍兢摂䕁䅕兓奂䍁䅣光歁䙁䅧䅊ぁ䑁䅉䅁捄元䅁䅣䅁䍁䅣睗䙂䙁䅕䅉䝂䝁䅫杢桂䝁䄴睙灂䝁䅅䅢杁䙁䅁杣療䝁䅙兡獂䝁䅕䅉瑁䍁䅁杍睁䑁䅉免杁䍁䄰䅉穁䍁䄰免祁䍁䄰杍祁䍁䄴䅥獂䡁䅍兢摂䕁䅕兓奂䍁䅣光歁䙁䅧䅊ぁ䑁䅍䅁敄元䅁䅥䅁䍁䅣睗䙂䙁䅕䅉䝂䝁䅫杢桂䝁䄴睙灂䝁䅅䅢杁䙁䅁杣療䝁䅙兡獂䝁䅕䅉瑁䍁䅁杍睁䑁䅉免杁䍁䄰䅉穁䍁䄰免祁䍁䄰杍祁䍁䄴䅥獂䡁䅍兢摂䕁䅕睕杁䍁䅧杍灁䍁䅣光歁䕁䅉䅊硁䑁䅅兎䅁䉁䭳䅁㉂䅁䅁睊扂䕁䅕兖杁䕁䅙兡畂䝁䅅杢橂䝁䅫兙獂䍁䅁䅕祂䝁䄸杚灂䝁䅷党杁䍁䄰䅉祁䑁䅁杍硁䍁䅁兌杁䑁䅍兌硁䑁䅉兌祁䑁䅉杌㑂䝁䅷督瑂䙁䄰兒呂䍁䅁䅋祁䍁䅫睊桁䍁䅑睑歁䑁䅉䅍䅁䅁䬴䅁䍃䅁䅁睊扂䕁䅕兖杁䕁䅙兡畂䝁䅅杢橂䝁䅫兙獂䍁䅁䅕祂䝁䄸杚灂䝁䅷党杁䍁䄰䅉祁䑁䅁杍硁䍁䅁兌杁䑁䅍兌硁䑁䅉兌祁䑁䅉杌㑂䝁䅷督瑂䙁䄰兒呂䍁䅁䅋祁䍁䅫睊桁䍁䅑睑歁䑁䅉䅎㙁䍁䅑睑歁䑁䅍兎䅁䉁䭁䅁㉂䅁䅁睊扂䕁䅕兖杁䕁䅙兡畂䝁䅅杢橂䝁䅫兙獂䍁䅁䅕祂䝁䄸杚灂䝁䅷党杁䍁䄰䅉祁䑁䅁杍硁䍁䅁兌杁䑁䅍兌硁䑁䅉兌祁䑁䅉杌㑂䝁䅷督瑂䙁䄰兒呂䍁䅁䅋祁䍁䅫睊桁䍁䅑睑歁䑁䅍李䅁䉁䭣䅁䕃䅁䅁睊扂䕁䅕兖杁䕁䅙兡畂䝁䅅杢橂䝁䅫兙獂䍁䅁䅕祂䝁䄸杚灂䝁䅷党杁䍁䄰䅉祁䑁䅁杍硁䍁䅁兌杁䑁䅍兌硁䑁䅉兌祁䑁䅉杌㑂䝁䅷督瑂䙁䄰兒呂䍁䅁䅋祁䍁䅫睊桁䍁䅑睑歁䑁䅑免㙁䍁䅑睑歁䑁䅅免穁䅁䅁兇䅯䥁䅙䅁湁䙁䅳兒噂䍁䅁杒灂䝁䄴兙畂䝁䅍兡桂䝁䅷䅉兂䡁䅉睢浂䝁䅫䅢求䍁䅁兌杁䑁䅉䅍祁䑁䅅䅉瑁䍁䅁睍瑁䑁䅅杍瑁䑁䅉杍畁䡁䅧䅢穂䝁䄰兘䙂䙁䅍䅉潁䑁䅉克湁䍁䅅䅊䕂䍁䅑免硁䑁䅧杏歁䕁䄸䅊硁䑁䅅䅏䅁䉁䭷䅁䍃䅁䅁睊扂䕁䅕兖杁䕁䅙兡畂䝁䅅杢橂䝁䅫兙獂䍁䅁䅕祂䝁䄸杚灂䝁䅷党杁䍁䄰䅉祁䑁䅁杍硁䍁䅁兌杁䑁䅍兌硁䑁䅉兌祁䑁䅉杌㑂䝁䅷督瑂䙁䄰兒呂䍁䅁䅋祁䍁䅫睊桁䍁䅑杒歁䑁䅉䅍㙁䍁䅑睒歁䑁䅉䅍䅁䅁䬸䅁䍃䅁䅁睊扂䕁䅕兖杁䕁䅙兡畂䝁䅅杢橂䝁䅫兙獂䍁䅁䅕祂䝁䄸杚灂䝁䅷党杁䍁䄰䅉祁䑁䅁杍硁䍁䅁兌杁䑁䅍兌硁䑁䅉兌祁䑁䅉杌㑂䝁䅷督瑂䙁䄰兒呂䍁䅁䅋祁䍁䅫睊桁䍁䅑杒歁䑁䅉免㙁䍁䅑睒歁䑁䅉免䅁䉁䭅䅁䍃䅁䅁睊扂䕁䅕兖杁䕁䅙兡畂䝁䅅杢橂䝁䅫兙獂䍁䅁</t>
  </si>
  <si>
    <t>䅕祂䝁䄸杚灂䝁䅷党杁䍁䄰䅉祁䑁䅁杍硁䍁䅁兌杁䑁䅍兌硁䑁䅉兌祁䑁䅉杌㑂䝁䅷督瑂䙁䄰兒呂䍁䅁䅋祁䍁䅫睊桁䍁䅑杒歁䑁䅍李㙁䍁䅑杓歁䑁䅍李䅁䉁䭧䅁䍃䅁䅁睊扂䕁䅕兖杁䕁䅙兡畂䝁䅅杢橂䝁䅫兙獂䍁䅁䅕祂䝁䄸杚灂䝁䅷党杁䍁䄰䅉祁䑁䅁杍硁䍁䅁兌杁䑁䅍兌硁䑁䅉兌祁䑁䅉杌㑂䝁䅷督瑂䙁䄰兒呂䍁䅁䅋祁䍁䅫睊桁䍁䅑杒歁䑁䅍睎㙁䍁䅑杓歁䑁䅍睎䅁䉁䭯䅁㉂䅁䅁睊扂䕁䅕兖杁䕁䅙兡畂䝁䅅杢橂䝁䅫兙獂䍁䅁䅕祂䝁䄸杚灂䝁䅷党杁䍁䄰䅉祁䑁䅁杍硁䍁䅁兌杁䑁䅍兌硁䑁䅉兌祁䑁䅉杌㑂䝁䅷督瑂䙁䄰兒呂䍁䅁䅋祁䍁䅫睊桁䍁䅑睕歁䑁䅍兏䅁䉁䭉䅁㉂䅁䅁睊扂䕁䅕兖杁䕁䅙兡畂䝁䅅杢橂䝁䅫兙獂䍁䅁䅕祂䝁䄸杚灂䝁䅷党杁䍁䄰䅉祁䑁䅁杍硁䍁䅁兌杁䑁䅍兌硁䑁䅉兌祁䑁䅉杌㑂䝁䅷督瑂䙁䄰兒呂䍁䅁䅋祁䍁䅫睊桁䍁䅑杖歁䑁䅑杍䅁䉁䭍䅁䍃䅁䅁睊扂䕁䅕兖杁䕁䅙兡畂䝁䅅杢橂䝁䅫兙獂䍁䅁䅕祂䝁䄸杚灂䝁䅷党杁䍁䄰䅉祁䑁䅁杍硁䍁䅁兌杁䑁䅍兌硁䑁䅉兌祁䑁䅉杌㑂䝁䅷督瑂䙁䄰兒呂䍁䅁䅋祁䍁䅫睊桁䍁䅑睖歁䑁䅑䅏㙁䍁䅑睖歁䑁䅕李䅁䉁䭕䅁㉂䅁䅁睊扂䕁䅕兖杁䕁䅙兡畂䝁䅅杢橂䝁䅫兙獂䍁䅁䅕祂䝁䄸杚灂䝁䅷党杁䍁䄰䅉祁䑁䅁杍硁䍁䅁兌杁䑁䅍兌硁䑁䅉兌祁䑁䅉杌㑂䝁䅷督瑂䙁䄰兒呂䍁䅁䅋祁䍁䅫睊桁䍁䅑䅗歁䑁䅑杍䅁䉁䭑䅁㉂䅁䅁睊扂䕁䅕兖杁䕁䅙兡畂䝁䅅杢橂䝁䅫兙獂䍁䅁䅕祂䝁䄸杚灂䝁䅷党杁䍁䄰䅉祁䑁䅁杍硁䍁䅁兌杁䑁䅍兌硁䑁䅉兌祁䑁䅉杌㑂䝁䅷督瑂䙁䄰兒呂䍁䅁䅋祁䍁䅫睊桁䍁䅑䅗歁䑁䅑睍䅁䉁䭙䅁睂䅁䅁睊扂䕁䅕兖杁䕁䅙兡畂䝁䅅杢橂䝁䅫兙獂䍁䅁䅕祂䝁䄸杚灂䝁䅷党杁䍁䄰䅉祁䑁䅁杍硁䍁䅁兌杁䑁䅍兌硁䑁䅉兌祁䑁䅉杌㑂䝁䅷督瑂䙁䄰兒呂䍁䅣光歁䕁䅉䅊硁䑁䅅兎䅁偁䨸䅁畂䅁䅁睊扂䕁䅕兖杁䕁䅙兡畂䝁䅅杢橂䝁䅫兙獂䍁䅁䅕祂䝁䄸杚灂䝁䅷党杁䍁䄰䅉祁䑁䅁杍硁䍁䅁兌杁䑁䅍兌硁䑁䅉兌祁䑁䅉杌㑂䝁䅷督瑂䙁䄰兒呂䍁䅣光歁䕁䅍䅊祁䑁䅁䅁䉁权䅁来䅁䍁䅣睗䙂䙁䅕䅉䝂䝁䅫杢桂䝁䄴睙灂䝁䅅䅢杁䙁䅁杣療䝁䅙兡獂䝁䅕䅉瑁䍁䅁杍睁䑁䅉免杁䍁䄰䅉穁䍁䄰免祁䍁䄰杍祁䍁䄴䅥獂䡁䅍兢摂䕁䅕睕湁䍁䅅䅊䑂䍁䅑杍ぁ䑁䅯䅊䑂䍁䅑睍ㅁ䅁䅁睁䅯䝁䄴䅁湁䙁䅳兒噂䍁䅁杒灂䝁䄴兙畂䝁䅍兡桂䝁䅷䅉兂䡁䅉睢浂䝁䅫䅢求䍁䅁兌杁䑁䅉䅍祁䑁䅅䅉瑁䍁䅁睍瑁䑁䅅杍瑁䑁䅉杍畁䡁䅧䅢穂䝁䄰兘䙂䙁䅍睊桁䍁䅑睑歁䑁䅍李䅁䅁䭕䅁㡂䅁䅁睊扂䕁䅕兖杁䕁䅙兡畂䝁䅅杢橂䝁䅫兙獂䍁䅁䅕祂䝁䄸杚灂䝁䅷党杁䍁䄰䅉祁䑁䅁杍硁䍁䅁兌杁䑁䅍兌硁䑁䅉兌祁䑁䅉杌㑂䝁䅷督瑂䙁䄰兒呂䍁䅣光歁䕁䅍䅊ぁ䑁䅅杏歁䕁䅍䅊硁䑁䅅睍䅁䅁䭣䅁⭂䅁䅁睊扂䕁䅕兖杁䕁䅙兡畂䝁䅅杢橂䝁䅫兙獂䍁䅁䅕祂䝁䄸杚灂䝁䅷党杁䍁䄰䅉祁䑁䅁杍硁䍁䅁兌杁䑁䅍兌硁䑁䅉兌祁䑁䅉杌㑂䝁䅷督瑂䙁䄰兒呂䍁䅣光歁䕁䅑䅊硁䑁䅅䅏㙁䍁䅑睔歁䑁䅅免㑁䅁䅁䅁䅯䡁䅯䅁湁䙁䅳兒噂䍁䅁杒灂䝁䄴兙畂䝁䅍兡桂䝁䅷䅉兂䡁䅉睢浂䝁䅫䅢求䍁䅁兌杁䑁䅉䅍祁䑁䅅䅉瑁䍁䅁睍瑁䑁䅅杍瑁䑁䅉杍畁䡁䅧䅢穂䝁䄰兘䙂䙁䅍睊桁䍁䅑杒歁䑁䅉䅍㙁䍁䅑睒歁䑁䅉䅍䅁䅁䭉䅁㙂䅁䅁睊扂䕁䅕兖杁䕁䅙兡畂䝁䅅杢橂䝁䅫兙獂䍁䅁䅕祂䝁䄸杚灂䝁䅷党杁䍁䄰䅉祁䑁䅁杍硁䍁䅁兌杁䑁䅍兌硁䑁䅉兌祁䑁䅉杌㑂䝁䅷督瑂䙁䄰兒呂䍁䅣光歁䕁䅙䅊祁䑁䅅杏歁䕁䅣䅊祁䑁䅅䅁䕁权䅁来䅁䍁䅣睗䙂䙁䅕䅉䝂䝁䅫杢桂䝁䄴睙灂䝁䅅䅢杁䙁䅁杣療䝁䅙兡獂䝁䅕䅉瑁䍁䅁杍睁䑁䅉免杁䍁䄰䅉穁䍁䄰免祁䍁䄰杍祁䍁䄴䅥獂䡁䅍兢摂䕁䅕睕湁䍁䅅䅊䝂䍁䅑睍㉁䑁䅯䅊䭂䍁䅑睍㉁䅁䅁杂䅯䡁䅯䅁湁䙁䅳兒噂䍁䅁杒灂䝁䄴兙畂䝁䅍兡桂䝁䅷䅉兂䡁䅉睢浂䝁䅫䅢求䍁䅁兌杁䑁䅉䅍祁䑁䅅䅉瑁䍁䅁睍瑁䑁䅅杍瑁䑁䅉杍畁䡁䅧䅢穂䝁䄰兘䙂䙁䅍睊桁䍁䅑杒歁䑁䅍睎㙁䍁䅑杓歁䑁䅍睎䅁䅁䭧䅁畂䅁䅁睊扂䕁䅕兖杁䕁䅙兡畂䝁䅅杢橂䝁䅫兙獂䍁䅁䅕祂䝁䄸杚灂䝁䅷党杁䍁䄰䅉祁䑁䅁杍硁䍁䅁兌杁䑁䅍兌硁䑁䅉兌祁䑁䅉杌㑂䝁䅷督瑂䙁䄰兒呂䍁䅣光歁䙁䅍䅊穁䑁䅫䅁䩁权䅁杢䅁䍁䅣睗䙂䙁䅕䅉䝂䝁䅫杢桂䝁䄴睙灂䝁䅅䅢杁䙁䅁杣療䝁䅙兡獂䝁䅕䅉瑁䍁䅁杍睁䑁䅉免杁䍁䄰䅉穁䍁䄰免祁䍁䄰杍祁䍁䄴䅥獂䡁䅍兢摂䕁䅕睕湁䍁䅅䅊坂䍁䅑䅎祁䅁䅁权䅯䡁䅯䅁湁䙁䅳兒噂䍁䅁杒灂䝁䄴兙畂䝁䅍兡桂䝁䅷䅉兂䡁䅉睢浂䝁䅫䅢求䍁䅁兌杁䑁䅉䅍祁䑁䅅䅉瑁䍁䅁睍瑁䑁䅅杍瑁䑁䅉杍畁䡁䅧䅢穂䝁䄰兘䙂䙁䅍睊桁䍁䅑睖歁䑁䅑䅏㙁䍁䅑睖歁䑁䅕李䅁䅁䭷䅁畂䅁䅁睊扂䕁䅕兖杁䕁䅙兡畂䝁䅅杢橂䝁䅫兙獂䍁䅁䅕祂䝁䄸杚灂䝁䅷党杁䍁䄰䅉祁䑁䅁杍硁䍁䅁兌杁䑁䅍兌硁䑁䅉兌祁䑁䅉杌㑂䝁䅷督瑂䙁䄰兒呂䍁䅣光歁䙁䅧䅊ぁ䑁䅉䅁䱁权䅁杢䅁䍁䅣睗䙂䙁䅕䅉䝂䝁䅫杢桂䝁䄴睙灂䝁䅅䅢杁䙁䅁杣療䝁䅙兡獂䝁䅕䅉瑁䍁䅁杍睁䑁䅉免杁䍁䄰䅉穁䍁䄰免祁䍁䄰杍祁䍁䄴䅥獂䡁䅍兢摂䕁䅕睕湁䍁䅅䅊奂䍁䅑䅎穁䅁䅁兄䅯䡁䅉䅁湁䙁䅳兒噂䍁䅁杒灂䝁䄴兙畂䝁䅍兡桂䝁䅷䅉兂䡁䅉睢浂䝁䅫䅢求䍁䅁兌杁䑁䅉䅍祁䑁䅅䅉瑁䍁䅁睍瑁䑁䅅杍瑁䑁䅉杍畁䡁䅧䅢穂䝁䄰兘䙂䙁䅑杕湁䍁䅅䅊䍂䍁䅑免硁䑁䅕䅁桄元䅁䅣䅁䍁䅣睗䙂䙁䅕䅉䝂䝁䅫杢桂䝁䄴睙灂䝁䅅䅢杁䙁䅁杣療䝁䅙兡獂䝁䅕䅉瑁䍁䅁杍睁䑁䅉免杁䍁䄰䅉穁䍁䄰免祁䍁䄰杍祁䍁䄴䅥獂䡁䅍兢摂䕁䅕䅖卂䍁䅣光歁䕁䅍䅊祁䑁䅁䅁橄元䅁䅦䅁䍁䅣睗䙂䙁䅕䅉䝂䝁䅫杢桂䝁䄴睙灂䝁䅅䅢杁䙁䅁杣療䝁䅙兡獂䝁䅕䅉瑁䍁䅁杍睁䑁䅉免杁䍁䄰䅉穁䍁䄰免祁䍁䄰杍祁䍁䄴䅥獂䡁䅍兢摂䕁䅕䅖卂䍁䅣光歁䕁䅍䅊祁䑁䅑杏歁䕁䅍䅊穁䑁䅕䅁汄元䅁䅣䅁䍁䅣睗䙂䙁䅕䅉䝂䝁䅫杢桂䝁䄴睙灂䝁䅅䅢杁䙁䅁杣療䝁䅙兡獂䝁䅕䅉瑁䍁䅁杍睁䑁䅉免杁䍁䄰䅉穁䍁䄰免祁䍁䄰杍祁䍁䄴䅥獂䡁䅍兢摂䕁䅕䅖卂䍁䅣光歁䕁䅍䅊穁䑁䅙䅁獄元䅁杦䅁䍁䅣睗䙂䙁䅕䅉䝂䝁䅫杢桂䝁䄴睙灂䝁䅅䅢杁䙁䅁杣療䝁䅙兡獂䝁䅕䅉瑁䍁䅁杍睁䑁䅉免杁䍁䄰䅉穁䍁䄰免祁䍁䄰杍祁䍁䄴䅥獂䡁䅍兢摂䕁䅕䅖卂䍁䅣光歁䕁䅍䅊ぁ䑁䅅杏歁䕁䅍䅊硁䑁䅅睍䅁佁䨴䅁䅃䅁䅁睊扂䕁䅕兖杁䕁䅙兡畂䝁䅅杢橂䝁䅫兙獂䍁䅁䅕祂䝁䄸杚灂䝁䅷党杁䍁䄰䅉祁䑁䅁杍硁䍁䅁兌杁䑁䅍兌硁䑁䅉兌祁䑁䅉杌㑂䝁䅷督瑂䙁䄰兒啂䙁䅉睊桁䍁䅑䅒歁䑁䅅免㑁䑁䅯䅊偂䍁䅑免硁䑁䅧䅁楄元䅁䅦䅁䍁䅣睗䙂䙁䅕䅉䝂䝁䅫杢桂䝁䄴睙灂䝁䅅䅢杁䙁䅁杣療䝁䅙兡獂䝁䅕䅉瑁䍁䅁杍睁䑁䅉免杁䍁䄰䅉穁䍁䄰免祁䍁䄰杍祁䍁䄴䅥獂䡁䅍兢摂䕁䅕䅖卂䍁䅣光歁䕁䅙䅊祁䑁䅁杏歁䕁䅣䅊祁䑁䅁䅁歄元䅁䅦䅁䍁䅣睗䙂䙁䅕䅉䝂䝁䅫杢桂䝁䄴睙灂䝁䅅䅢杁䙁䅁杣療䝁䅙兡獂䝁䅕䅉瑁䍁䅁杍睁䑁䅉免杁䍁䄰䅉穁䍁䄰免祁䍁䄰杍祁䍁䄴䅥獂䡁䅍兢摂䕁䅕䅖卂䍁䅣光歁䕁䅙䅊祁䑁䅅杏歁䕁䅣䅊祁䑁䅅䅁浄元䅁䅦䅁䍁䅣睗䙂䙁䅕䅉䝂䝁䅫杢桂䝁䄴睙灂䝁䅅䅢杁䙁䅁杣療䝁䅙兡獂䝁䅕䅉瑁䍁䅁杍睁䑁䅉免杁䍁䄰䅉穁䍁䄰免祁䍁䄰杍祁䍁䄴䅥獂䡁䅍兢摂䕁䅕䅖卂䍁䅣光歁䕁䅙䅊穁䑁䅙杏歁䕁䅯䅊穁䑁䅙䅁瑄元䅁䅦䅁䍁䅣睗䙂䙁䅕䅉䝂䝁䅫杢桂䝁䄴睙灂䝁䅅䅢杁䙁䅁杣療䝁䅙兡獂䝁䅕䅉瑁䍁䅁杍睁䑁䅉免杁䍁䄰䅉穁䍁䄰免祁䍁䄰杍祁䍁䄴䅥獂䡁䅍兢摂䕁䅕䅖卂䍁䅣光歁䕁䅙䅊穁䑁䅣杏歁䕁䅯䅊穁䑁䅣䅁癄元䅁䅣䅁䍁䅣睗䙂䙁䅕䅉䝂䝁䅫杢桂䝁䄴睙灂䝁䅅䅢杁䙁䅁杣療䝁䅙兡獂䝁䅕䅉瑁䍁䅁杍睁䑁䅉免杁䍁䄰䅉穁䍁䄰免祁䍁䄰杍祁䍁䄴䅥獂䡁䅍兢摂䕁䅕䅖卂䍁䅣光歁䙁䅍䅊穁䑁䅫䅁湄元䅁䅣䅁䍁䅣睗䙂䙁䅕䅉䝂䝁䅫杢桂䝁䄴睙灂䝁䅅䅢杁䙁䅁杣療䝁䅙兡獂䝁䅕䅉瑁䍁䅁杍睁䑁䅉免杁䍁䄰䅉穁䍁䄰免祁䍁䄰杍祁䍁䄴䅥獂䡁䅍兢摂䕁䅕䅖卂䍁䅣光歁䙁䅙䅊ぁ䑁䅉䅁潄元䅁䅦䅁䍁䅣睗䙂䙁䅕䅉䝂䝁䅫杢桂䝁䄴睙灂䝁䅅䅢杁䙁䅁杣療䝁䅙兡獂䝁䅕䅉瑁䍁䅁杍睁䑁䅉免杁䍁䄰䅉穁䍁䄰免祁䍁䄰杍祁䍁䄴䅥獂䡁䅍兢摂䕁䅕䅖卂䍁䅣光歁䙁䅣䅊ぁ䑁䅧杏歁䙁䅣䅊ㅁ䑁䅙䅁煄元䅁䅣䅁䍁䅣睗䙂䙁䅕䅉䝂䝁䅫杢桂䝁䄴睙灂䝁䅅䅢杁䙁䅁杣療䝁䅙兡獂䝁䅕䅉瑁䍁䅁杍睁䑁䅉免杁䍁䄰䅉穁䍁䄰免祁䍁䄰杍祁䍁䄴䅥獂䡁䅍兢摂䕁䅕䅖卂䍁䅣光歁䙁䅧䅊ぁ䑁䅉䅁灄元䅁䅣䅁䍁䅣睗䙂䙁䅕䅉䝂䝁䅫杢桂䝁䄴睙灂䝁䅅䅢杁䙁䅁杣療䝁䅙兡獂䝁䅕䅉瑁䍁䅁杍睁䑁䅉免杁䍁䄰䅉穁䍁䄰免祁䍁䄰杍祁䍁䄴䅥獂䡁䅍兢摂䕁䅕䅖卂䍁䅣光歁䙁䅧䅊ぁ䑁䅍䅁牄元䅁杤䅁䍁䅣睗䙂䙁䅕䅉䝂䝁䅫杢桂䝁䄴睙灂䝁䅅䅢杁䙁䅁杣療䝁䅙兡獂䝁䅕䅉瑁䍁䅁杍睁䑁䅉免杁䍁䄰䅉穁䍁䄰免祁䍁䄰杍祁䍁䄴䅥獂䡁䅍兢摂䕁䅕兖穂䍁䅁䅋祁䍁䅫睊桁䍁䅑兑歁䑁䅕䅁楃䅃䅁䅨䅁䍁䅣睗䙂䙁䅕䅉䝂䝁䅫杢桂䝁䄴睙灂䝁䅅䅢杁䙁䅁杣療䝁䅙兡獂䝁䅕䅉瑁䍁䅁杍睁䑁䅉免杁䍁䄰䅉穁䍁䄰免祁䍁䄰杍祁䍁䄴䅥獂䡁䅍兢摂䕁䅕兖穂䍁䅁䅋祁䍁䅫睊桁䍁䅑村歁䑁䅅免㙁䍁䅑村歁䑁䅑睎䅁䭁䥍䅁䕃䅁䅁睊扂䕁䅕兖杁䕁䅙兡畂䝁䅅杢橂䝁䅫兙獂䍁䅁䅕祂䝁䄸杚灂䝁䅷党杁䍁䄰䅉祁䑁䅁杍硁䍁䅁兌杁䑁䅍兌硁䑁䅉兌祁䑁䅉杌㑂䝁䅷督瑂䙁䄰兒噂䡁䅍䅉潁䑁䅉克湁䍁䅅䅊䑂䍁䅑免睁䑁䅯䅊佂䍁䅑免睁䅁䅁兰䅧䥁䅁䅁湁䙁䅳兒噂䍁䅁杒灂䝁䄴兙畂䝁䅍兡桂䝁䅷䅉兂䡁䅉睢浂䝁䅫䅢求䍁䅁兌杁䑁䅉䅍祁䑁䅅䅉瑁䍁䅁睍瑁䑁䅅杍瑁䑁䅉杍畁䡁䅧䅢穂䝁䄰兘䙂䙁䅕督杁䍁䅧杍灁䍁䅣光歁䕁䅍䅊㕁䑁䅯䅊佂䍁䅑兏䅁䭁䥑䅁あ䅁䅁睊扂䕁䅕兖杁䕁䅙兡畂䝁䅅杢橂䝁䅫兙獂䍁䅁䅕祂䝁䄸杚灂䝁䅷党杁䍁䄰䅉祁䑁䅁杍硁䍁䅁兌杁䑁䅍兌硁䑁䅉兌祁䑁䅉杌㑂䝁䅷督瑂䙁䄰兒坂䙁䅉睒湁䍁䅅䅊䍂䍁䅑免硁䑁䅕䅁睄元䅁杣䅁䍁䅣睗䙂䙁䅕䅉䝂䝁䅫杢桂䝁䄴睙灂䝁䅅䅢杁䙁䅁杣療䝁䅙兡獂䝁䅕䅉瑁䍁䅁杍睁䑁䅉免杁䍁䄰䅉穁䍁䄰免祁䍁䄰杍祁䍁䄴䅥獂䡁䅍兢摂䕁䅕杖卂䕁䅣睊桁䍁䅑睑歁䑁䅉䅍䅁偁䩉䅁⭂䅁䅁睊扂䕁䅕兖杁䕁䅙兡畂䝁䅅杢橂䝁䅫兙獂䍁䅁䅕祂䝁䄸杚灂䝁䅷党杁䍁䄰䅉祁䑁䅁杍硁䍁䅁兌杁䑁䅍兌硁䑁䅉兌祁䑁䅉杌㑂䝁䅷督瑂䙁䄰兒坂䙁䅉睒湁䍁䅅䅊䑂䍁䅑杍ぁ䑁䅯䅊䑂䍁䅑睍ㅁ䅁䅁䄹䅫䡁䅉䅁湁䙁䅳兒噂䍁䅁杒灂䝁䄴兙畂䝁䅍兡桂䝁䅷䅉兂䡁䅉睢浂䝁䅫䅢求䍁䅁兌杁䑁䅉䅍祁䑁䅅䅉瑁䍁䅁睍瑁䑁䅅杍瑁䑁䅉杍畁䡁䅧䅢穂䝁䄰兘䙂䙁䅙杕䡂䍁䅣光歁䕁䅍䅊穁䑁䅙䅁㝄元䅁䅧䅁䍁䅣睗䙂䙁䅕䅉䝂䝁䅫杢桂䝁䄴睙灂䝁䅅䅢杁䙁䅁杣療䝁䅙兡獂䝁䅕䅉瑁䍁䅁杍睁䑁䅉免杁䍁䄰䅉穁䍁䄰免祁䍁䄰杍祁䍁䄴䅥獂䡁䅍兢摂䕁䅕杖卂䕁䅣睊桁䍁䅑睑歁䑁䅑免㙁䍁䅑睑歁䑁䅅免穁䅁䅁儯䅫䥁䅉䅁湁䙁䅳兒噂䍁䅁杒灂䝁䄴兙畂䝁䅍兡桂䝁䅷䅉兂䡁䅉睢浂䝁䅫䅢求䍁䅁兌杁䑁䅉䅍祁䑁䅅䅉瑁䍁䅁睍瑁䑁䅅杍瑁䑁䅉杍畁䡁䅧䅢穂䝁䄰兘䙂䙁䅙杕䡂䍁䅣光歁䕁䅑䅊硁䑁䅅䅏㙁䍁䅑睔歁䑁䅅免㑁䅁䅁儸䅫䡁䄴䅁湁䙁䅳兒噂䍁䅁杒灂䝁䄴兙畂䝁䅍兡桂䝁䅷䅉兂䡁䅉睢浂䝁䅫䅢求䍁䅁兌杁䑁䅉䅍祁䑁䅅䅉瑁䍁䅁睍瑁䑁䅅杍瑁䑁䅉杍畁䡁䅧䅢穂䝁䄰兘䙂䙁䅙杕䡂䍁䅣光歁䕁䅙䅊祁䑁䅁杏歁䕁䅣䅊祁䑁䅁䅁穄元䅁杦䅁䍁䅣睗䙂䙁䅕䅉䝂䝁䅫杢桂䝁䄴睙灂䝁䅅䅢杁䙁䅁杣療䝁䅙兡獂䝁䅕䅉瑁䍁䅁杍睁䑁䅉免杁䍁䄰䅉穁䍁䄰免祁䍁䄰杍祁䍁䄴䅥獂䡁䅍兢摂䕁䅕杖卂䕁䅣睊桁䍁䅑杒歁䑁䅉免㙁䍁䅑睒歁䑁䅉免䅁偁䩕䅁⭂䅁䅁睊扂䕁䅕兖杁䕁䅙兡畂䝁䅅杢橂䝁䅫兙獂䍁䅁䅕祂䝁䄸杚灂䝁䅷党杁䍁䄰䅉祁䑁䅁杍硁䍁䅁兌杁䑁䅍兌硁䑁䅉兌祁䑁䅉杌㑂䝁䅷督瑂䙁䄰兒坂䙁䅉睒湁䍁䅅䅊䝂䍁䅑睍㉁䑁䅯䅊䭂䍁䅑睍㉁䅁䅁䄯䅫䡁䄴䅁湁䙁䅳兒噂䍁䅁杒灂䝁䄴兙畂䝁䅍兡桂䝁䅷䅉兂䡁䅉睢浂䝁䅫䅢求䍁䅁兌杁䑁䅉䅍祁䑁䅅䅉瑁䍁䅁睍瑁䑁䅅杍瑁䑁䅉杍畁䡁䅧䅢穂䝁䄰兘䙂䙁䅙杕䡂䍁䅣光歁䕁䅙䅊穁䑁䅣杏歁䕁䅯䅊穁䑁䅣䅁⭄元䅁杣䅁䍁䅣睗䙂䙁䅕䅉䝂䝁䅫杢桂䝁䄴睙灂䝁䅅䅢杁䙁䅁杣療䝁䅙兡獂䝁䅕䅉瑁䍁䅁杍睁䑁䅉免杁䍁䄰䅉穁䍁䄰免祁䍁䄰杍祁䍁䄴䅥獂䡁䅍兢摂䕁䅕杖卂䕁䅣睊桁䍁䅑睕歁䑁䅍兏䅁偁䩙䅁祂䅁䅁睊扂䕁䅕兖杁䕁䅙兡畂䝁䅅杢橂䝁䅫兙獂䍁䅁䅕祂䝁䄸杚灂䝁䅷党杁䍁䄰䅉祁䑁䅁杍硁䍁䅁兌杁䑁䅍兌硁䑁䅉兌祁䑁䅉杌㑂䝁䅷督瑂䙁䄰兒坂䙁䅉睒湁䍁䅅䅊坂䍁䅑䅎祁䅁䅁眹䅫䡁䄴䅁湁䙁䅳兒噂䍁䅁杒灂䝁䄴兙畂䝁䅍兡桂䝁䅷䅉兂䡁䅉睢浂䝁䅫䅢求䍁䅁兌杁䑁䅉䅍祁䑁䅅䅉瑁䍁䅁睍瑁䑁䅅杍瑁䑁䅉杍畁䡁䅧䅢穂䝁䄰兘䙂䙁䅙杕䡂䍁䅣光歁䙁䅣䅊ぁ䑁䅧杏歁䙁䅣䅊ㅁ䑁䅙䅁㕄元䅁杣䅁䍁䅣睗䙂䙁䅕䅉䝂䝁䅫杢桂䝁䄴睙灂䝁䅅䅢杁䙁䅁杣療䝁䅙兡獂䝁䅕䅉瑁䍁䅁杍睁䑁䅉免杁䍁䄰䅉穁䍁䄰免祁䍁䄰杍祁䍁䄴䅥獂䡁䅍兢摂䕁䅕杖卂䕁䅣睊桁䍁䅑䅗歁䑁䅑杍䅁偁䩧䅁祂䅁䅁睊扂䕁䅕兖杁䕁䅙兡畂䝁䅅杢橂䝁䅫兙獂䍁䅁䅕祂䝁䄸杚灂䝁䅷党杁䍁䄰䅉祁䑁䅁杍硁䍁䅁兌杁䑁䅍兌硁䑁䅉兌祁䑁䅉杌㑂䝁䅷督瑂䙁䄰兒坂䙁䅉睒湁䍁䅅䅊奂䍁䅑䅎穁䅁䅁末䅫䡁䅉䅁湁䙁䅳兒噂䍁䅁杒灂䝁䄴兙畂䝁䅍兡桂䝁䅷䅉兂䡁䅉睢浂䝁䅫䅢求䍁䅁兌杁䑁䅉䅍祁䑁䅅䅉瑁䍁䅁睍瑁䑁䅅杍瑁䑁䅉杍畁䡁䅧䅢穂䝁䄰兘䙂䙁䅧睑湁䍁䅅䅊䍂䍁䅑免硁䑁䅕䅁煁权䅁䅣䅁䍁䅣睗䙂䙁䅕䅉䝂䝁䅫杢桂䝁䄴睙灂䝁䅅䅢杁䙁䅁杣療䝁䅙兡獂䝁䅕䅉瑁䍁䅁杍睁䑁䅉免杁䍁䄰䅉穁䍁䄰免祁䍁䄰杍祁䍁䄴䅥獂䡁䅍兢摂䕁䅕䅗䑂䍁䅣光歁䕁䅍䅊祁䑁䅁䅁摁权䅁䅦䅁䍁䅣睗䙂䙁䅕䅉䝂䝁䅫杢桂䝁䄴睙灂䝁䅅䅢杁䙁䅁杣療䝁䅙兡獂䝁䅕䅉瑁䍁䅁杍睁䑁䅉免杁䍁䄰䅉穁䍁䄰免祁䍁䄰杍祁䍁䄴䅥獂䡁䅍兢摂䕁䅕䅗䑂䍁䅣光歁䕁䅍䅊祁䑁䅑杏歁䕁䅍䅊穁䑁䅕䅁晁权䅁䅣䅁䍁䅣睗䙂䙁䅕䅉䝂䝁䅫杢桂䝁䄴睙灂䝁䅅䅢杁䙁䅁杣療䝁䅙兡獂䝁䅕䅉瑁䍁䅁杍睁䑁䅉免杁䍁䄰䅉穁䍁䄰免祁䍁䄰杍祁䍁䄴䅥獂䡁䅍兢摂䕁䅕䅗䑂䍁䅣光歁䕁䅍䅊穁䑁䅙䅁楁权䅁杦䅁䍁䅣睗䙂䙁䅕䅉䝂䝁䅫杢桂䝁䄴睙灂䝁䅅䅢杁䙁䅁杣療䝁䅙兡獂䝁䅕䅉瑁䍁䅁杍睁䑁䅉免杁䍁䄰䅉穁䍁䄰免祁䍁䄰杍祁䍁䄴䅥獂䡁䅍兢摂䕁䅕䅗䑂䍁䅣光歁䕁䅍䅊ぁ䑁䅅杏歁䕁䅍䅊硁䑁䅅睍䅁䍁䭑䅁䅃䅁䅁睊扂䕁䅕兖杁䕁䅙兡畂䝁䅅杢橂䝁䅫兙獂䍁䅁䅕祂䝁䄸杚灂䝁䅷党杁䍁䄰䅉祁䑁䅁杍硁䍁䅁兌杁䑁䅍兌硁䑁䅉兌祁䑁䅉杌㑂䝁䅷督瑂䙁䄰兒奂䕁䅍睊桁䍁䅑䅒歁䑁䅅免㑁䑁䅯䅊偂䍁䅑免硁䑁䅧䅁牁权䅁䅦䅁䍁䅣睗䙂䙁䅕䅉䝂䝁䅫杢桂䝁䄴睙灂䝁䅅䅢杁䙁䅁杣療䝁䅙兡獂䝁䅕䅉瑁䍁䅁杍睁䑁䅉免杁䍁䄰䅉穁䍁䄰免祁䍁䄰杍祁䍁䄴䅥獂䡁䅍兢摂䕁䅕䅗䑂䍁䅣光歁䕁䅙䅊祁䑁䅁杏歁䕁䅣䅊祁䑁䅁䅁敁权䅁䅦䅁䍁䅣睗䙂䙁䅕䅉䝂䝁䅫杢桂䝁䄴睙灂䝁䅅䅢杁䙁䅁杣療䝁䅙兡獂䝁䅕䅉瑁䍁䅁杍睁䑁䅉免杁䍁䄰䅉穁䍁䄰免祁䍁䄰杍祁䍁䄴䅥獂䡁䅍兢摂䕁䅕䅗䑂䍁䅣光歁䕁䅙䅊祁䑁䅅杏歁䕁䅣䅊祁䑁䅅䅁杁权䅁䅦䅁䍁䅣睗䙂䙁䅕䅉䝂䝁䅫杢桂䝁䄴睙灂䝁䅅䅢杁䙁䅁杣療䝁䅙兡獂䝁䅕䅉瑁䍁䅁杍睁䑁䅉免杁䍁䄰䅉穁䍁䄰免祁䍁䄰杍祁䍁䄴䅥獂䡁䅍兢摂䕁䅕䅗䑂䍁䅣光歁䕁䅙䅊穁䑁䅙杏歁䕁䅯䅊穁䑁䅙䅁橁权䅁䅦䅁䍁䅣睗䙂䙁䅕䅉䝂䝁䅫杢桂䝁䄴睙灂䝁䅅䅢杁䙁䅁杣療䝁䅙兡獂䝁䅕䅉瑁䍁䅁杍睁䑁䅉免杁䍁䄰䅉穁䍁䄰免祁䍁䄰杍祁䍁䄴䅥獂䡁䅍兢摂䕁䅕䅗䑂䍁䅣光歁䕁䅙䅊穁䑁䅣杏歁䕁䅯䅊穁䑁䅣䅁汁权䅁䅣䅁䍁䅣睗䙂䙁䅕䅉䝂䝁䅫杢桂䝁䄴睙灂䝁䅅䅢杁䙁䅁杣療䝁䅙兡獂䝁䅕䅉瑁䍁䅁杍睁䑁䅉免杁䍁䄰䅉穁䍁䄰免祁䍁䄰杍祁䍁䄴䅥獂䡁䅍兢摂䕁䅕䅗䑂䍁䅣光歁䙁䅍䅊穁䑁䅫䅁桁权䅁䅣䅁䍁䅣睗䙂䙁䅕䅉䝂䝁䅫杢桂䝁䄴睙灂䝁䅅䅢杁䙁䅁杣療䝁䅙兡獂䝁䅕䅉瑁䍁䅁杍睁䑁䅉免杁䍁䄰䅉穁䍁䄰免祁䍁䄰杍祁䍁䄴䅥獂䡁䅍兢摂䕁䅕䅗䑂䍁䅣光歁䙁䅙䅊ぁ䑁䅉䅁流权䅁䅦䅁䍁䅣睗䙂䙁䅕䅉䝂䝁䅫杢桂䝁䄴睙灂䝁䅅䅢杁䙁䅁杣療䝁䅙兡獂䝁䅕䅉瑁䍁䅁杍睁䑁䅉免杁䍁䄰䅉穁䍁䄰免祁䍁䄰杍祁䍁䄴䅥獂䡁䅍兢摂䕁䅕䅗䑂䍁䅣光歁䙁䅣䅊ぁ䑁䅧杏歁䙁䅣䅊ㅁ䑁䅙䅁潁权䅁䅣䅁䍁䅣睗䙂䙁䅕䅉䝂䝁䅫杢桂䝁䄴睙灂䝁䅅䅢杁䙁䅁杣療䝁䅙兡獂䝁䅕䅉瑁䍁䅁杍睁䑁䅉免杁䍁䄰䅉穁䍁䄰免祁䍁䄰杍祁䍁䄴䅥獂䡁䅍兢摂䕁䅕䅗䑂䍁䅣光歁䙁䅧䅊ぁ䑁䅉䅁湁权䅁䅣䅁䍁䅣睗䙂䙁䅕䅉䝂䝁䅫杢桂䝁䄴睙灂䝁䅅䅢杁䙁䅁杣療䝁䅙兡獂䝁䅕䅉瑁䍁䅁杍睁䑁䅉免杁䍁䄰䅉穁䍁䄰免祁䍁䄰杍祁䍁䄴䅥獂䡁䅍兢摂䕁䅕䅗䑂䍁䅣光歁䙁䅧䅊ぁ䑁䅍䅁灁权䅁䅣䅁䍁䅣睗䙂䙁䅕䅉䝂䝁䅫杢桂䝁䄴睙灂䝁䅅䅢杁䙁䅁杣療䝁䅙兡獂䝁䅕䅉瑁䍁䅁杍睁䑁䅉免杁䍁䄰䅉穁䍁䄰免祁䍁䄰杍祁䍁䄴䅥獂䡁䅍兢摂䕁䅙兒湁䍁䅅䅊䍂䍁䅑免硁䑁䅕䅁䅂权䅁杢䅁䍁䅣睗䙂䙁䅕䅉䝂䝁䅫杢桂䝁䄴睙灂䝁䅅䅢杁䙁䅁杣療䝁䅙兡獂䝁䅕䅉瑁䍁䅁杍睁䑁䅉免杁䍁䄰䅉穁䍁䄰免祁䍁䄰杍祁䍁䄴䅥獂䡁䅍兢摂䕁䅙兒湁䍁䅅䅊䑂䍁䅑杍睁䅁䅁䅐䅯䡁䅯䅁湁䙁䅳兒噂䍁䅁杒灂䝁䄴兙畂䝁䅍兡桂䝁䅷䅉兂䡁䅉睢浂䝁䅫䅢求䍁䅁兌杁䑁䅉䅍祁䑁䅅䅉瑁䍁䅁睍瑁䑁䅅杍瑁䑁䅉杍畁䡁䅧䅢穂䝁䄰兘䝂䕁䅕睊桁䍁䅑睑歁䑁䅉䅎㙁䍁䅑睑歁䑁䅍兎䅁䑁䬴䅁畂䅁䅁睊扂䕁䅕兖杁䕁䅙兡畂䝁䅅杢橂䝁䅫兙獂䍁䅁䅕祂䝁䄸杚灂䝁䅷党杁䍁䄰䅉祁䑁䅁杍硁䍁䅁兌杁䑁䅍兌硁䑁䅉兌祁䑁䅉杌㑂䝁䅷督瑂䙁䄰杒䙂䍁䅣光歁䕁䅍䅊穁䑁䅙䅁䍂权䅁䅦䅁䍁䅣睗䙂䙁䅕䅉䝂䝁䅫杢桂䝁䄴睙灂䝁䅅䅢杁䙁䅁杣療䝁䅙兡獂䝁䅕䅉瑁䍁䅁杍睁䑁䅉免杁䍁䄰䅉穁䍁䄰免祁䍁䄰杍祁䍁䄴䅥獂䡁䅍兢摂䕁䅙兒湁䍁䅅䅊䑂䍁䅑䅎硁䑁䅯䅊䑂䍁䅑免硁䑁䅍䅁䕂权䅁杦䅁䍁䅣睗䙂䙁䅕䅉䝂䝁䅫杢桂䝁䄴睙灂䝁䅅䅢杁䙁䅁杣療䝁䅙兡獂䝁䅕䅉瑁䍁䅁杍睁䑁䅉免杁䍁䄰䅉穁䍁䄰免祁䍁䄰杍祁䍁䄴䅥獂䡁䅍兢摂䕁䅙兒湁䍁䅅䅊䕂䍁䅑免硁䑁䅧杏歁䕁䄸䅊硁䑁䅅䅏䅁䕁䭅䅁㙂䅁䅁睊扂䕁䅕兖杁䕁䅙兡畂䝁䅅杢橂䝁䅫兙獂䍁䅁䅕祂䝁䄸杚灂䝁䅷党杁䍁䄰䅉祁䑁䅁杍硁䍁䅁兌杁䑁䅍兌硁䑁䅉兌祁䑁䅉杌㑂䝁䅷督瑂䙁䄰杒䙂䍁䅣光歁䕁䅙䅊祁䑁䅁杏歁䕁䅣䅊祁䑁䅁䅁㥁权䅁来䅁䍁䅣睗䙂䙁䅕䅉䝂䝁䅫杢桂䝁䄴睙灂䝁䅅䅢杁䙁䅁杣療䝁䅙兡獂䝁䅕䅉瑁䍁䅁杍睁䑁䅉免杁䍁䄰䅉穁䍁䄰免祁䍁䄰杍祁䍁䄴䅥獂䡁䅍兢摂䕁䅙兒湁䍁䅅䅊䝂䍁䅑杍硁䑁䅯䅊䡂䍁䅑杍硁䅁䅁睐䅯䡁䅯䅁湁䙁䅳兒噂䍁䅁杒灂䝁䄴兙畂䝁䅍兡桂䝁䅷䅉兂䡁䅉睢浂䝁䅫䅢求䍁䅁兌杁䑁䅉䅍祁䑁䅅䅉瑁䍁䅁睍瑁䑁䅅杍瑁䑁䅉杍畁䡁䅧䅢穂䝁䄰兘䝂䕁䅕睊桁䍁䅑杒歁䑁䅍李㙁䍁䅑杓歁䑁䅍李䅁䕁䭍䅁㙂䅁䅁睊扂䕁䅕兖杁䕁䅙兡畂䝁䅅杢橂䝁䅫兙獂䍁䅁䅕祂䝁䄸杚灂䝁䅷党杁䍁䄰䅉祁䑁䅁杍硁䍁䅁兌杁䑁䅍兌硁䑁䅉兌祁䑁䅉杌㑂䝁䅷督瑂䙁䄰杒䙂䍁䅣光歁䕁䅙䅊穁䑁䅣杏歁䕁䅯䅊穁䑁䅣䅁䙂权䅁杢䅁䍁䅣睗䙂䙁䅕䅉䝂䝁䅫杢桂䝁䄴睙灂䝁䅅䅢杁䙁䅁杣療䝁䅙兡獂䝁䅕䅉瑁䍁䅁杍睁䑁䅉免杁䍁䄰䅉穁䍁䄰免祁䍁䄰杍祁䍁䄴䅥獂䡁䅍兢摂䕁䅙兒湁䍁䅅䅊呂䍁䅑睍㕁䅁䅁睏䅯䝁䄴䅁湁䙁䅳兒噂䍁䅁杒灂䝁䄴兙畂䝁䅍兡桂䝁䅷䅉兂䡁䅉睢浂䝁䅫䅢求䍁䅁兌杁䑁䅉䅍祁䑁䅅䅉瑁䍁䅁睍瑁䑁䅅杍瑁䑁䅉杍畁䡁䅧䅢穂䝁䄰兘䝂䕁䅕睊桁䍁䅑杖歁䑁䅑杍䅁䕁䭙䅁㙂䅁䅁睊扂䕁䅕兖杁䕁䅙兡畂䝁䅅杢橂䝁䅫兙獂䍁䅁䅕祂䝁䄸杚灂䝁䅷党杁䍁䄰䅉祁䑁䅁杍硁䍁䅁兌杁䑁䅍兌硁䑁䅉兌祁䑁䅉杌㑂䝁䅷督瑂䙁䄰杒䙂䍁䅣光歁䙁䅣䅊ぁ䑁䅧杏歁䙁䅣䅊ㅁ䑁䅙䅁䥂权䅁杢䅁䍁䅣睗䙂䙁䅕䅉䝂䝁䅫杢桂䝁䄴睙灂䝁䅅䅢杁䙁䅁杣療䝁䅙兡獂䝁䅕䅉瑁䍁䅁杍睁䑁䅉免杁䍁䄰䅉穁䍁䄰免祁䍁䄰杍祁䍁䄴䅥獂䡁䅍兢摂䕁䅙兒湁䍁䅅䅊奂䍁䅑䅎祁䅁䅁睒䅯䝁䄴䅁湁䙁䅳兒噂䍁䅁杒灂䝁䄴兙畂䝁䅍兡桂䝁䅷䅉兂䡁䅉睢浂䝁䅫䅢求䍁䅁兌杁䑁䅉䅍祁䑁䅅䅉瑁䍁䅁睍瑁䑁䅅杍瑁䑁䅉杍畁䡁䅧䅢穂䝁䄰兘䝂䕁䅕睊桁䍁䅑䅗歁䑁䅑睍䅁䕁䭫䅁祂䅁䅁睊扂䕁䅕兖杁䕁䅙兡畂䝁䅅杢橂䝁䅫兙獂䍁䅁䅕祂䝁䄸杚灂䝁䅷党杁䍁䄰䅉祁䑁䅁杍硁䍁䅁兌杁䑁䅍兌硁䑁䅉兌祁䑁䅉杌㑂䝁䅷督瑂䙁䄰杒偂䙁䅉睊桁䍁䅑村歁䑁䅅免ㅁ䅁䅁杚䅯䡁䅁䅁湁䙁䅳兒噂䍁䅁杒灂䝁䄴兙畂䝁䅍兡桂䝁䅷䅉兂䡁䅉睢浂䝁䅫䅢求䍁䅁兌杁䑁䅉䅍祁䑁䅅䅉瑁䍁䅁睍瑁䑁䅅杍瑁䑁䅉杍畁䡁䅧䅢穂䝁䄰兘䝂䕁䄸杕湁䍁䅅䅊䑂䍁䅑杍睁䅁䅁兗䅯䡁䅷䅁湁䙁䅳兒噂䍁䅁杒灂䝁䄴兙畂䝁䅍兡桂䝁䅷䅉兂䡁䅉睢浂䝁䅫䅢求䍁䅁兌杁䑁䅉䅍祁䑁䅅䅉瑁䍁䅁睍瑁䑁䅅杍瑁䑁䅉杍畁䡁䅧䅢穂䝁䄰兘䝂䕁䄸杕湁䍁䅅䅊䑂䍁䅑杍ぁ䑁䅯䅊䑂䍁䅑睍ㅁ䅁䅁睗䅯䡁䅁䅁湁䙁䅳兒噂䍁䅁杒灂䝁䄴兙畂䝁䅍兡桂䝁䅷䅉兂䡁䅉睢浂䝁䅫䅢求䍁䅁兌杁䑁䅉䅍祁䑁䅅䅉瑁䍁䅁睍瑁䑁䅅杍瑁䑁䅉杍畁䡁䅧䅢穂䝁䄰兘䝂䕁䄸杕湁䍁䅅䅊䑂䍁䅑睍㉁䅁䅁杘䅯䡁䄴䅁湁䙁䅳兒噂䍁䅁杒灂䝁䄴兙畂䝁䅍兡桂䝁䅷䅉兂䡁䅉睢浂䝁䅫䅢求䍁䅁兌杁䑁䅉䅍祁䑁䅅䅉瑁䍁䅁睍瑁䑁䅅杍瑁䑁䅉杍畁䡁䅧䅢穂䝁䄰兘䝂䕁䄸杕湁䍁䅅䅊䑂䍁䅑䅎硁䑁䅯䅊䑂䍁䅑免硁䑁䅍䅁杂权䅁䅧䅁䍁䅣睗䙂䙁䅕䅉䝂䝁䅫杢桂䝁䄴睙灂䝁䅅䅢杁䙁䅁杣療䝁䅙兡獂䝁䅕䅉瑁䍁䅁杍睁䑁䅉免杁䍁䄰䅉穁䍁䄰免祁䍁䄰杍祁䍁䄴䅥獂䡁䅍兢摂䕁䅙睔卂䍁䅣光歁䕁䅑䅊硁䑁䅅䅏㙁䍁䅑睔歁䑁䅅免㑁䅁䅁睚䅯䡁䅷䅁湁䙁䅳兒噂䍁䅁杒灂䝁䄴兙畂䝁䅍兡桂䝁䅷䅉兂䡁䅉睢浂䝁䅫䅢求䍁䅁兌杁䑁䅉䅍祁䑁䅅䅉瑁䍁䅁睍瑁䑁䅅杍瑁䑁䅉杍畁䡁䅧䅢穂䝁䄰兘䝂䕁䄸杕湁䍁䅅䅊䝂䍁䅑杍睁䑁䅯䅊䡂䍁䅑杍睁䅁䅁杗䅯䡁䅷䅁湁䙁䅳兒噂䍁䅁杒灂䝁䄴兙畂䝁䅍兡桂䝁䅷䅉兂䡁䅉睢浂䝁䅫䅢求䍁䅁兌杁䑁䅉䅍祁䑁䅅䅉瑁䍁䅁睍瑁䑁䅅杍瑁䑁䅉杍畁䡁䅧䅢穂䝁䄰兘䝂䕁䄸杕湁䍁䅅䅊䝂䍁䅑杍硁䑁䅯䅊䡂䍁䅑杍硁䅁䅁䅘䅯䡁䅷䅁湁䙁䅳兒噂䍁䅁杒灂䝁䄴兙畂䝁䅍兡桂䝁䅷䅉兂䡁䅉睢浂䝁䅫䅢求䍁䅁兌杁䑁䅉䅍祁䑁䅅䅉瑁䍁䅁睍瑁䑁䅅杍瑁䑁䅉杍畁䡁䅧䅢穂䝁䄰兘䝂䕁䄸杕湁䍁䅅䅊䝂䍁䅑睍㉁䑁䅯䅊䭂䍁䅑睍㉁䅁䅁睘䅯䡁䅷䅁湁䙁䅳兒噂䍁䅁杒灂䝁䄴兙畂䝁䅍兡桂䝁䅷䅉兂䡁䅉睢浂䝁䅫䅢求䍁䅁兌杁䑁䅉䅍祁䑁䅅䅉瑁䍁䅁睍瑁䑁䅅杍瑁䑁䅉杍畁䡁䅧䅢穂䝁䄰兘䝂䕁䄸杕湁䍁䅅䅊䝂䍁䅑睍㍁䑁䅯䅊䭂䍁䅑睍㍁䅁䅁兙䅯䡁䅁䅁湁䙁䅳兒噂䍁䅁杒灂䝁䄴兙畂䝁䅍兡桂䝁䅷䅉兂䡁䅉睢浂䝁䅫䅢求䍁䅁兌杁䑁䅉䅍祁䑁䅅䅉瑁䍁䅁睍瑁䑁䅅杍瑁䑁䅉杍畁䡁䅧䅢穂䝁䄰兘䝂䕁䄸杕湁䍁䅅䅊呂䍁䅑睍㕁䅁䅁兘䅯䡁䅁䅁湁䙁䅳兒噂䍁䅁杒灂䝁䄴兙畂䝁䅍兡桂䝁䅷䅉兂䡁䅉睢浂䝁䅫䅢求䍁䅁兌杁䑁䅉䅍祁䑁䅅䅉瑁䍁䅁睍瑁䑁䅅杍瑁䑁䅉杍畁䡁䅧䅢穂䝁䄰兘䝂䕁䄸杕湁䍁䅅䅊坂䍁䅑䅎祁䅁䅁杙䅯䡁䅷䅁湁䙁䅳兒噂䍁䅁杒灂䝁䄴兙畂䝁䅍兡桂䝁䅷䅉兂䡁䅉睢浂䝁䅫䅢求䍁䅁兌杁䑁䅉䅍祁䑁䅅䅉瑁䍁䅁睍瑁䑁䅅杍瑁䑁䅉杍畁䡁䅧䅢穂䝁䄰兘䝂䕁䄸杕湁䍁䅅䅊塂䍁䅑䅎㑁䑁䅯䅊塂䍁䅑兎㉁䅁䅁䅚䅯䡁䅁䅁湁䙁䅳兒噂䍁䅁杒灂䝁䄴兙畂䝁䅍兡桂䝁䅷䅉兂䡁䅉睢浂䝁䅫䅢求䍁䅁兌杁䑁䅉䅍祁䑁䅅䅉瑁䍁䅁睍瑁䑁䅅杍瑁䑁䅉杍畁䡁䅧䅢穂䝁䄰兘䝂䕁䄸杕湁䍁䅅䅊奂䍁䅑䅎祁䅁䅁睙䅯䡁䅁䅁湁䙁䅳兒噂䍁䅁杒灂䝁䄴兙畂䝁䅍兡桂䝁䅷䅉兂䡁䅉睢浂䝁䅫䅢求䍁䅁兌杁䑁䅉䅍祁䑁䅅䅉瑁䍁䅁睍瑁䑁䅅杍瑁䑁䅉杍畁䡁䅧䅢穂䝁䄰兘䝂䕁䄸杕湁䍁䅅䅊奂䍁䅑䅎穁䅁䅁党䅯䡁䅉䅁湁䙁䅳兒噂䍁䅁杒灂䝁䄴兙畂䝁䅍兡桂䝁䅷䅉兂䡁䅉睢浂䝁䅫䅢求䍁䅁兌杁䑁䅉䅍祁䑁䅅䅉瑁䍁䅁睍瑁䑁䅅杍瑁䑁䅉杍畁䡁䅧䅢穂䝁䄰兘䝂䙁䅁䅔湁䍁䅅䅊䍂䍁䅑免硁䑁䅕䅁敄权䅁䅣䅁䍁䅣睗䙂䙁䅕䅉䝂䝁䅫杢桂䝁䄴睙灂䝁䅅䅢杁䙁䅁杣療䝁䅙兡獂䝁䅕䅉瑁䍁䅁杍睁䑁䅉免杁䍁䄰䅉穁䍁䄰免祁䍁䄰杍祁䍁䄴䅥獂䡁䅍兢摂䕁䅙䅕䵂䍁䅣光歁䕁䅍䅊祁䑁䅁䅁剄权䅁䅦䅁䍁䅣睗䙂䙁䅕䅉䝂䝁䅫杢桂䝁䄴睙灂䝁䅅䅢杁䙁䅁杣療䝁䅙兡獂䝁䅕䅉瑁䍁䅁杍睁䑁䅉免杁䍁䄰䅉穁䍁䄰免祁䍁䄰杍祁䍁䄴䅥獂䡁䅍兢摂䕁䅙䅕䵂䍁䅣光歁䕁䅍䅊祁䑁䅑杏歁䕁䅍䅊穁䑁䅕䅁呄权䅁䅣䅁䍁䅣睗䙂䙁䅕䅉䝂䝁䅫杢桂䝁䄴睙灂䝁䅅䅢杁䙁䅁杣療䝁䅙兡獂䝁䅕䅉瑁䍁䅁杍睁䑁䅉免杁䍁䄰䅉穁䍁䄰免祁䍁䄰杍祁䍁䄴䅥獂䡁䅍兢摂䕁䅙䅕䵂䍁䅣光歁䕁䅍䅊穁䑁䅙䅁噄权䅁杦䅁䍁䅣睗䙂䙁䅕䅉䝂䝁䅫杢桂䝁䄴睙灂䝁䅅䅢杁䙁䅁杣療䝁䅙兡獂䝁䅕䅉瑁䍁䅁杍睁䑁䅉免杁䍁䄰䅉穁䍁䄰免祁䍁䄰杍祁䍁䄴䅥獂䡁䅍兢摂䕁䅙䅕䵂䍁䅣光歁䕁䅍䅊ぁ䑁䅅杏歁䕁䅍䅊硁䑁䅅睍䅁乁䭣䅁䅃䅁䅁睊扂䕁䅕兖杁䕁䅙兡畂䝁䅅杢橂䝁䅫兙獂䍁䅁䅕祂䝁䄸杚灂䝁䅷党杁䍁䄰䅉祁䑁䅁杍硁䍁䅁兌杁䑁䅍兌硁䑁䅉兌祁䑁䅉杌㑂䝁䅷督瑂䙁䄰杒兂䕁䅷睊桁䍁䅑䅒歁䑁䅅免㑁䑁䅯䅊偂䍁䅑免硁䑁䅧䅁晄权䅁䅦䅁䍁䅣睗䙂䙁䅕䅉䝂䝁䅫杢桂䝁䄴睙灂䝁䅅䅢杁䙁䅁杣療䝁䅙兡獂䝁䅕䅉瑁䍁䅁杍睁䑁䅉免杁䍁䄰䅉穁䍁䄰免祁䍁䄰杍祁䍁䄴䅥獂䡁䅍兢摂䕁䅙䅕䵂䍁䅣光歁䕁䅙䅊祁䑁䅁杏歁䕁䅣䅊祁䑁䅁䅁卄权䅁䅦䅁䍁䅣睗䙂䙁䅕䅉䝂䝁䅫杢桂䝁䄴睙灂䝁䅅䅢杁䙁䅁杣療䝁䅙兡獂䝁䅕䅉瑁䍁䅁杍睁䑁䅉免杁䍁䄰䅉穁䍁䄰免祁䍁䄰杍祁䍁䄴䅥獂䡁䅍兢摂䕁䅙䅕䵂䍁䅣光歁䕁䅙䅊祁䑁䅅杏歁䕁䅣䅊祁䑁䅅䅁啄权䅁䅦䅁䍁䅣睗䙂䙁䅕䅉䝂䝁䅫杢桂䝁䄴睙灂䝁䅅䅢杁䙁䅁杣療䝁䅙兡獂䝁䅕䅉瑁䍁䅁杍睁䑁䅉免杁䍁䄰䅉穁䍁䄰免祁䍁䄰杍祁䍁䄴䅥獂䡁䅍兢摂䕁䅙䅕䵂䍁䅣光歁䕁䅙䅊穁䑁䅙杏歁䕁䅯䅊穁䑁䅙䅁坄权䅁䅦䅁䍁䅣睗䙂䙁䅕䅉䝂䝁䅫杢桂䝁䄴睙灂䝁䅅䅢杁䙁䅁杣療䝁䅙兡獂䝁䅕䅉瑁䍁䅁杍睁䑁䅉免杁䍁䄰䅉穁䍁䄰免祁䍁䄰杍祁䍁䄴䅥獂䡁䅍兢摂䕁䅙䅕䵂䍁䅣光歁䕁䅙䅊穁䑁䅣杏歁䕁䅯䅊穁䑁䅣䅁奄权䅁䅣䅁䍁䅣睗䙂䙁䅕䅉䝂䝁䅫杢桂䝁䄴睙灂䝁䅅䅢杁䙁䅁杣療䝁䅙兡獂䝁䅕䅉瑁䍁䅁杍睁䑁䅉免杁䍁䄰䅉穁䍁䄰免祁䍁䄰杍祁䍁䄴䅥獂䡁䅍兢摂䕁䅙䅕䵂䍁䅣光歁䙁䅍䅊穁䑁䅫䅁婄权䅁䅣䅁䍁䅣睗䙂䙁䅕䅉䝂䝁䅫杢桂䝁䄴睙灂䝁䅅䅢杁䙁䅁杣療䝁䅙兡獂䝁䅕䅉瑁䍁䅁杍睁䑁䅉免杁䍁䄰䅉穁䍁䄰免祁䍁䄰杍祁䍁䄴䅥獂䡁䅍兢摂䕁䅙䅕䵂䍁䅣光歁䙁䅙䅊ぁ䑁䅉䅁慄权䅁䅦䅁䍁䅣睗䙂䙁䅕䅉䝂䝁䅫杢桂䝁䄴睙灂䝁䅅䅢杁䙁䅁杣療䝁䅙兡獂䝁䅕䅉瑁䍁䅁杍睁䑁䅉免杁䍁䄰䅉穁䍁䄰免祁䍁䄰杍祁䍁䄴䅥獂䡁䅍兢摂䕁䅙䅕䵂䍁䅣光歁䙁䅣䅊ぁ䑁䅧杏歁䙁䅣䅊ㅁ䑁䅙䅁捄权䅁䅣䅁䍁䅣睗䙂䙁䅕䅉䝂䝁䅫杢桂䝁䄴睙灂䝁䅅䅢杁䙁䅁杣療䝁䅙兡獂䝁䅕䅉瑁䍁䅁杍睁䑁䅉免杁䍁䄰䅉穁䍁䄰免祁䍁䄰杍祁䍁䄴䅥獂䡁䅍兢摂䕁䅙䅕䵂䍁䅣光歁䙁䅧䅊ぁ䑁䅉䅁扄权䅁䅣䅁䍁䅣睗䙂䙁䅕䅉䝂䝁䅫杢桂䝁䄴睙灂䝁䅅䅢杁䙁䅁杣療䝁䅙兡獂䝁䅕䅉瑁䍁䅁杍睁䑁䅉免杁䍁䄰䅉穁䍁䄰免祁䍁䄰杍祁䍁䄴䅥獂䡁䅍兢摂䕁䅙䅕䵂䍁䅣光歁䙁䅧䅊ぁ䑁䅍䅁摄权䅁䅤䅁䍁䅣睗䙂䙁䅕䅉䝂䝁䅫杢桂䝁䄴睙灂䝁䅅䅢杁䙁䅁杣療䝁䅙兡獂䝁䅕䅉瑁䍁䅁杍睁䑁䅉免杁䍁䄰䅉穁䍁䄰免祁䍁䄰杍祁䍁䄴䅥獂䡁䅍兢摂䕁䅣兤獂䝁䅙睊桁䍁䅑村歁䑁䅅免ㅁ䅁䅁儷䅯䡁䅉䅁湁䙁䅳兒噂䍁䅁杒灂䝁䄴兙畂䝁䅍兡桂䝁䅷䅉兂䡁䅉睢浂䝁䅫䅢求䍁䅁兌杁䑁䅉䅍祁䑁䅅䅉瑁䍁䅁睍瑁䑁䅅杍瑁䑁䅉杍畁䡁䅧䅢穂䝁䄰兘䡂䡁䅕䅢浂䍁䅣光歁䕁䅍䅊祁䑁䅁䅁杄权䅁杦䅁䍁䅣睗䙂䙁䅕䅉䝂䝁䅫杢桂䝁䄴睙灂䝁䅅䅢杁䙁䅁杣療䝁䅙兡獂䝁䅕䅉瑁䍁䅁杍睁䑁䅉免杁䍁䄰䅉穁䍁䄰免祁䍁䄰杍祁䍁䄴䅥獂䡁䅍兢摂䕁䅣兤獂䝁䅙睊桁䍁䅑睑歁䑁䅉䅎㙁䍁䅑睑歁䑁䅍兎䅁佁䭉䅁祂䅁䅁睊扂䕁䅕兖杁䕁䅙兡畂䝁䅅杢橂䝁䅫兙獂䍁䅁䅕祂䝁䄸杚灂䝁䅷党杁䍁䄰䅉祁䑁䅁杍硁䍁䅁兌杁䑁䅍兌硁䑁䅉兌祁䑁䅉杌㑂䝁䅷督瑂䙁䄰睒ㅂ䝁䅷杚湁䍁䅅䅊䑂䍁䅑睍㉁䅁䅁儵䅯䥁䅁䅁湁䙁䅳兒噂䍁䅁杒灂䝁䄴兙畂䝁䅍兡桂䝁䅷䅉兂䡁䅉睢浂䝁䅫䅢求䍁䅁兌杁䑁䅉䅍祁䑁䅅䅉瑁䍁䅁睍瑁䑁䅅杍瑁䑁䅉杍畁䡁䅧䅢穂䝁䄰兘䡂䡁䅕䅢浂䍁䅣光歁䕁䅍䅊ぁ䑁䅅杏歁䕁䅍䅊硁䑁䅅睍䅁佁䭣䅁䍃䅁䅁睊扂䕁䅕兖杁䕁䅙兡畂䝁䅅杢橂䝁䅫兙獂䍁䅁䅕祂䝁䄸杚灂䝁䅷党杁䍁䄰䅉祁䑁䅁杍硁䍁䅁兌杁䑁䅍兌硁䑁䅉兌祁䑁䅉杌㑂䝁䅷督瑂䙁䄰睒ㅂ䝁䅷杚湁䍁䅅䅊䕂䍁䅑免硁䑁䅧杏歁䕁䄸䅊硁䑁䅅䅏䅁佁䬴䅁⭂䅁䅁睊扂䕁䅕兖杁䕁䅙兡畂䝁䅅杢橂䝁䅫兙獂䍁䅁䅕祂䝁䄸杚灂䝁䅷党杁䍁䄰䅉祁䑁䅁杍硁䍁䅁兌杁䑁䅍兌硁䑁䅉兌祁䑁䅉杌㑂䝁䅷督瑂䙁䄰睒ㅂ䝁䅷杚湁䍁䅅䅊䝂䍁䅑杍睁䑁䅯䅊䡂䍁䅑杍睁䅁䅁儴䅯䡁䄴䅁湁䙁䅳兒噂䍁䅁杒灂䝁䄴兙畂䝁䅍兡桂䝁䅷䅉兂䡁䅉睢浂䝁䅫䅢求䍁䅁兌杁䑁䅉䅍祁䑁䅅䅉瑁䍁䅁睍瑁䑁䅅杍瑁䑁䅉杍畁䡁䅧䅢穂䝁䄰兘䡂䡁䅕䅢浂䍁䅣光歁䕁䅙䅊祁䑁䅅杏歁䕁䅣䅊祁䑁䅅䅁橄权䅁杦䅁䍁䅣睗䙂䙁䅕䅉䝂䝁䅫杢桂䝁䄴睙灂䝁䅅䅢杁䙁䅁杣療䝁䅙兡獂䝁䅕䅉瑁䍁䅁杍睁䑁䅉免杁䍁䄰䅉穁䍁䄰免祁䍁䄰杍祁䍁䄴䅥獂䡁䅍兢摂䕁䅣兤獂䝁䅙睊桁䍁䅑杒歁䑁䅍李㙁䍁䅑杓歁䑁䅍李䅁佁䭙䅁⭂䅁䅁睊扂䕁䅕兖杁䕁䅙兡畂䝁䅅杢橂䝁䅫兙獂䍁䅁䅕祂䝁䄸杚灂䝁䅷党杁䍁䄰䅉祁䑁䅁杍硁䍁䅁兌杁䑁䅍兌硁䑁䅉兌祁䑁䅉杌㑂䝁䅷督瑂䙁䄰睒ㅂ䝁䅷杚湁䍁䅅䅊䝂䍁䅑睍㍁䑁䅯䅊䭂䍁䅑睍㍁䅁䅁䄶䅯䡁䅉䅁湁䙁䅳兒噂䍁䅁杒灂䝁䄴兙畂䝁䅍兡桂䝁䅷䅉兂䡁䅉睢浂䝁䅫䅢求䍁䅁兌杁䑁䅉䅍祁䑁䅅䅉瑁䍁䅁睍瑁䑁䅅杍瑁䑁䅉杍畁䡁䅧䅢穂䝁䄰兘䡂䡁䅕䅢浂䍁䅣光歁䙁䅍䅊穁䑁䅫䅁歄权䅁杣䅁䍁䅣睗䙂䙁䅕䅉䝂䝁䅫杢桂䝁䄴睙灂䝁䅅䅢杁䙁䅁杣療䝁䅙兡獂䝁䅕䅉瑁䍁䅁杍睁䑁䅉免杁䍁䄰䅉穁䍁䄰免祁䍁䄰杍祁䍁䄴䅥獂䡁䅍兢摂䕁䅣兤獂䝁䅙睊桁䍁䅑杖歁䑁䅑杍䅁佁䭫䅁⭂䅁䅁睊扂䕁䅕兖杁䕁䅙兡畂䝁䅅杢橂䝁䅫兙獂䍁䅁䅕祂䝁䄸杚灂䝁䅷党杁䍁䄰䅉祁䑁䅁杍硁䍁䅁兌杁䑁䅍兌硁䑁䅉兌祁䑁䅉杌㑂䝁䅷督瑂䙁䄰睒ㅂ䝁䅷杚湁䍁䅅䅊塂䍁䅑䅎㑁䑁䅯䅊塂䍁䅑兎㉁䅁䅁眶䅯䡁䅉䅁湁䙁䅳兒噂䍁䅁杒灂䝁䄴兙畂䝁䅍兡桂䝁䅷䅉兂䡁䅉睢浂䝁䅫䅢求䍁䅁兌杁䑁䅉䅍祁䑁䅅䅉瑁䍁䅁睍瑁䑁䅅杍瑁䑁䅉杍畁䡁䅧䅢穂䝁䄰兘䡂䡁䅕䅢浂䍁䅣光歁䙁䅧䅊ぁ䑁䅉䅁煄权䅁杣䅁䍁䅣睗䙂䙁䅕䅉䝂䝁䅫杢桂䝁䄴睙灂䝁䅅䅢杁䙁䅁杣療䝁䅙兡獂䝁䅕䅉瑁䍁䅁杍睁䑁䅉免杁䍁䄰䅉穁䍁䄰免祁䍁䄰杍祁䍁䄴䅥獂䡁䅍兢摂䕁䅣兤獂䝁䅙睊桁䍁䅑䅗歁䑁䅑睍䅁佁䭷䅁睂䅁䅁睊扂䕁䅕兖杁䕁䅙兡畂䝁䅅杢橂䝁䅫兙獂䍁䅁䅕祂䝁䄸杚灂䝁䅷党杁䍁䄰䅉祁䑁䅁杍硁䍁䅁兌杁䑁䅍兌硁䑁䅉兌祁䑁䅉杌㑂䝁䅷督瑂䙁䄰䅓䙂䍁䅣光歁䕁䅉䅊硁䑁䅅兎䅁䡁䭕䅁畂䅁䅁睊扂䕁䅕兖杁䕁䅙兡畂䝁䅅杢橂䝁䅫兙獂䍁䅁䅕祂䝁䄸杚灂䝁䅷党杁䍁䄰䅉祁䑁䅁杍硁䍁䅁兌杁䑁䅍兌硁䑁䅉兌祁䑁䅉杌㑂䝁䅷督瑂䙁䄰䅓䙂䍁䅣光歁䕁䅍䅊祁䑁䅁䅁潂权䅁来䅁䍁䅣睗䙂䙁䅕䅉䝂䝁䅫杢桂䝁䄴睙灂䝁䅅䅢杁䙁䅁杣療䝁䅙兡獂䝁䅕䅉瑁䍁䅁杍睁䑁䅉免杁䍁䄰䅉穁䍁䄰免祁䍁䄰杍祁䍁䄴䅥獂䡁䅍兢摂䕁䅧兒湁䍁䅅䅊䑂䍁䅑杍ぁ䑁䅯䅊䑂䍁䅑睍ㅁ䅁䅁条䅯䝁䄴䅁湁䙁䅳兒噂䍁䅁杒灂䝁䄴兙畂䝁䅍兡桂䝁䅷䅉兂䡁䅉睢浂䝁䅫䅢求䍁䅁兌杁䑁䅉䅍祁䑁䅅䅉瑁䍁䅁睍瑁䑁䅅杍瑁䑁䅉杍畁䡁䅧䅢穂䝁䄰兘䥂䕁䅕睊桁䍁䅑睑歁䑁䅍李䅁䝁䬰䅁㡂䅁䅁睊扂䕁䅕兖杁䕁䅙兡畂䝁䅅杢橂䝁䅫兙獂䍁䅁䅕祂䝁䄸杚灂䝁䅷党杁䍁䄰䅉祁䑁䅁杍硁䍁䅁兌杁䑁䅍兌硁䑁䅉兌祁䑁䅉杌㑂䝁䅷督瑂䙁䄰䅓䙂䍁䅣光歁䕁䅍䅊ぁ䑁䅅杏歁䕁䅍䅊硁䑁䅅睍䅁䝁䬸䅁⭂䅁䅁睊扂䕁䅕兖杁䕁䅙兡畂䝁䅅杢橂䝁䅫兙獂䍁䅁䅕祂䝁䄸杚灂䝁䅷党杁䍁䄰䅉祁䑁䅁杍硁䍁䅁兌杁䑁䅍兌硁䑁䅉兌祁䑁䅉杌㑂䝁䅷督瑂䙁䄰䅓䙂䍁䅣光歁䕁䅑䅊硁䑁䅅䅏㙁䍁䅑睔歁䑁䅅免㑁䅁䅁杤䅯䡁䅯䅁湁䙁䅳兒噂䍁䅁杒灂䝁䄴兙畂䝁䅍兡桂䝁䅷䅉兂䡁䅉睢浂䝁䅫䅢求䍁䅁兌杁䑁䅉䅍祁䑁䅅䅉瑁䍁䅁睍瑁䑁䅅杍瑁䑁䅉杍畁䡁䅧䅢穂䝁䄰兘䥂䕁䅕睊桁䍁䅑杒歁䑁䅉䅍㙁䍁䅑睒歁䑁䅉䅍䅁䝁䭫䅁㙂䅁䅁睊扂䕁䅕兖杁䕁䅙兡畂䝁䅅杢橂䝁䅫兙獂䍁䅁䅕祂䝁䄸杚灂䝁䅷党杁䍁䄰䅉祁䑁䅁杍硁䍁䅁兌杁䑁䅍兌硁䑁䅉兌祁䑁䅉杌㑂䝁䅷督瑂䙁䄰䅓䙂䍁䅣光歁䕁䅙䅊祁䑁䅅杏歁䕁䅣䅊祁䑁䅅䅁牂权䅁来䅁䍁䅣睗䙂䙁䅕䅉䝂䝁䅫杢桂䝁䄴睙灂䝁䅅䅢杁䙁䅁杣療䝁䅙兡獂䝁䅕䅉瑁䍁䅁杍睁䑁䅉免杁䍁䄰䅉穁䍁䄰免祁䍁䄰杍祁䍁䄴䅥獂䡁䅍兢摂䕁䅧兒湁䍁䅅䅊䝂䍁䅑睍㉁䑁䅯䅊䭂䍁䅑睍㉁䅁䅁杢䅯䡁䅯䅁湁䙁䅳兒噂䍁䅁杒灂䝁䄴兙畂䝁䅍兡桂䝁䅷䅉兂䡁䅉睢浂䝁䅫䅢求䍁䅁兌杁䑁䅉䅍祁䑁䅅䅉瑁䍁䅁睍瑁䑁䅅杍瑁䑁䅉杍畁䡁䅧䅢穂䝁䄰兘䥂䕁䅕睊桁䍁䅑杒歁䑁䅍睎㙁䍁䅑杓歁䑁䅍睎䅁䡁䭁䅁畂䅁䅁睊扂䕁䅕兖杁䕁䅙兡畂䝁䅅杢橂䝁䅫兙獂䍁䅁䅕祂䝁䄸杚灂䝁䅷党杁䍁䄰䅉祁䑁䅁杍硁䍁䅁兌杁䑁䅍兌硁䑁䅉兌祁䑁䅉杌㑂䝁䅷督瑂䙁䄰䅓䙂䍁䅣光歁䙁䅍䅊穁䑁䅫䅁獂权䅁杢䅁䍁䅣睗䙂䙁䅕䅉䝂䝁䅫杢桂䝁䄴睙灂䝁䅅䅢杁䙁䅁杣療䝁䅙兡獂䝁䅕䅉瑁䍁䅁杍睁䑁䅉免杁䍁䄰䅉穁䍁䄰免祁䍁䄰杍祁䍁䄴䅥獂䡁䅍兢摂䕁䅧兒湁䍁䅅䅊坂䍁䅑䅎祁䅁䅁兣䅯䡁䅯䅁湁䙁䅳兒噂䍁䅁杒灂䝁䄴兙畂䝁䅍兡桂䝁䅷䅉兂䡁䅉睢浂䝁䅫䅢求䍁䅁兌杁䑁䅉䅍祁䑁䅅䅉瑁䍁䅁睍瑁䑁䅅杍瑁䑁䅉杍畁䡁䅧䅢穂䝁䄰兘䥂䕁䅕睊桁䍁䅑睖歁䑁䅑䅏㙁䍁䅑睖歁䑁䅕李䅁䡁䭍䅁畂䅁䅁睊扂䕁䅕兖杁䕁䅙兡畂䝁䅅杢橂䝁䅫兙獂䍁䅁䅕祂䝁䄸杚灂䝁䅷党杁䍁䄰䅉祁䑁䅁杍硁䍁䅁兌杁䑁䅍兌硁䑁䅉兌祁䑁䅉杌㑂䝁䅷督瑂䙁䄰䅓䙂䍁䅣光歁䙁䅧䅊ぁ䑁䅉䅁祂权䅁杢䅁䍁䅣睗䙂䙁䅕䅉䝂䝁䅫杢桂䝁䄴睙灂䝁䅅䅢杁䙁䅁杣療䝁䅙兡獂䝁䅕䅉瑁䍁䅁杍睁䑁䅉免杁䍁䄰䅉穁䍁䄰免祁䍁䄰杍祁䍁䄴䅥獂䡁䅍兢摂䕁䅧兒湁䍁䅅䅊奂䍁䅑䅎穁䅁䅁䅤䅯䡁䅯䅁湁䙁䅳兒噂䍁䅁杒灂䝁䄴兙畂䝁䅍兡桂䝁䅷䅉兂䡁䅉睢浂䝁䅫䅢求䍁䅁兌杁䑁䅉䅍祁䑁䅅䅉瑁䍁䅁睍瑁䑁䅅杍瑁䑁䅉杍畁䡁䅧䅢穂䝁䄰兘䩂䕁䅑兑杁䍁䅧杍灁䍁䅣光歁䕁䅉䅊硁䑁䅅兎䅁䥁䭳䅁㑂䅁䅁睊扂䕁䅕兖杁䕁䅙兡畂䝁䅅杢橂䝁䅫兙獂䍁䅁䅕祂䝁䄸杚灂䝁䅷党杁䍁䄰䅉祁䑁䅁杍硁䍁䅁兌杁䑁䅍兌硁䑁䅉兌祁䑁䅉杌㑂䝁䅷督瑂䙁䄰兓䕂䕁䅅䅉潁䑁䅉克湁䍁䅅䅊䑂䍁䅑杍睁䅁䅁杨䅯䥁䅑䅁湁䙁䅳兒噂䍁䅁杒灂䝁䄴兙畂䝁䅍兡桂䝁䅷䅉兂䡁䅉睢浂䝁䅫䅢求䍁䅁兌杁䑁䅉䅍祁䑁䅅䅉瑁䍁䅁睍瑁䑁䅅杍瑁䑁䅉杍畁䡁䅧䅢穂䝁䄰兘䩂䕁䅑兑杁䍁䅧杍灁䍁䅣光歁䕁䅍䅊祁䑁䅑杏歁䕁䅍䅊穁䑁䅕䅁䥃权䅁䅥䅁䍁䅣睗䙂䙁䅕䅉䝂䝁䅫杢桂䝁䄴睙灂䝁䅅䅢杁䙁䅁杣療䝁䅙兡獂䝁䅕䅉瑁䍁䅁杍睁䑁䅉免杁䍁䄰䅉穁䍁䄰免祁䍁䄰杍祁䍁䄴䅥獂䡁䅍兢摂䕁䅫䅒䉂䍁䅁䅋祁䍁䅫睊桁䍁䅑睑歁䑁䅍李䅁䥁䬰䅁䝃䅁䅁睊扂䕁䅕兖杁䕁䅙兡畂䝁䅅杢橂䝁䅫兙獂䍁䅁䅕祂䝁䄸杚灂䝁䅷党杁䍁䄰䅉祁䑁䅁杍硁䍁䅁兌杁䑁䅍兌硁䑁䅉兌祁䑁䅉杌㑂䝁䅷督瑂䙁䄰兓䕂䕁䅅䅉潁䑁䅉克湁䍁䅅䅊䑂䍁䅑䅎硁䑁䅯䅊䑂䍁䅑免硁䑁䅍䅁偃权䅁䅩䅁䍁䅣睗䙂䙁䅕䅉䝂䝁䅫杢桂䝁䄴睙灂䝁䅅䅢杁䙁䅁杣療䝁䅙兡獂䝁䅕䅉瑁䍁䅁杍睁䑁䅉免杁䍁䄰䅉穁䍁䄰免祁䍁䄰杍祁䍁䄴䅥獂䡁䅍兢摂䕁䅫䅒䉂䍁䅁䅋祁䍁䅫睊桁䍁䅑䅒歁䑁䅅免㑁䑁䅯䅊偂䍁䅑免硁䑁䅧䅁䵃权䅁䅨䅁䍁䅣睗䙂䙁䅕䅉䝂䝁䅫杢桂䝁䄴睙灂䝁䅅䅢杁䙁䅁杣療䝁䅙兡獂䝁䅕䅉瑁䍁䅁杍睁䑁䅉免杁䍁䄰䅉穁䍁䄰免祁䍁䄰杍祁䍁䄴䅥獂䡁䅍兢摂䕁䅫䅒䉂䍁䅁䅋祁䍁䅫睊桁䍁䅑杒歁䑁䅉䅍㙁䍁䅑睒歁䑁䅉䅍䅁䥁䭣䅁䕃䅁䅁睊扂䕁䅕兖杁䕁䅙兡畂䝁䅅杢橂䝁䅫兙獂䍁䅁䅕祂䝁䄸杚灂䝁䅷党杁䍁䄰䅉祁䑁䅁杍硁䍁䅁兌杁䑁䅍兌硁䑁䅉兌祁䑁䅉杌㑂䝁䅷督瑂䙁䄰兓䕂䕁䅅䅉潁䑁䅉克湁䍁䅅䅊䝂䍁䅑杍硁䑁䅯䅊䡂䍁䅑杍硁䅁䅁兩䅯䥁䅑䅁湁䙁䅳兒噂䍁䅁杒灂䝁䄴兙畂䝁䅍兡桂䝁䅷䅉兂䡁䅉睢浂䝁䅫䅢求䍁䅁兌杁䑁䅉䅍祁䑁䅅䅉瑁䍁䅁睍瑁䑁䅅杍瑁䑁䅉杍畁䡁䅧䅢穂䝁䄰兘䩂䕁䅑兑杁䍁䅧杍灁䍁䅣光歁䕁䅙䅊穁䑁䅙杏歁䕁䅯䅊穁䑁䅙䅁佃权䅁䅨䅁䍁䅣睗䙂䙁䅕䅉䝂䝁䅫杢桂䝁䄴睙灂䝁䅅䅢杁䙁䅁杣療䝁䅙兡獂䝁䅕䅉瑁䍁䅁杍睁䑁䅉免杁䍁䄰䅉穁䍁䄰免祁䍁䄰杍祁䍁䄴䅥獂䡁䅍兢摂䕁䅫䅒䉂䍁䅁䅋祁䍁䅫睊桁䍁䅑杒歁䑁䅍睎㙁䍁䅑杓歁䑁䅍睎䅁䩁䭁䅁㑂䅁䅁睊扂䕁䅕兖杁䕁䅙兡畂䝁䅅杢橂䝁䅫兙獂䍁䅁䅕祂䝁䄸杚灂䝁䅷党杁䍁䄰䅉祁䑁䅁杍硁䍁䅁兌杁䑁䅍兌硁䑁䅉兌祁䑁䅉杌㑂䝁䅷督瑂䙁䄰兓䕂䕁䅅䅉潁䑁䅉克湁䍁䅅䅊呂䍁䅑睍㕁䅁䅁杩䅯䡁䅧䅁湁䙁䅳兒噂䍁䅁杒灂䝁䄴兙畂䝁䅍兡桂䝁䅷䅉兂䡁䅉睢浂䝁䅫䅢求䍁䅁兌杁䑁䅉䅍祁䑁䅅䅉瑁䍁䅁睍瑁䑁䅅杍瑁䑁䅉杍畁䡁䅧䅢穂䝁䄰兘䩂䕁䅑兑杁䍁䅧杍灁䍁䅣光歁䙁䅙䅊ぁ䑁䅉䅁剃权䅁䅨䅁䍁䅣睗䙂䙁䅕䅉䝂䝁䅫杢桂䝁䄴睙灂䝁䅅䅢杁䙁䅁杣療䝁䅙兡獂䝁䅕䅉瑁䍁䅁杍睁䑁䅉免杁䍁䄰䅉穁䍁䄰免祁䍁䄰杍祁䍁䄴䅥獂䡁䅍兢摂䕁䅫䅒䉂䍁䅁䅋祁䍁䅫睊桁䍁䅑睖歁䑁䅑䅏㙁䍁䅑睖歁䑁䅕李䅁䩁䭍䅁㑂䅁䅁睊扂䕁䅕兖杁䕁䅙兡畂䝁䅅杢橂䝁䅫兙獂䍁䅁䅕祂䝁䄸杚灂䝁䅷党杁䍁䄰䅉祁䑁䅁杍硁䍁䅁兌杁䑁䅍兌硁䑁䅉兌祁䑁䅉杌㑂䝁䅷督瑂䙁䄰兓䕂䕁䅅䅉潁䑁䅉克湁䍁䅅䅊奂䍁䅑䅎祁䅁䅁杫䅯䡁䅧䅁湁䙁䅳兒噂䍁䅁杒灂䝁䄴兙畂䝁䅍兡桂䝁䅷䅉兂䡁䅉睢浂䝁䅫䅢求䍁䅁兌杁䑁䅉䅍祁䑁䅅䅉瑁䍁䅁睍瑁䑁䅅杍瑁䑁䅉杍畁䡁䅧䅢穂䝁䄰兘䩂䕁䅑兑杁䍁䅧杍灁䍁䅣光歁䙁䅧䅊ぁ䑁䅍䅁啃权䅁杣䅁䍁䅣睗䙂䙁䅕䅉䝂䝁䅫杢桂䝁䄴睙灂䝁䅅䅢杁䙁䅁杣療䝁䅙兡獂䝁䅕䅉瑁䍁䅁杍睁䑁䅉免杁䍁䄰䅉穁䍁䄰免祁䍁䄰杍祁䍁䄴䅥獂䡁䅍兢摂䕁䅫䅒䉂䍁䅣光歁䕁䅉䅊硁䑁䅅兎䅁䥁䭁䅁睂䅁䅁睊扂䕁䅕兖杁䕁䅙兡畂䝁䅅杢橂䝁䅫兙獂䍁䅁䅕祂䝁䄸杚灂䝁䅷党杁䍁䄰䅉祁䑁䅁杍硁䍁䅁兌杁䑁䅍兌硁䑁䅉兌祁䑁䅉杌㑂䝁䅷督瑂䙁䄰兓䕂䕁䅅睊桁䍁䅑睑歁䑁䅉䅍䅁䡁䭣䅁㡂䅁䅁睊扂䕁䅕兖杁䕁䅙兡畂䝁䅅杢橂䝁䅫兙獂䍁䅁䅕祂䝁䄸杚灂䝁䅷党杁䍁䄰䅉祁䑁䅁杍硁䍁䅁兌杁䑁䅍兌硁䑁䅉兌祁䑁䅉杌㑂䝁䅷督瑂䙁䄰兓䕂䕁䅅睊桁䍁䅑睑歁䑁䅉䅎㙁䍁䅑睑歁䑁䅍兎䅁䡁䭫䅁睂䅁䅁睊扂䕁䅕兖杁䕁䅙兡畂䝁䅅杢橂䝁䅫兙獂䍁䅁䅕祂䝁䄸杚灂䝁䅷党杁䍁䄰䅉祁䑁䅁杍硁䍁䅁兌杁䑁䅍兌硁䑁䅉兌祁䑁䅉杌㑂䝁䅷督瑂䙁䄰兓䕂䕁䅅睊桁䍁䅑睑歁䑁䅍李䅁䥁䭉䅁⭂䅁䅁睊扂䕁䅕兖杁䕁䅙兡畂䝁䅅杢橂䝁䅫兙獂䍁䅁䅕祂䝁䄸杚灂䝁䅷党杁䍁䄰䅉祁䑁䅁杍硁䍁䅁兌杁䑁䅍兌硁䑁䅉兌祁䑁䅉杌㑂䝁䅷督瑂䙁䄰兓䕂䕁䅅睊桁䍁䅑睑歁䑁䅑免㙁䍁䅑睑歁䑁䅅免穁䅁䅁䅨䅯䥁䅁䅁湁䙁䅳兒噂䍁䅁杒灂䝁䄴兙畂䝁䅍兡桂䝁䅷䅉兂䡁䅉睢浂䝁䅫䅢求䍁䅁兌杁䑁䅉䅍祁䑁䅅䅉瑁䍁䅁睍瑁䑁䅅杍瑁䑁䅉杍畁䡁䅧䅢穂䝁䄰兘䩂䕁䅑兑湁䍁䅅䅊䕂䍁䅑免硁䑁䅧杏歁䕁䄸䅊硁䑁䅅䅏䅁䥁䭅䅁㡂䅁䅁睊扂䕁䅕兖杁䕁䅙兡畂䝁䅅杢橂䝁䅫兙獂䍁䅁䅕祂䝁䄸杚灂䝁䅷党杁䍁䄰䅉祁䑁䅁杍硁䍁䅁兌杁䑁䅍兌硁䑁䅉兌祁䑁䅉杌㑂䝁䅷督瑂䙁䄰兓䕂䕁䅅睊桁䍁䅑杒歁䑁䅉䅍㙁䍁䅑睒歁䑁䅉䅍䅁䡁䭧䅁㡂䅁䅁睊扂䕁䅕兖杁䕁䅙兡畂䝁䅅杢橂䝁䅫兙獂䍁䅁䅕祂䝁䄸杚灂䝁䅷党杁䍁䄰䅉祁䑁䅁杍硁䍁䅁兌杁䑁䅍兌硁䑁䅉兌祁䑁䅉杌㑂䝁䅷督瑂䙁䄰兓䕂䕁䅅睊桁䍁䅑杒歁䑁䅉免㙁䍁䅑睒歁䑁䅉免䅁䡁䭯䅁㡂䅁䅁睊扂䕁䅕兖杁䕁䅙兡畂䝁䅅杢橂䝁䅫兙獂䍁䅁䅕祂䝁䄸杚灂䝁䅷党杁䍁䄰䅉祁䑁䅁杍硁䍁䅁兌杁䑁䅍兌硁䑁䅉兌祁䑁䅉杌㑂䝁䅷督瑂䙁䄰兓䕂䕁䅅睊桁䍁䅑杒歁䑁䅍李㙁䍁䅑杓歁䑁䅍李䅁䥁䭍䅁㡂䅁䅁睊扂䕁䅕兖杁䕁䅙兡畂䝁䅅杢橂䝁䅫兙獂䍁䅁䅕祂䝁䄸杚灂䝁䅷党杁䍁䄰䅉祁䑁䅁杍硁䍁䅁兌杁䑁䅍兌硁䑁䅉兌祁䑁䅉杌㑂䝁䅷督瑂䙁䄰兓䕂䕁䅅睊桁䍁䅑杒歁䑁䅍睎㙁䍁䅑杓歁䑁䅍睎䅁䥁䭕䅁睂䅁䅁睊扂䕁䅕兖杁䕁䅙兡畂䝁䅅杢橂䝁䅫兙獂䍁䅁䅕祂䝁䄸杚灂䝁䅷党杁䍁䄰䅉祁䑁䅁杍硁䍁䅁兌杁䑁䅍兌硁䑁䅉兌祁䑁䅉杌㑂䝁䅷督瑂䙁䄰兓䕂䕁䅅睊桁䍁䅑睕歁䑁䅍兏䅁䡁䬸䅁睂䅁䅁睊扂䕁䅕兖杁䕁䅙兡畂䝁䅅杢橂䝁䅫兙獂䍁䅁䅕祂䝁䄸杚灂䝁䅷党杁䍁䄰䅉祁䑁䅁杍硁䍁䅁兌杁䑁䅍兌硁䑁䅉兌祁䑁䅉杌㑂䝁䅷督瑂䙁䄰兓䕂䕁䅅睊桁䍁䅑杖歁䑁䅑杍䅁䡁䭳䅁㡂䅁䅁睊扂䕁䅕兖杁䕁䅙兡畂䝁䅅杢橂䝁䅫兙獂䍁䅁䅕祂䝁䄸杚灂䝁䅷党杁䍁䄰䅉祁䑁䅁杍硁䍁䅁兌杁䑁䅍兌硁䑁䅉兌祁䑁䅉杌㑂䝁䅷督瑂䙁䄰兓䕂䕁䅅睊桁䍁䅑睖歁䑁䅑䅏㙁䍁䅑睖歁䑁䅕李䅁䡁䬰䅁睂䅁䅁睊扂䕁䅕兖杁䕁䅙兡畂䝁䅅杢橂䝁䅫兙獂䍁䅁䅕祂䝁䄸杚灂䝁䅷党杁䍁䄰䅉祁䑁䅁杍硁䍁䅁兌杁䑁䅍兌硁䑁䅉兌祁䑁䅉杌㑂䝁䅷督瑂䙁䄰兓䕂䕁䅅睊桁䍁䅑䅗歁䑁䅑杍䅁䡁䭷䅁睂䅁䅁睊扂䕁䅕兖杁䕁䅙兡畂䝁䅅杢橂䝁䅫兙獂䍁䅁䅕祂䝁䄸杚灂䝁䅷党杁䍁䄰䅉祁䑁䅁杍硁䍁䅁兌杁䑁䅍兌硁䑁䅉兌祁䑁䅉杌㑂䝁䅷督瑂䙁䄰兓䕂䕁䅅睊桁䍁䅑䅗歁䑁䅑睍䅁䡁䬴䅁祂䅁䅁睊扂䕁䅕兖杁䕁䅙兡畂䝁䅅杢橂䝁䅫兙獂䍁䅁䅕祂䝁䄸杚灂䝁䅷党杁䍁䄰䅉祁䑁䅁杍硁䍁䅁兌杁䑁䅍兌硁䑁䅉兌祁䑁䅉杌㑂䝁䅷督瑂䙁䄰䅔佂䙁䅑睊桁䍁䅑村歁䑁䅅免ㅁ䅁䅁杷䅧䡁䅁䅁湁䙁䅳兒噂䍁䅁杒灂䝁䄴兙畂䝁䅍兡桂䝁䅷䅉兂䡁䅉睢浂䝁䅫䅢求䍁䅁兌杁䑁䅉䅍祁䑁䅅䅉瑁䍁䅁睍瑁䑁䅅杍瑁䑁䅉杍畁䡁䅧䅢穂䝁䄰兘䵂䕁䄴䅖湁䍁䅅䅊䑂䍁䅑杍睁䅁䅁兴䅧䡁䅷䅁湁䙁䅳兒噂䍁䅁杒灂䝁䄴兙畂䝁䅍兡桂䝁䅷䅉兂䡁䅉睢浂䝁䅫䅢求䍁䅁兌杁䑁䅉䅍祁䑁䅅䅉瑁䍁䅁睍瑁䑁䅅杍瑁䑁䅉杍畁䡁䅧䅢穂䝁䄰兘䵂䕁䄴䅖湁䍁䅅䅊䑂䍁䅑杍ぁ䑁䅯䅊䑂䍁䅑睍ㅁ䅁䅁睴䅧䡁䅁䅁湁䙁䅳兒噂䍁䅁杒灂䝁䄴兙畂䝁䅍兡桂䝁䅷䅉兂䡁䅉睢浂䝁䅫䅢求䍁䅁兌杁䑁䅉䅍祁䑁䅅䅉瑁䍁䅁睍瑁䑁䅅杍瑁䑁䅉杍畁䡁䅧䅢穂䝁䄰兘䵂䕁䄴䅖湁䍁䅅䅊䑂䍁䅑睍㉁䅁䅁杶䅧䡁䄴䅁湁䙁䅳兒噂䍁䅁杒灂䝁䄴兙畂䝁䅍兡桂䝁䅷䅉兂䡁䅉睢浂䝁䅫䅢求䍁䅁兌杁䑁䅉䅍祁䑁䅅䅉瑁䍁䅁睍瑁䑁䅅杍瑁䑁䅉杍畁䡁䅧䅢穂䝁䄰兘䵂䕁䄴䅖湁䍁䅅䅊䑂䍁䅑䅎硁䑁䅯䅊䑂䍁䅑免硁䑁䅍䅁䅄䅃䅁䅧䅁䍁䅣睗䙂䙁䅕䅉䝂䝁䅫杢桂䝁䄴睙灂䝁䅅䅢杁䙁䅁杣療䝁䅙兡獂䝁䅕䅉瑁䍁䅁杍睁䑁䅉免杁䍁䄰䅉穁䍁䄰免祁䍁䄰杍祁䍁䄴䅥獂䡁䅍兢摂䕁䅷杔啂䍁䅣光歁䕁䅑䅊硁䑁䅅䅏㙁䍁䅑睔歁䑁䅅免㑁䅁䅁睷䅧䡁䅷䅁湁䙁䅳兒噂䍁䅁杒灂䝁䄴兙畂䝁䅍兡桂䝁䅷䅉兂䡁䅉睢浂䝁䅫䅢求䍁䅁兌杁䑁䅉䅍祁䑁䅅䅉瑁䍁䅁睍瑁䑁䅅杍瑁䑁䅉杍畁䡁䅧䅢穂䝁䄰兘䵂䕁䄴䅖湁䍁䅅䅊䝂䍁䅑杍睁䑁䅯䅊䡂䍁䅑杍睁䅁䅁杴䅧䡁䅷䅁湁䙁䅳兒噂䍁䅁杒灂䝁䄴兙畂䝁䅍兡桂䝁䅷䅉兂䡁䅉睢浂䝁䅫䅢求䍁䅁兌杁䑁䅉䅍祁䑁䅅䅉瑁䍁䅁睍瑁䑁䅅杍瑁䑁䅉杍畁䡁䅧䅢穂䝁䄰兘䵂䕁䄴䅖湁䍁䅅䅊䝂䍁䅑杍硁䑁䅯䅊䡂䍁䅑杍硁䅁䅁䅵䅧䡁䅷䅁湁䙁䅳兒噂䍁䅁杒灂䝁䄴兙畂䝁䅍兡桂䝁䅷䅉兂䡁䅉睢浂䝁䅫䅢求䍁䅁兌杁䑁䅉䅍祁䑁䅅䅉瑁䍁䅁睍瑁䑁䅅杍瑁䑁䅉杍畁䡁䅧䅢穂䝁䄰兘䵂䕁䄴䅖湁䍁䅅䅊䝂䍁䅑睍㉁䑁䅯䅊䭂䍁䅑睍㉁䅁䅁睶䅧䡁䅷䅁湁䙁䅳兒噂䍁䅁杒灂䝁䄴兙畂䝁䅍兡桂䝁䅷䅉兂䡁䅉睢浂䝁䅫䅢求䍁䅁兌杁䑁䅉䅍祁䑁䅅䅉瑁䍁䅁睍瑁䑁䅅杍瑁䑁䅉杍畁䡁䅧䅢穂䝁䄰兘䵂䕁䄴䅖湁䍁䅅䅊䝂䍁䅑睍㍁䑁䅯䅊䭂䍁䅑睍㍁䅁䅁具䅧䡁䅁䅁湁䙁䅳兒噂䍁䅁杒灂䝁䄴兙畂䝁䅍兡桂䝁䅷䅉兂䡁䅉睢浂䝁䅫䅢求䍁䅁兌杁䑁䅉䅍祁䑁䅅䅉瑁䍁䅁睍瑁䑁䅅杍瑁䑁䅉杍畁䡁䅧䅢穂䝁䄰兘䵂䕁䄴䅖湁䍁䅅䅊呂䍁䅑睍㕁䅁䅁其䅧䡁䅁䅁湁䙁䅳兒噂䍁䅁杒灂䝁䄴兙畂䝁䅍兡桂䝁䅷䅉兂䡁䅉睢浂䝁䅫䅢求䍁䅁兌杁䑁䅉䅍祁䑁䅅䅉瑁䍁䅁睍瑁䑁䅅杍瑁䑁䅉杍畁䡁䅧䅢穂䝁䄰兘䵂䕁䄴䅖湁䍁䅅䅊坂䍁䅑䅎祁䅁䅁兵䅧䡁䅷䅁湁䙁䅳兒噂䍁䅁杒灂䝁䄴兙畂䝁䅍兡桂䝁䅷䅉兂䡁䅉睢浂䝁䅫䅢求䍁䅁兌杁䑁䅉䅍祁䑁䅅䅉瑁䍁䅁睍瑁䑁䅅杍瑁䑁䅉杍畁䡁䅧䅢穂䝁䄰兘䵂䕁䄴䅖湁䍁䅅䅊塂䍁䅑䅎㑁䑁䅯䅊塂䍁䅑兎㉁䅁䅁睵䅧䡁䅁䅁湁䙁䅳兒噂䍁䅁杒灂䝁䄴兙畂䝁䅍兡桂䝁䅷䅉兂䡁䅉睢浂䝁䅫䅢求䍁䅁兌杁䑁䅉䅍祁䑁䅅䅉瑁䍁䅁睍瑁䑁䅅杍瑁䑁䅉杍畁䡁䅧䅢穂䝁䄰兘䵂䕁䄴䅖湁䍁䅅䅊奂䍁䅑䅎祁䅁䅁杵䅧䡁䅁䅁湁䙁䅳兒噂䍁䅁杒灂䝁䄴兙畂䝁䅍兡桂䝁䅷䅉兂䡁䅉睢浂䝁䅫䅢求䍁䅁兌杁䑁䅉䅍祁䑁䅅䅉瑁䍁䅁睍瑁䑁䅅杍瑁䑁䅉杍畁䡁䅧䅢穂䝁䄰兘䵂䕁䄴䅖湁䍁䅅䅊奂䍁䅑䅎穁䅁䅁䅶䅧䡁䅉䅁湁䙁䅳兒噂䍁䅁杒灂䝁䄴兙畂䝁䅍兡桂䝁䅷䅉兂䡁䅉睢浂䝁䅫䅢求䍁䅁兌杁䑁䅉䅍祁䑁䅅䅉瑁䍁䅁睍瑁䑁䅅杍瑁䑁䅉杍畁䡁䅧䅢穂䝁䄰兘乂䕁䅑兖湁䍁䅅䅊䍂䍁䅑免硁䑁䅕䅁楃权䅁䅣䅁䍁䅣睗䙂䙁䅕䅉䝂䝁䅫杢桂䝁䄴睙灂䝁䅅䅢杁䙁䅁杣療䝁䅙兡獂䝁䅕䅉瑁䍁䅁杍睁䑁䅉免杁䍁䄰䅉穁䍁䄰免祁䍁䄰杍祁䍁䄴䅥獂䡁䅍兢摂䕁䄰䅒噂䍁䅣光歁䕁䅍䅊祁䑁䅁䅁噃权䅁䅦䅁䍁䅣睗䙂䙁䅕䅉䝂䝁䅫杢桂䝁䄴睙灂䝁䅅䅢杁䙁䅁杣療䝁䅙兡獂䝁䅕䅉瑁䍁䅁杍睁䑁䅉免杁䍁䄰䅉穁䍁䄰免祁䍁䄰杍祁䍁䄴䅥獂䡁䅍兢摂䕁䄰䅒噂䍁䅣光歁䕁䅍䅊祁䑁䅑杏歁䕁䅍䅊穁䑁䅕䅁塃权䅁䅣䅁䍁䅣睗䙂䙁䅕䅉䝂䝁䅫杢桂䝁䄴睙灂䝁䅅䅢杁䙁䅁杣療䝁䅙兡獂䝁䅕䅉瑁䍁䅁杍睁䑁䅉免杁䍁䄰䅉穁䍁䄰免祁䍁䄰杍祁䍁䄴䅥獂䡁䅍兢摂䕁䄰䅒噂䍁䅣光歁䕁䅍䅊穁䑁䅙䅁婃权䅁杦䅁䍁䅣睗䙂䙁䅕䅉䝂䝁䅫杢桂䝁䄴睙灂䝁䅅䅢杁䙁䅁杣療䝁䅙兡獂䝁䅕䅉瑁䍁䅁杍睁䑁䅉免杁䍁䄰䅉穁䍁䄰免祁䍁䄰杍祁䍁䄴䅥獂䡁䅍兢摂䕁䄰䅒噂䍁䅣光歁䕁䅍䅊ぁ䑁䅅杏歁䕁䅍䅊硁䑁䅅睍䅁䩁䭳䅁䅃䅁䅁睊扂䕁䅕兖杁䕁䅙兡畂䝁䅅杢橂䝁䅫兙獂䍁䅁䅕祂䝁䄸杚灂䝁䅷党杁䍁䄰䅉祁䑁䅁杍硁䍁䅁兌杁䑁䅍兌硁䑁䅉兌祁䑁䅉杌㑂䝁䅷督瑂䙁䄰兔䕂䙁䅕睊桁䍁䅑䅒歁䑁䅅免㑁䑁䅯䅊偂䍁䅑免硁䑁䅧䅁橃权䅁䅦䅁䍁䅣睗䙂䙁䅕䅉䝂䝁䅫杢桂䝁䄴睙灂䝁䅅䅢杁䙁䅁杣療䝁䅙兡獂䝁䅕䅉瑁䍁䅁杍睁䑁䅉免杁䍁䄰䅉穁䍁䄰免祁䍁䄰杍祁䍁䄴䅥獂䡁䅍兢摂䕁䄰䅒噂䍁䅣光歁䕁䅙䅊祁䑁䅁杏歁䕁䅣䅊祁䑁䅁䅁坃权䅁䅦䅁䍁䅣睗䙂䙁䅕䅉䝂䝁䅫杢桂䝁䄴睙灂䝁䅅䅢杁䙁䅁杣療䝁䅙兡獂䝁䅕䅉瑁䍁䅁杍睁䑁䅉免杁䍁䄰䅉穁䍁䄰免祁䍁䄰杍祁䍁䄴䅥獂䡁䅍兢摂䕁䄰䅒噂䍁䅣光歁䕁䅙䅊祁䑁䅅杏歁䕁䅣䅊祁䑁䅅䅁奃权䅁䅦䅁䍁䅣睗䙂䙁䅕䅉䝂䝁䅫杢桂䝁䄴睙灂䝁䅅䅢杁䙁䅁杣療䝁䅙兡獂䝁䅕䅉瑁䍁䅁杍睁䑁䅉免杁䍁䄰䅉穁䍁䄰免祁䍁䄰杍祁䍁䄴䅥獂䡁䅍兢摂䕁䄰䅒噂䍁䅣光歁䕁䅙䅊穁䑁䅙杏歁䕁䅯䅊穁䑁䅙䅁慃权䅁䅦䅁䍁䅣睗䙂䙁䅕䅉䝂䝁䅫杢桂䝁䄴睙灂䝁䅅䅢杁䙁䅁杣療䝁䅙兡獂䝁䅕䅉瑁䍁䅁杍睁䑁䅉免杁䍁䄰䅉穁䍁䄰免祁䍁䄰杍祁䍁䄴䅥獂䡁䅍兢摂䕁䄰䅒噂䍁䅣光歁䕁䅙䅊穁䑁䅣杏歁䕁䅯䅊穁䑁䅣䅁捃权䅁䅣䅁䍁䅣睗䙂䙁䅕䅉䝂䝁䅫杢桂䝁䄴睙灂䝁䅅䅢杁䙁䅁杣療䝁䅙兡獂䝁䅕䅉瑁䍁䅁杍睁䑁䅉免杁䍁䄰䅉穁䍁䄰免祁䍁䄰杍祁䍁䄴䅥獂䡁䅍兢摂䕁䄰䅒噂䍁䅣光歁䙁䅍䅊穁䑁䅫䅁摃权䅁䅣䅁䍁䅣睗䙂䙁䅕䅉䝂䝁䅫杢桂䝁䄴睙灂䝁䅅䅢杁䙁䅁杣療䝁䅙兡獂䝁䅕䅉瑁䍁䅁杍睁䑁䅉免杁䍁䄰䅉穁䍁䄰免祁䍁䄰杍祁䍁䄴䅥獂䡁䅍兢摂䕁䄰䅒噂䍁䅣光歁䙁䅙䅊ぁ䑁䅉䅁敃权䅁䅦䅁䍁䅣睗䙂䙁䅕䅉䝂䝁䅫杢桂䝁䄴睙灂䝁䅅䅢杁䙁䅁杣療䝁䅙兡獂䝁䅕䅉瑁䍁䅁杍睁䑁䅉免杁䍁䄰䅉穁䍁䄰免祁䍁䄰杍祁䍁䄴䅥獂䡁䅍兢摂䕁䄰䅒噂䍁䅣光歁䙁䅣䅊ぁ䑁䅧杏歁䙁䅣䅊ㅁ䑁䅙䅁权权䅁䅣䅁䍁䅣睗䙂䙁䅕䅉䝂䝁䅫杢桂䝁䄴睙灂䝁䅅䅢杁䙁䅁杣療䝁䅙兡獂䝁䅕䅉瑁䍁䅁杍睁䑁䅉免杁䍁䄰䅉穁䍁䄰免祁䍁䄰杍祁䍁䄴䅥獂䡁䅍兢摂䕁䄰䅒噂䍁䅣光歁䙁䅧䅊ぁ䑁䅉䅁晃权䅁䅣䅁䍁䅣睗䙂䙁䅕䅉䝂䝁䅫杢桂䝁䄴睙灂䝁䅅䅢杁䙁䅁杣療䝁䅙兡獂䝁䅕䅉瑁䍁䅁杍睁䑁䅉免杁䍁䄰䅉穁䍁䄰免祁䍁䄰杍祁䍁䄴䅥獂䡁䅍兢摂䕁䄰䅒噂䍁䅣光歁䙁䅧䅊ぁ䑁䅍䅁桃权䅁来䅁䍁䅣睗䙂䙁䅕䅉䝂䝁䅫杢桂䝁䄴睙灂䝁䅅䅢杁䙁䅁杣療䝁䅙兡獂䝁䅕䅉瑁䍁䅁杍睁䑁䅉免杁䍁䄰䅉穁䍁䄰免祁䍁䄰杍祁䍁䄴䅥獂䡁䅍兢摂䕁䄰睒䙂䍁䅁䅋祁䍁䅫睊桁䍁䅑村歁䑁䅅免ㅁ䅁䅁䅵䅯䡁䅧䅁湁䙁䅳兒噂䍁䅁杒灂䝁䄴兙畂䝁䅍兡桂䝁䅷䅉兂䡁䅉睢浂䝁䅫䅢求䍁䅁兌杁䑁䅉䅍祁䑁䅅䅉瑁䍁䅁睍瑁䑁䅅杍瑁䑁䅉杍畁䡁䅧䅢穂䝁䄰兘乂䕁䅣兒杁䍁䅧杍灁䍁䅣光歁䕁䅍䅊祁䑁䅁䅁穃权䅁䅨䅁䍁䅣睗䙂䙁䅕䅉䝂䝁䅫杢桂䝁䄴睙灂䝁䅅䅢杁䙁䅁杣療䝁䅙兡獂䝁䅕䅉瑁䍁䅁杍睁䑁䅉免杁䍁䄰䅉穁䍁䄰免祁䍁䄰杍祁䍁䄴䅥獂䡁䅍兢摂䕁䄰睒䙂䍁䅁䅋祁䍁䅫睊桁䍁䅑睑歁䑁䅉䅎㙁䍁䅑睑歁䑁䅍兎䅁䱁䭕䅁㑂䅁䅁睊扂䕁䅕兖杁䕁䅙兡畂䝁䅅杢橂䝁䅫兙獂䍁䅁䅕祂䝁䄸杚灂䝁䅷党杁䍁䄰䅉祁䑁䅁杍硁䍁䅁兌杁䑁䅍兌硁䑁䅉兌祁䑁䅉杌㑂䝁䅷督瑂䙁䄰兔䡂䕁䅕䅉潁䑁䅉克湁䍁䅅䅊䑂䍁䅑睍㉁䅁䅁杵䅯䥁䅙䅁湁䙁䅳兒噂䍁䅁杒灂䝁䄴兙畂䝁䅍兡桂䝁䅷䅉兂䡁䅉睢浂䝁䅫䅢求䍁䅁兌杁䑁䅉䅍祁䑁䅅䅉瑁䍁䅁睍瑁䑁䅅杍瑁䑁䅉杍畁䡁䅧䅢穂䝁䄰兘乂䕁䅣兒杁䍁䅧杍灁䍁䅣光歁䕁䅍䅊ぁ䑁䅅杏歁䕁䅍䅊硁䑁䅅睍䅁䱁䭷䅁䥃䅁䅁睊扂䕁䅕兖杁䕁䅙兡畂䝁䅅杢橂䝁䅫兙獂䍁䅁䅕祂䝁䄸杚灂䝁䅷党杁䍁䄰䅉祁䑁䅁杍硁䍁䅁兌杁䑁䅍兌硁䑁䅉兌祁䑁䅉杌㑂䝁䅷督瑂䙁䄰兔䡂䕁䅕䅉潁䑁䅉克湁䍁䅅䅊䕂䍁䅑免硁䑁䅧杏歁䕁䄸䅊硁䑁䅅䅏䅁䱁䭫䅁䕃䅁䅁睊扂䕁䅕兖杁䕁䅙兡畂䝁䅅杢橂䝁䅫兙獂䍁䅁䅕祂䝁䄸杚灂䝁䅷党杁䍁䄰䅉祁䑁䅁杍硁䍁䅁兌杁䑁䅍兌硁䑁䅉兌祁䑁䅉杌㑂䝁䅷督瑂䙁䄰兔䡂䕁䅕䅉潁䑁䅉克湁䍁䅅䅊䝂䍁䅑杍睁䑁䅯䅊䡂䍁䅑杍睁䅁䅁䅴䅯䥁䅑䅁湁䙁䅳兒噂䍁䅁杒灂䝁䄴兙畂䝁䅍兡桂䝁䅷䅉兂䡁䅉睢浂䝁䅫䅢求䍁䅁兌杁䑁䅉䅍祁䑁䅅䅉瑁䍁䅁睍瑁䑁䅅杍瑁䑁䅉杍畁䡁䅧䅢穂䝁䄰兘乂䕁䅣兒杁䍁䅧杍灁䍁䅣光歁䕁䅙䅊祁䑁䅅杏歁䕁䅣䅊祁䑁䅅䅁㉃权䅁䅨䅁䍁䅣睗䙂䙁䅕䅉䝂䝁䅫杢桂䝁䄴睙灂䝁䅅䅢杁䙁䅁杣療䝁䅙兡獂䝁䅕䅉瑁䍁䅁杍睁䑁䅉免杁䍁䄰䅉穁䍁䄰免祁䍁䄰杍祁䍁䄴䅥獂䡁䅍兢摂䕁䄰睒䙂䍁䅁䅋祁䍁䅫睊桁䍁䅑杒歁䑁䅍李㙁䍁䅑杓歁䑁䅍李䅁䱁䭳䅁䕃䅁䅁睊扂䕁䅕兖杁䕁䅙兡畂䝁䅅杢橂䝁䅫兙獂䍁䅁䅕祂䝁䄸杚灂䝁䅷党杁䍁䄰䅉祁䑁䅁杍硁䍁䅁兌杁䑁䅍兌硁䑁䅉兌祁䑁䅉杌㑂䝁䅷督瑂䙁䄰兔䡂䕁䅕䅉潁䑁䅉克湁䍁䅅䅊䝂䍁䅑睍㍁䑁䅯䅊䭂䍁䅑睍㍁䅁䅁其䅯䡁䅧䅁湁䙁䅳兒噂䍁䅁杒灂䝁䄴兙畂䝁䅍兡桂䝁䅷䅉兂䡁䅉睢浂䝁䅫䅢求䍁䅁兌杁䑁䅉䅍祁䑁䅅䅉瑁䍁䅁睍瑁䑁䅅杍瑁䑁䅉杍畁䡁䅧䅢穂䝁䄰兘乂䕁䅣兒杁䍁䅧杍灁䍁䅣光歁䙁䅍䅊穁䑁䅫䅁㍃权䅁䅥䅁䍁䅣睗䙂䙁䅕䅉䝂䝁䅫杢桂䝁䄴睙灂䝁䅅䅢杁䙁䅁杣療䝁䅙兡獂䝁䅕䅉瑁䍁䅁杍睁䑁䅉免杁䍁䄰䅉穁䍁䄰免祁䍁䄰杍祁䍁䄴䅥獂䡁䅍兢摂䕁䄰睒䙂䍁䅁䅋祁䍁䅫睊桁䍁䅑杖歁䑁䅑杍䅁䱁䬴䅁䕃䅁䅁睊扂䕁䅕兖杁䕁䅙兡畂䝁䅅杢橂䝁䅫兙獂䍁䅁䅕祂䝁䄸杚灂䝁䅷党杁䍁䄰䅉祁䑁䅁杍硁䍁䅁兌杁䑁䅍兌硁䑁䅉兌祁䑁䅉杌㑂䝁䅷督瑂䙁䄰兔䡂䕁䅕䅉潁䑁䅉克湁䍁䅅䅊塂䍁䅑䅎㑁䑁䅯䅊塂䍁䅑兎㉁䅁䅁䅷䅯䡁䅧䅁湁䙁䅳兒噂䍁䅁杒灂䝁䄴兙畂䝁䅍兡桂䝁䅷䅉兂䡁䅉睢浂䝁䅫䅢求䍁䅁兌杁䑁䅉䅍祁䑁䅅䅉瑁䍁䅁睍瑁䑁䅅杍瑁䑁䅉杍畁䡁䅧䅢穂䝁䄰兘乂䕁䅣兒杁䍁䅧杍灁䍁䅣光歁䙁䅧䅊ぁ䑁䅉䅁⽃权䅁䅥䅁䍁䅣睗䙂䙁䅕䅉䝂䝁䅫杢桂䝁䄴睙灂䝁䅅䅢杁䙁䅁杣療䝁䅙兡獂䝁䅕䅉瑁䍁䅁杍睁䑁䅉免杁䍁䄰䅉穁䍁䄰免祁䍁䄰杍祁䍁䄴䅥獂䡁䅍兢摂䕁䄰睒䙂䍁䅁䅋祁䍁䅫睊桁䍁䅑䅗歁䑁䅑睍䅁䵁䭅䅁祂䅁䅁睊扂䕁䅕兖杁䕁䅙兡畂䝁䅅杢橂䝁䅫兙獂䍁䅁䅕祂䝁䄸杚灂䝁䅷党杁䍁䄰䅉祁䑁䅁杍硁䍁䅁兌杁䑁䅍兌硁䑁䅉兌祁䑁䅉杌㑂䝁䅷督瑂䙁䄰兔䡂䕁䅕睊桁䍁䅑村歁䑁䅅免ㅁ䅁䅁关䅯䡁䅁䅁湁䙁䅳兒噂䍁䅁杒灂䝁䄴兙畂䝁䅍兡桂䝁䅷䅉兂䡁䅉睢浂䝁䅫䅢求䍁䅁兌杁䑁䅉䅍祁䑁䅅䅉瑁䍁䅁睍瑁䑁䅅杍瑁䑁䅉杍畁䡁䅧䅢穂䝁䄰兘乂䕁䅣兒湁䍁䅅䅊䑂䍁䅑杍睁䅁䅁䅰䅯䡁䅷䅁湁䙁䅳兒噂䍁䅁杒灂䝁䄴兙畂䝁䅍兡桂䝁䅷䅉兂䡁䅉睢浂䝁䅫䅢求䍁䅁兌杁䑁䅉䅍祁䑁䅅䅉瑁䍁䅁睍瑁䑁䅅杍瑁䑁䅉杍畁䡁䅧䅢穂䝁䄰兘乂䕁䅣兒湁䍁䅅䅊䑂䍁䅑杍ぁ䑁䅯䅊䑂䍁䅑睍ㅁ䅁䅁杰䅯䡁䅁䅁湁䙁䅳兒噂䍁䅁杒灂䝁䄴兙畂䝁䅍兡桂䝁䅷䅉兂䡁䅉睢浂䝁䅫䅢求䍁䅁兌杁䑁䅉䅍祁䑁䅅䅉瑁䍁䅁睍瑁䑁䅅杍瑁䑁䅉杍畁䡁䅧䅢穂䝁䄰兘乂䕁䅣兒湁䍁䅅䅊䑂䍁䅑睍㉁䅁䅁共䅯䡁䄴䅁湁䙁䅳兒噂䍁䅁杒灂䝁䄴兙畂䝁䅍兡桂䝁䅷䅉兂䡁䅉睢浂䝁䅫䅢求䍁䅁兌杁䑁䅉䅍祁䑁䅅䅉瑁䍁䅁睍瑁䑁䅅杍瑁䑁䅉杍畁䡁䅧䅢穂䝁䄰兘乂䕁䅣兒湁䍁䅅䅊䑂䍁䅑䅎硁䑁䅯䅊䑂䍁䅑免硁䑁䅍䅁牃权䅁䅧䅁䍁䅣睗䙂䙁䅕䅉䝂䝁䅫杢桂䝁䄴睙灂䝁䅅䅢杁䙁䅁杣療䝁䅙兡獂䝁䅕䅉瑁䍁䅁杍睁䑁䅉免杁䍁䄰䅉穁䍁䄰免祁䍁䄰杍祁䍁䄴䅥獂䡁䅍兢摂䕁䄰睒䙂䍁䅣光歁䕁䅑䅊硁䑁䅅䅏㙁䍁䅑睔歁䑁䅅免㑁䅁䅁杳䅯䡁䅷䅁湁䙁䅳兒噂䍁䅁杒灂䝁䄴兙畂䝁䅍兡桂䝁䅷䅉兂䡁䅉睢浂䝁䅫䅢求䍁䅁兌杁䑁䅉䅍祁䑁䅅䅉瑁䍁䅁睍瑁䑁䅅杍瑁䑁䅉杍畁䡁䅧䅢穂䝁䄰兘乂䕁䅣兒湁䍁䅅䅊䝂䍁䅑杍睁䑁䅯䅊䡂䍁䅑杍睁䅁䅁兰䅯䡁䅷䅁湁䙁䅳兒噂䍁䅁杒灂䝁䄴兙畂䝁䅍兡桂䝁䅷䅉兂䡁䅉睢浂䝁䅫䅢求䍁䅁兌杁䑁䅉䅍祁䑁䅅䅉瑁䍁䅁睍瑁䑁䅅杍瑁䑁䅉杍畁䡁䅧䅢穂䝁䄰兘乂䕁䅣兒湁䍁䅅䅊䝂䍁䅑杍硁䑁䅯䅊䡂䍁䅑杍硁䅁䅁睰䅯䡁䅷䅁湁䙁䅳兒噂䍁䅁杒灂䝁䄴兙畂䝁䅍兡桂䝁䅷䅉兂䡁䅉睢浂䝁䅫䅢求䍁䅁兌杁䑁䅉䅍祁䑁䅅䅉瑁䍁䅁睍瑁䑁䅅杍瑁䑁䅉杍畁䡁䅧䅢穂䝁䄰兘乂䕁䅣兒湁䍁䅅䅊䝂䍁䅑睍㉁䑁䅯䅊䭂䍁䅑睍㉁䅁䅁東䅯䡁䅷䅁湁䙁䅳兒噂䍁䅁杒灂䝁䄴兙畂䝁䅍兡桂䝁䅷䅉兂䡁䅉睢浂䝁䅫䅢求䍁䅁兌杁䑁䅉䅍祁䑁䅅䅉瑁䍁䅁睍瑁䑁䅅杍瑁䑁䅉杍畁䡁䅧䅢穂䝁䄰兘乂䕁䅣兒湁䍁䅅䅊䝂䍁䅑睍㍁䑁䅯䅊䭂䍁䅑睍㍁䅁䅁䅲䅯䡁䅁䅁湁䙁䅳兒噂䍁䅁杒灂䝁䄴兙畂䝁䅍兡桂䝁䅷䅉兂䡁䅉睢浂䝁䅫䅢求䍁䅁兌杁䑁䅉䅍祁䑁䅅䅉瑁䍁䅁睍瑁䑁䅅杍瑁䑁䅉杍畁䡁䅧䅢穂䝁䄰兘乂䕁䅣兒湁䍁䅅䅊呂䍁䅑睍㕁䅁䅁䅱䅯䡁䅁䅁湁䙁䅳兒噂䍁䅁杒灂䝁䄴兙畂䝁䅍兡桂䝁䅷䅉兂䡁䅉睢浂䝁䅫䅢求䍁䅁兌杁䑁䅉䅍祁䑁䅅䅉瑁䍁䅁睍瑁䑁䅅杍瑁䑁䅉杍畁䡁䅧䅢穂䝁䄰兘乂䕁䅣兒湁䍁䅅䅊坂䍁䅑䅎祁䅁䅁兲䅯䡁䅷䅁湁䙁䅳兒噂䍁䅁杒灂䝁䄴兙畂䝁䅍兡桂䝁䅷䅉兂䡁䅉睢浂䝁䅫䅢求䍁䅁兌杁䑁䅉䅍祁䑁䅅䅉瑁䍁䅁睍瑁䑁䅅杍瑁䑁䅉杍畁䡁䅧䅢穂䝁䄰兘乂䕁䅣兒湁䍁䅅䅊塂䍁䅑䅎㑁䑁䅯䅊塂䍁䅑兎㉁䅁䅁睲䅯䡁䅁䅁湁䙁䅳兒噂䍁䅁杒灂䝁䄴兙畂䝁䅍兡桂䝁䅷䅉兂䡁䅉睢浂䝁䅫䅢求䍁䅁兌杁䑁䅉䅍祁䑁䅅䅉瑁䍁䅁睍瑁䑁䅅杍瑁䑁䅉杍畁䡁䅧䅢穂䝁䄰兘乂䕁䅣兒湁䍁䅅䅊奂䍁䅑䅎祁䅁䅁杲䅯䡁䅁䅁湁䙁䅳兒噂䍁䅁杒灂䝁䄴兙畂䝁䅍兡桂䝁䅷䅉兂䡁䅉睢浂䝁䅫䅢求䍁䅁兌杁䑁䅉䅍祁䑁䅅䅉瑁䍁䅁睍瑁䑁䅅杍瑁䑁䅉杍畁䡁䅧䅢穂䝁䄰兘乂䕁䅣兒湁䍁䅅䅊奂䍁䅑䅎穁䅁䅁䅳䅯䡁䅉䅁湁䙁䅳兒噂䍁䅁杒灂䝁䄴兙畂䝁䅍兡桂䝁䅷䅉兂䡁䅉睢浂䝁䅫䅢求䍁䅁兌杁䑁䅉䅍祁䑁䅅䅉瑁䍁䅁睍瑁䑁䅅杍瑁䑁䅉杍畁䡁䅧䅢穂䝁䄰兘佂䕁䅕兒湁䍁䅅䅊䍂䍁䅑免硁䑁䅕䅁偄权䅁䅣䅁䍁䅣睗䙂䙁䅕䅉䝂䝁䅫杢桂䝁䄴睙灂䝁䅅䅢杁䙁䅁杣療䝁䅙兡獂䝁䅕䅉瑁䍁䅁杍睁䑁䅉免杁䍁䄰䅉穁䍁䄰免祁䍁䄰杍祁䍁䄴䅥獂䡁䅍兢摂䕁䄴兒䙂䍁䅣光歁䕁䅍䅊祁䑁䅁䅁䑄权䅁䅦䅁䍁䅣睗䙂䙁䅕䅉䝂䝁䅫杢桂䝁䄴睙灂䝁䅅䅢杁䙁䅁杣療䝁䅙兡獂䝁䅕䅉瑁䍁䅁杍睁䑁䅉免杁䍁䄰䅉穁䍁䄰免祁䍁䄰杍祁䍁䄴䅥獂䡁䅍兢摂䕁䄴兒䙂䍁䅣光歁䕁䅍䅊祁䑁䅑杏歁䕁䅍䅊穁䑁䅕䅁䙄权䅁䅣䅁䍁䅣睗䙂䙁䅕䅉䝂䝁䅫杢桂䝁䄴睙灂䝁䅅䅢杁䙁䅁杣療䝁䅙兡獂䝁䅕䅉瑁䍁䅁杍睁䑁䅉免杁䍁䄰䅉穁䍁䄰免祁䍁䄰杍祁䍁䄴䅥獂䡁䅍兢摂䕁䄴兒䙂䍁䅣光歁䕁䅍䅊穁䑁䅙䅁䡄权䅁杦䅁䍁䅣睗䙂䙁䅕䅉䝂䝁䅫杢桂䝁䄴睙灂䝁䅅䅢杁䙁䅁杣療䝁䅙兡獂䝁䅕䅉瑁䍁䅁杍睁䑁䅉免杁䍁䄰䅉穁䍁䄰免祁䍁䄰杍祁䍁䄴䅥獂䡁䅍兢摂䕁䄴兒䙂䍁䅣光歁䕁䅍䅊ぁ䑁䅅杏歁䕁䅍䅊硁䑁䅅睍䅁䵁䭫䅁䅃䅁䅁睊扂䕁䅕兖杁䕁䅙兡畂䝁䅅杢橂䝁䅫兙獂䍁䅁䅕祂䝁䄸杚灂䝁䅷党杁䍁䄰䅉祁䑁䅁杍硁䍁䅁兌杁䑁䅍兌硁䑁䅉兌祁䑁䅉杌㑂䝁䅷督瑂䙁䄰杔䙂䕁䅕睊桁䍁䅑䅒歁䑁䅅免㑁䑁䅯䅊偂䍁䅑免硁䑁䅧䅁兄权䅁䅦䅁䍁䅣睗䙂䙁䅕䅉䝂䝁䅫杢桂䝁䄴睙灂䝁䅅䅢杁䙁䅁杣療䝁䅙兡獂䝁䅕䅉瑁䍁䅁杍睁䑁䅉免杁䍁䄰䅉穁䍁䄰免祁䍁䄰杍祁䍁䄴䅥獂䡁䅍兢摂䕁䄴兒䙂䍁䅣光歁䕁䅙䅊祁䑁䅁杏歁䕁䅣䅊祁䑁䅁䅁䕄权䅁䅦䅁䍁䅣睗䙂䙁䅕䅉䝂䝁䅫杢桂䝁䄴睙灂䝁䅅䅢杁䙁䅁杣療䝁䅙兡獂䝁䅕䅉瑁䍁䅁杍睁䑁䅉免杁䍁䄰䅉穁䍁䄰免祁䍁䄰杍祁䍁䄴䅥獂䡁䅍兢摂䕁䄴兒䙂䍁䅣光歁䕁䅙䅊祁䑁䅅杏歁䕁䅣䅊祁䑁䅅䅁䝄权䅁䅦䅁䍁䅣睗䙂䙁䅕䅉䝂䝁䅫杢桂䝁䄴睙灂䝁䅅䅢杁䙁䅁杣療䝁䅙兡獂䝁䅕䅉瑁䍁䅁杍睁䑁䅉免杁䍁䄰䅉穁䍁䄰免祁䍁䄰杍祁䍁䄴䅥獂䡁䅍兢摂䕁䄴兒䙂䍁䅣光歁䕁䅙䅊穁䑁䅙杏歁䕁䅯䅊穁䑁䅙䅁䥄权䅁䅦䅁䍁䅣睗䙂䙁䅕䅉䝂䝁䅫杢桂䝁䄴睙灂䝁䅅䅢杁䙁䅁杣療䝁䅙兡獂䝁䅕䅉瑁䍁䅁杍睁䑁䅉免杁䍁䄰䅉穁䍁䄰免祁䍁䄰杍祁䍁䄴䅥獂䡁䅍兢摂䕁䄴兒䙂䍁䅣光歁䕁䅙䅊穁䑁䅣杏歁䕁䅯䅊穁䑁䅣䅁䭄权䅁䅣䅁䍁䅣睗䙂䙁䅕䅉䝂䝁䅫杢桂䝁䄴睙灂䝁䅅䅢杁䙁䅁杣療䝁䅙兡獂䝁䅕䅉瑁䍁䅁杍睁䑁䅉免杁䍁䄰䅉穁䍁䄰免祁䍁䄰杍祁䍁䄴䅥獂䡁䅍兢摂䕁䄴兒䙂䍁䅣光歁䙁䅍䅊穁䑁䅫䅁䍄权䅁䅣䅁䍁䅣睗䙂䙁䅕䅉䝂䝁䅫杢桂䝁䄴睙灂䝁䅅䅢杁䙁䅁杣療䝁䅙兡獂䝁䅕䅉瑁䍁䅁杍睁䑁䅉免杁䍁䄰䅉穁䍁䄰免祁䍁䄰杍祁䍁䄴䅥獂䡁䅍兢摂䕁䄴兒䙂䍁䅣光歁䙁䅙䅊ぁ䑁䅉䅁䱄权䅁䅦䅁䍁䅣睗䙂䙁䅕䅉䝂䝁䅫杢桂䝁䄴睙灂䝁䅅䅢杁䙁䅁杣療䝁䅙兡獂䝁䅕䅉瑁䍁䅁杍睁䑁䅉免杁䍁䄰䅉穁䍁䄰免祁䍁䄰杍祁䍁䄴䅥獂䡁䅍兢摂䕁䄴兒䙂䍁䅣光歁䙁䅣䅊ぁ䑁䅧杏歁䙁䅣䅊ㅁ䑁䅙䅁乄权䅁䅣䅁䍁䅣睗䙂䙁䅕䅉䝂䝁䅫杢桂䝁䄴睙灂䝁䅅䅢杁䙁䅁杣療䝁䅙兡獂䝁䅕䅉瑁䍁䅁杍睁䑁䅉免杁䍁䄰䅉穁䍁䄰免祁䍁䄰杍祁䍁䄴䅥獂䡁䅍兢摂䕁䄴兒䙂䍁䅣光歁䙁䅧䅊ぁ䑁䅉䅁䵄权䅁䅣䅁䍁䅣睗䙂䙁䅕䅉䝂䝁䅫杢桂䝁䄴睙灂䝁䅅䅢杁䙁䅁杣療䝁䅙兡獂䝁䅕䅉瑁䍁䅁杍睁䑁䅉免杁䍁䄰䅉穁䍁䄰免祁䍁䄰杍祁䍁䄴䅥獂䡁䅍兢摂䕁䄴兒䙂䍁䅣光歁䙁䅧䅊ぁ䑁䅍䅁佄权䅁杣䅁䍁䅣睗䙂䙁䅕䅉䝂䝁䅫杢桂䝁䄴睙灂䝁䅅䅢杁䙁䅁杣療䝁䅙兡獂䝁䅕䅉瑁䍁䅁杍睁䑁䅉免杁䍁䄰䅉穁䍁䄰免祁䍁䄰杍祁䍁䄴䅥獂䡁䅍兢摂䕁䄴睖䙂䍁䅣光歁䕁䅉䅊硁䑁䅅兎䅁偁䭷䅁睂䅁䅁睊扂䕁䅕兖杁䕁䅙兡畂䝁䅅杢橂䝁䅫兙獂䍁䅁䅕祂䝁䄸杚灂䝁䅷党杁䍁䄰䅉祁䑁䅁杍硁䍁䅁兌杁䑁䅍兌硁䑁䅉兌祁䑁䅉杌㑂䝁䅷督瑂䙁䄰杔塂䕁䅕睊桁䍁䅑睑歁䑁䅉䅍䅁佁䬸䅁㡂䅁䅁睊扂䕁䅕兖杁䕁䅙兡畂䝁䅅杢橂䝁䅫兙獂䍁䅁䅕祂䝁䄸杚灂䝁䅷党杁䍁䄰䅉祁䑁䅁杍硁䍁䅁兌杁䑁䅍兌硁䑁䅉兌祁䑁䅉杌㑂䝁䅷督瑂䙁䄰杔塂䕁䅕睊桁䍁䅑睑歁䑁䅉䅎㙁䍁䅑睑歁䑁䅍兎䅁偁䭅䅁睂䅁䅁睊扂䕁䅕兖杁䕁䅙兡畂䝁䅅杢橂䝁䅫兙獂䍁䅁䅕祂䝁䄸杚灂䝁䅷党杁䍁䄰䅉祁䑁䅁杍硁䍁䅁兌杁䑁䅍兌硁䑁䅉兌祁䑁䅉杌㑂䝁䅷督瑂䙁䄰杔塂䕁䅕睊桁䍁䅑睑歁䑁䅍李䅁偁䭧䅁⭂䅁䅁睊扂䕁䅕兖杁䕁䅙兡畂䝁䅅杢橂䝁䅫兙獂䍁䅁䅕祂䝁䄸杚灂䝁䅷党杁䍁䄰䅉祁䑁䅁杍硁䍁䅁兌杁䑁䅍兌硁䑁䅉兌祁䑁䅉杌㑂䝁䅷督瑂䙁䄰杔塂䕁䅕睊桁䍁䅑睑歁䑁䅑免㙁䍁䅑睑歁䑁䅅免穁䅁䅁末䅯䥁䅁䅁湁䙁䅳兒噂䍁䅁杒灂䝁䄴兙畂䝁䅍兡桂䝁䅷䅉兂䡁䅉睢浂䝁䅫䅢求䍁䅁兌杁䑁䅉䅍祁䑁䅅䅉瑁䍁䅁睍瑁䑁䅅杍瑁䑁䅉杍畁䡁䅧䅢穂䝁䄰兘佂䙁䅣兒湁䍁䅅䅊䕂䍁䅑免硁䑁䅧杏歁䕁䄸䅊硁䑁䅅䅏䅁偁䬰䅁㡂䅁䅁睊扂䕁䅕兖杁䕁䅙兡畂䝁䅅杢橂䝁䅫兙獂䍁䅁䅕祂䝁䄸杚灂䝁䅷党杁䍁䄰䅉祁䑁䅁杍硁䍁䅁兌杁䑁䅍兌硁䑁䅉兌祁䑁䅉杌㑂䝁䅷督瑂䙁䄰杔塂䕁䅕睊桁䍁䅑杒歁䑁䅉䅍㙁䍁䅑睒歁䑁䅉䅍䅁偁䭁䅁㡂䅁䅁睊扂䕁䅕兖杁䕁䅙兡畂䝁䅅杢橂䝁䅫兙獂䍁䅁䅕祂䝁䄸杚灂䝁䅷党杁䍁䄰䅉祁䑁䅁杍硁䍁䅁兌杁䑁䅍兌硁䑁䅉兌祁䑁䅉杌㑂䝁䅷督瑂䙁䄰杔塂䕁䅕睊桁䍁䅑杒歁䑁䅉免㙁䍁䅑睒歁䑁䅉免䅁偁䭉䅁㡂䅁䅁睊扂䕁䅕兖杁䕁䅙兡畂䝁䅅杢橂䝁䅫兙獂䍁䅁䅕祂䝁䄸杚灂䝁䅷党杁䍁䄰䅉祁䑁䅁杍硁䍁䅁兌杁䑁䅍兌硁䑁䅉兌祁䑁䅉杌㑂䝁䅷督瑂䙁䄰杔塂䕁䅕睊桁䍁䅑杒歁䑁䅍李㙁䍁䅑杓歁䑁䅍李䅁偁䭫䅁㡂䅁䅁睊扂䕁䅕兖杁䕁䅙兡畂䝁䅅杢橂䝁䅫兙獂䍁䅁䅕祂䝁䄸杚灂䝁䅷党杁䍁䄰䅉祁䑁䅁杍硁䍁䅁兌杁䑁䅍兌硁䑁䅉兌祁䑁䅉杌㑂䝁䅷督瑂䙁䄰杔塂䕁䅕睊桁䍁䅑杒歁䑁䅍睎㙁䍁䅑杓歁䑁䅍睎䅁偁䭳䅁睂䅁䅁睊扂䕁䅕兖杁䕁䅙兡畂䝁䅅杢橂䝁䅫兙獂䍁䅁䅕祂䝁䄸杚灂䝁䅷党杁䍁䄰䅉祁䑁䅁杍硁䍁䅁兌杁䑁䅍兌硁䑁䅉兌祁䑁䅉杌㑂䝁䅷督瑂䙁䄰杔塂䕁䅕睊桁䍁䅑睕歁䑁䅍兏䅁偁䭍䅁睂䅁䅁睊扂䕁䅕兖杁䕁䅙兡畂䝁䅅杢橂䝁䅫兙獂䍁䅁䅕祂䝁䄸杚灂䝁䅷党杁䍁䄰䅉祁䑁䅁杍硁䍁䅁兌杁䑁䅍兌硁䑁䅉兌祁䑁䅉杌㑂䝁䅷督瑂䙁䄰杔塂䕁䅕睊桁䍁䅑杖歁䑁䅑杍䅁偁䭑䅁㡂䅁䅁睊扂䕁䅕兖杁䕁䅙兡畂䝁䅅杢橂䝁䅫兙獂䍁䅁䅕祂䝁䄸杚灂䝁䅷党杁䍁䄰䅉祁䑁䅁杍硁䍁䅁兌杁䑁䅍兌硁䑁䅉兌祁䑁䅉杌㑂䝁䅷督瑂䙁䄰杔塂䕁䅕睊桁䍁䅑睖歁䑁䅑䅏㙁䍁䅑睖歁䑁䅕李䅁偁䭙䅁睂䅁䅁睊扂䕁䅕兖杁䕁䅙兡畂䝁䅅杢橂䝁䅫兙獂䍁䅁䅕祂䝁䄸杚灂䝁䅷党杁䍁䄰䅉祁䑁䅁杍硁䍁䅁兌杁䑁䅍兌硁䑁䅉兌祁䑁䅉杌㑂䝁䅷督瑂䙁䄰杔塂䕁䅕睊桁䍁䅑䅗歁䑁䅑杍䅁偁䭕䅁睂䅁䅁睊扂䕁䅕兖杁䕁䅙兡畂䝁䅅杢橂䝁䅫兙獂䍁䅁䅕祂䝁䄸杚灂䝁䅷党杁䍁䄰䅉祁䑁䅁杍硁䍁䅁兌杁䑁䅍兌硁䑁䅉兌祁䑁䅉杌㑂䝁䅷督瑂䙁䄰杔塂䕁䅕睊桁䍁䅑䅗歁䑁䅑睍䅁偁䭣䅁祂䅁䅁睊扂䕁䅕兖杁䕁䅙兡畂䝁䅅杢橂䝁䅫兙獂䍁䅁䅕祂䝁䄸杚灂䝁䅷党杁䍁䄰䅉祁䑁䅁杍硁䍁䅁兌杁䑁䅍兌硁䑁䅉兌祁䑁䅉杌㑂䝁䅷督瑂䙁䄰睔䡂䕁䅕睊桁䍁䅑村歁䑁䅅免ㅁ䅁䅁睃䅳䡁䅁䅁湁䙁䅳兒噂䍁䅁杒灂䝁䄴兙畂䝁䅍兡桂䝁䅷䅉兂䡁䅉睢浂䝁䅫䅢求䍁䅁兌杁䑁䅉䅍祁䑁䅅䅉瑁䍁䅁睍瑁䑁䅅杍瑁䑁䅉杍畁䡁䅧䅢穂䝁䄰兘偂䕁䅣兒湁䍁䅅䅊䑂䍁䅑杍睁䅁䅁术䅯䡁䅷䅁湁䙁䅳兒噂䍁䅁杒灂䝁䄴兙畂䝁䅍兡桂䝁䅷䅉兂䡁䅉睢浂䝁䅫䅢求䍁䅁兌杁䑁䅉䅍祁䑁䅅䅉瑁䍁䅁睍瑁䑁䅅杍瑁䑁䅉杍畁䡁䅧䅢穂䝁䄰兘偂䕁䅣兒湁䍁䅅䅊䑂䍁䅑杍ぁ䑁䅯䅊䑂䍁䅑睍ㅁ䅁䅁䅁䅳䡁䅁䅁湁䙁䅳兒噂䍁䅁杒灂䝁䄴兙畂䝁䅍兡桂䝁䅷䅉兂䡁䅉睢浂䝁䅫䅢求䍁䅁兌杁䑁䅉䅍祁䑁䅅䅉瑁䍁䅁睍瑁䑁䅅杍瑁䑁䅉杍畁䡁䅧䅢穂䝁䄰兘偂䕁䅣兒湁䍁䅅䅊䑂䍁䅑睍㉁䅁䅁睁䅳䡁䄴䅁湁䙁䅳兒噂䍁䅁杒灂䝁䄴兙畂䝁䅍兡桂䝁䅷䅉兂䡁䅉睢浂䝁䅫䅢求䍁䅁兌杁䑁䅉䅍祁䑁䅅䅉瑁䍁䅁睍瑁䑁䅅杍瑁䑁䅉杍畁䡁䅧䅢穂䝁䄰兘偂䕁䅣兒湁䍁䅅䅊䑂䍁䅑䅎硁䑁䅯䅊䑂䍁䅑免硁䑁䅍䅁䙁睃䅁䅧䅁䍁䅣睗䙂䙁䅕䅉䝂䝁䅫杢桂䝁䄴睙灂䝁䅅䅢杁䙁䅁杣療䝁䅙兡獂䝁䅕䅉瑁䍁䅁杍睁䑁䅉免杁䍁䄰䅉穁䍁䄰免祁䍁䄰杍祁䍁䄴䅥獂䡁䅍兢摂䕁䄸睒䙂䍁䅣光歁䕁䅑䅊硁䑁䅅䅏㙁䍁䅑睔歁䑁䅅免㑁䅁䅁䅄䅳䡁䅷䅁湁䙁䅳兒噂䍁䅁杒灂䝁䄴兙畂䝁䅍兡桂䝁䅷䅉兂䡁䅉睢浂䝁䅫䅢求䍁䅁兌杁䑁䅉䅍祁䑁䅅䅉瑁䍁䅁睍瑁䑁䅅杍瑁䑁䅉杍畁䡁䅧䅢穂䝁䄰兘偂䕁䅣兒湁䍁䅅䅊䝂䍁䅑杍睁䑁䅯䅊䡂䍁䅑杍睁䅁䅁眯䅯䡁䅷䅁湁䙁䅳兒噂䍁䅁杒灂䝁䄴兙畂䝁䅍兡桂䝁䅷䅉兂䡁䅉睢浂䝁䅫䅢求䍁䅁兌杁䑁䅉䅍祁䑁䅅䅉瑁䍁䅁睍瑁䑁䅅杍瑁䑁䅉杍畁䡁䅧䅢穂䝁䄰兘偂䕁䅣兒湁䍁䅅䅊䝂䍁䅑杍硁䑁䅯䅊䡂䍁䅑杍硁䅁䅁允䅳䡁䅷䅁湁䙁䅳兒噂䍁䅁杒灂䝁䄴兙畂䝁䅍兡桂䝁䅷䅉兂䡁䅉睢浂䝁䅫䅢求䍁䅁兌杁䑁䅉䅍祁䑁䅅䅉瑁䍁䅁睍瑁䑁䅅杍瑁䑁䅉杍畁䡁䅧䅢穂䝁䄰兘偂䕁䅣兒湁䍁䅅䅊䝂䍁䅑睍㉁䑁䅯䅊䭂䍁䅑睍㉁䅁䅁䅂䅳䡁䅷䅁湁䙁䅳兒噂䍁䅁杒灂䝁䄴兙畂䝁䅍兡桂䝁䅷䅉兂䡁䅉睢浂䝁䅫䅢求䍁䅁兌杁䑁䅉䅍祁䑁䅅䅉瑁䍁䅁睍瑁䑁䅅杍瑁䑁䅉杍畁䡁䅧䅢穂䝁䄰兘偂䕁䅣兒湁䍁䅅䅊䝂䍁䅑睍㍁䑁䅯䅊䭂䍁䅑睍㍁䅁䅁杂䅳䡁䅁䅁湁䙁䅳兒噂䍁䅁杒灂䝁䄴兙畂䝁䅍兡桂䝁䅷䅉兂䡁䅉睢浂䝁䅫䅢求䍁䅁兌杁䑁䅉䅍祁䑁䅅䅉瑁䍁䅁睍瑁䑁䅅杍瑁䑁䅉杍畁䡁䅧䅢穂䝁䄰兘偂䕁䅣兒湁䍁䅅䅊呂䍁䅑睍㕁䅁䅁杁䅳䡁䅁䅁湁䙁䅳兒噂䍁䅁杒灂䝁䄴兙畂䝁䅍兡桂䝁䅷䅉兂䡁䅉睢浂䝁䅫䅢求䍁䅁兌杁䑁䅉䅍祁䑁䅅䅉瑁䍁䅁睍瑁䑁䅅杍瑁䑁䅉杍畁䡁䅧䅢穂䝁䄰兘偂䕁䅣兒湁䍁䅅䅊坂䍁䅑䅎祁䅁䅁睂䅳䡁䅷䅁湁䙁䅳兒噂䍁䅁杒灂䝁䄴兙畂䝁䅍兡桂䝁䅷䅉兂䡁䅉睢浂䝁䅫䅢求䍁䅁兌杁䑁䅉䅍祁䑁䅅䅉瑁䍁䅁睍瑁䑁䅅杍瑁䑁䅉杍畁䡁䅧䅢穂䝁䄰兘偂䕁䅣兒湁䍁䅅䅊塂䍁䅑䅎㑁䑁䅯䅊塂䍁䅑兎㉁䅁䅁元䅳䡁䅁䅁湁䙁䅳兒噂䍁䅁杒灂䝁䄴兙畂䝁䅍兡桂䝁䅷䅉兂䡁䅉睢浂䝁䅫䅢求䍁䅁兌杁䑁䅉䅍祁䑁䅅䅉瑁䍁䅁睍瑁䑁䅅杍瑁䑁䅉杍畁䡁䅧䅢穂䝁䄰兘偂䕁䅣兒湁䍁䅅䅊奂䍁䅑䅎祁䅁䅁䅃䅳䡁䅁䅁湁䙁䅳兒噂䍁䅁杒灂䝁䄴兙畂䝁䅍兡桂䝁䅷䅉兂䡁䅉睢浂䝁䅫䅢求䍁䅁兌杁䑁䅉䅍祁䑁䅅䅉瑁䍁䅁睍瑁䑁䅅杍瑁䑁䅉杍畁䡁䅧䅢穂䝁䄰兘偂䕁䅣兒湁䍁䅅䅊奂䍁䅑䅎穁䅁䅁权䅳䡁䅑䅁湁䙁䅳兒噂䍁䅁杒灂䝁䄴兙畂䝁䅍兡桂䝁䅷䅉兂䡁䅉睢浂䝁䅫䅢求䍁䅁兌杁䑁䅉䅍祁䑁䅅䅉瑁䍁䅁睍瑁䑁䅅杍瑁䑁䅉杍畁䡁䅧䅢穂䝁䄰兘偂䙁䅑䅖卂䍁䅣光歁䕁䅉䅊硁䑁䅅兎䅁䅁䰰䅁祂䅁䅁睊扂䕁䅕兖杁䕁䅙兡畂䝁䅅杢橂䝁䅫兙獂䍁䅁䅕祂䝁䄸杚灂䝁䅷党杁䍁䄰䅉祁䑁䅁杍硁䍁䅁兌杁䑁䅍兌硁䑁䅉兌祁䑁䅉杌㑂䝁䅷督瑂䙁䄰睔啂䙁䅑杕湁䍁䅅䅊䑂䍁䅑杍睁䅁䅁睄䅳䡁䄴䅁湁䙁䅳兒噂䍁䅁杒灂䝁䄴兙畂䝁䅍兡桂䝁䅷䅉兂䡁䅉睢浂䝁䅫䅢求䍁䅁兌杁䑁䅉䅍祁䑁䅅䅉瑁䍁䅁睍瑁䑁䅅杍瑁䑁䅉杍畁䡁䅧䅢穂䝁䄰兘偂䙁䅑䅖卂䍁䅣光歁䕁䅍䅊祁䑁䅑杏歁䕁䅍䅊穁䑁䅕䅁剁睃䅁杣䅁䍁䅣睗䙂䙁䅕䅉䝂䝁䅫杢桂䝁䄴睙灂䝁䅅䅢杁䙁䅁杣療䝁䅙兡獂䝁䅕䅉瑁䍁䅁杍睁䑁䅉免杁䍁䄰䅉穁䍁䄰免祁䍁䄰杍祁䍁䄴䅥獂䡁䅍兢摂䕁䄸䅖啂䙁䅉睊桁䍁䅑睑歁䑁䅍李䅁䉁䱍䅁䅃䅁䅁睊扂䕁䅕兖杁䕁䅙兡畂䝁䅅杢橂䝁䅫兙獂䍁䅁䅕祂䝁䄸杚灂䝁䅷党杁䍁䄰䅉祁䑁䅁杍硁䍁䅁兌杁䑁䅍兌硁䑁䅉兌祁䑁䅉杌㑂䝁䅷督瑂䙁䄰睔啂䙁䅑杕湁䍁䅅䅊䑂䍁䅑䅎硁䑁䅯䅊䑂䍁䅑免硁䑁䅍䅁噁睃䅁杧䅁䍁䅣睗䙂䙁䅕䅉䝂䝁䅫杢桂䝁䄴睙灂䝁䅅䅢杁䙁䅁杣療䝁䅙兡獂䝁䅕䅉瑁䍁䅁杍睁䑁䅉免杁䍁䄰䅉穁䍁䄰免祁䍁䄰杍祁䍁䄴䅥獂䡁䅍兢摂䕁䄸䅖啂䙁䅉睊桁䍁䅑䅒歁䑁䅅免㑁䑁䅯䅊偂䍁䅑免硁䑁䅧䅁佁睃䅁杦䅁䍁䅣睗䙂䙁䅕䅉䝂䝁䅫杢桂䝁䄴睙灂䝁䅅䅢杁䙁䅁杣療䝁䅙兡獂䝁䅕䅉瑁䍁䅁杍睁䑁䅉免杁䍁䄰䅉穁䍁䄰免祁䍁䄰杍祁䍁䄴䅥獂䡁䅍兢摂䕁䄸䅖啂䙁䅉睊桁䍁䅑杒歁䑁䅉䅍㙁䍁䅑睒歁䑁䅉䅍䅁䉁䱁䅁⭂䅁䅁睊扂䕁䅕兖杁䕁䅙兡畂䝁䅅杢橂䝁䅫兙獂䍁䅁䅕祂䝁䄸杚灂䝁䅷党杁䍁䄰䅉祁䑁䅁杍硁䍁䅁兌杁䑁䅍兌硁䑁䅉兌祁䑁䅉杌㑂䝁䅷督瑂䙁䄰睔啂䙁䅑杕湁䍁䅅䅊䝂䍁䅑杍硁䑁䅯䅊䡂䍁䅑杍硁䅁䅁杅䅳䡁䄴䅁湁䙁䅳兒噂䍁䅁杒灂䝁䄴兙畂䝁䅍兡桂䝁䅷䅉兂䡁䅉睢浂䝁䅫䅢求䍁䅁兌杁䑁䅉䅍祁䑁䅅䅉瑁䍁䅁睍瑁䑁䅅杍瑁䑁䅉杍畁䡁䅧䅢穂䝁䄰兘偂䙁䅑䅖卂䍁䅣光歁䕁䅙䅊穁䑁䅙杏歁䕁䅯䅊穁䑁䅙䅁啁睃䅁杦䅁䍁䅣睗䙂䙁䅕䅉䝂䝁䅫杢桂䝁䄴睙灂䝁䅅䅢杁䙁䅁杣療䝁䅙兡獂䝁䅕䅉瑁䍁䅁杍睁䑁䅉免杁䍁䄰䅉穁䍁䄰免祁䍁䄰杍祁䍁䄴䅥獂䡁䅍兢摂䕁䄸䅖啂䙁䅉睊桁䍁䅑杒歁䑁䅍睎㙁䍁䅑杓歁䑁䅍睎䅁䉁䱙䅁祂䅁䅁睊扂䕁䅕兖杁䕁䅙兡畂䝁䅅杢橂䝁䅫兙獂䍁䅁䅕祂䝁䄸杚灂䝁䅷党杁䍁䄰䅉祁䑁䅁杍硁䍁䅁兌杁䑁䅍兌硁䑁䅉兌祁䑁䅉杌㑂䝁䅷督瑂䙁䄰睔啂䙁䅑杕湁䍁䅅䅊呂䍁䅑睍㕁䅁䅁睆䅳䡁䅉䅁湁䙁䅳兒噂䍁䅁杒灂䝁䄴兙畂䝁䅍兡桂䝁䅷䅉兂䡁䅉睢浂䝁䅫䅢求䍁䅁兌杁䑁䅉䅍祁䑁䅅䅉瑁䍁䅁睍瑁䑁䅅杍瑁䑁䅉杍畁䡁䅧䅢穂䝁䄰兘偂䙁䅑䅖卂䍁䅣光歁䙁䅙䅊ぁ䑁䅉䅁奁睃䅁杦䅁䍁䅣睗䙂䙁䅕䅉䝂䝁䅫杢桂䝁䄴睙灂䝁䅅䅢杁䙁䅁杣療䝁䅙兡獂䝁䅕䅉瑁䍁䅁杍睁䑁䅉免杁䍁䄰䅉穁䍁䄰免祁䍁䄰杍祁䍁䄴䅥獂䡁䅍兢摂䕁䄸䅖啂䙁䅉睊桁䍁䅑睖歁䑁䅑䅏㙁䍁䅑睖歁䑁䅕李䅁䉁䱯䅁祂䅁䅁睊扂䕁䅕兖杁䕁䅙兡畂䝁䅅杢橂䝁䅫兙獂䍁䅁䅕祂䝁䄸杚灂䝁䅷党杁䍁䄰䅉祁䑁䅁杍硁䍁䅁兌杁䑁䅍兌硁䑁䅉兌祁䑁䅉杌㑂䝁䅷督瑂䙁䄰睔啂䙁䅑杕湁䍁䅅䅊奂䍁䅑䅎祁䅁䅁兇䅳䡁䅉䅁湁䙁䅳兒噂䍁䅁杒灂䝁䄴兙畂䝁䅍兡桂䝁䅷䅉兂䡁䅉睢浂䝁䅫䅢求䍁䅁兌杁䑁䅉䅍祁䑁䅅䅉瑁䍁䅁睍瑁䑁䅅杍瑁䑁䅉杍畁䡁䅧䅢穂䝁䄰兘偂䙁䅑䅖卂䍁䅣光歁䙁䅧䅊ぁ䑁䅍䅁扁睃䅁来䅁䍁䅣睗䙂䙁䅕䅉䝂䝁䅫杢桂䝁䄴睙灂䝁䅅䅢杁䙁䅁杣療䝁䅙兡獂䝁䅕䅉瑁䍁䅁杍睁䑁䅉免杁䍁䄰䅉穁䍁䄰免祁䍁䄰杍祁䍁䄴䅥獂䡁䅍兢摂䙁䅁睑䡂䍁䅁䅋祁䍁䅫睊桁䍁䅑村歁䑁䅅免ㅁ䅁䅁兘䅳䡁䅧䅁湁䙁䅳兒噂䍁䅁杒灂䝁䄴兙畂䝁䅍兡桂䝁䅷䅉兂䡁䅉睢浂䝁䅫䅢求䍁䅁兌杁䑁䅉䅍祁䑁䅅䅉瑁䍁䅁睍瑁䑁䅅杍瑁䑁䅉杍畁䡁䅧䅢穂䝁䄰兘兂䕁䅍睒杁䍁䅧杍灁䍁䅣光歁䕁䅍䅊祁䑁䅁䅁奂睃䅁䅨䅁䍁䅣睗䙂䙁䅕䅉䝂䝁䅫杢桂䝁䄴睙灂䝁䅅䅢杁䙁䅁杣療䝁䅙兡獂䝁䅕䅉瑁䍁䅁杍睁䑁䅉免杁䍁䄰䅉穁䍁䄰免祁䍁䄰杍祁䍁䄴䅥獂䡁䅍兢摂䙁䅁睑䡂䍁䅁䅋祁䍁䅫睊桁䍁䅑睑歁䑁䅉䅎㙁䍁䅑睑歁䑁䅍兎䅁䙁䱯䅁㑂䅁䅁睊扂䕁䅕兖杁䕁䅙兡畂䝁䅅杢橂䝁䅫兙獂䍁䅁䅕祂䝁䄸杚灂䝁䅷党杁䍁䄰䅉祁䑁䅁杍硁䍁䅁兌杁䑁䅍兌硁䑁䅉兌祁䑁䅉杌㑂䝁䅷督瑂䙁䄰䅕䑂䕁䅣䅉潁䑁䅉克湁䍁䅅䅊䑂䍁䅑睍㉁䅁䅁睙䅳䥁䅙䅁湁䙁䅳兒噂䍁䅁杒灂䝁䄴兙畂䝁䅍兡桂䝁䅷䅉兂䡁䅉睢浂䝁䅫䅢求䍁䅁兌杁䑁䅉䅍祁䑁䅅䅉瑁䍁䅁睍瑁䑁䅅杍瑁䑁䅉杍畁䡁䅧䅢穂䝁䄰兘兂䕁䅍睒杁䍁䅧杍灁䍁䅣光歁䕁䅍䅊ぁ䑁䅅杏歁䕁䅍䅊硁䑁䅅睍䅁䝁䱕䅁䥃䅁䅁睊扂䕁䅕兖杁䕁䅙兡畂䝁䅅杢橂䝁䅫兙獂䍁䅁䅕祂䝁䄸杚灂䝁䅷党杁䍁䄰䅉祁䑁䅁杍硁䍁䅁兌杁䑁䅍兌硁䑁䅉兌祁䑁䅉杌㑂䝁䅷督瑂䙁䄰䅕䑂䕁䅣䅉潁䑁䅉克湁䍁䅅䅊䕂䍁䅑免硁䑁䅧杏歁䕁䄸䅊硁䑁䅅䅏䅁䙁䰴䅁䕃䅁䅁睊扂䕁䅕兖杁䕁䅙兡畂䝁䅅杢橂䝁䅫兙獂䍁䅁䅕祂䝁䄸杚灂䝁䅷党杁䍁䄰䅉祁䑁䅁杍硁䍁䅁兌杁䑁䅍兌硁䑁䅉兌祁䑁䅉杌㑂䝁䅷督瑂䙁䄰䅕䑂䕁䅣䅉潁䑁䅉克湁䍁䅅䅊䝂䍁䅑杍睁䑁䅯䅊䡂䍁䅑杍睁䅁䅁兗䅳䥁䅑䅁湁䙁䅳兒噂䍁䅁杒灂䝁䄴兙畂䝁䅍兡桂䝁䅷䅉兂䡁䅉睢浂䝁䅫䅢求䍁䅁兌杁䑁䅉䅍祁䑁䅅䅉瑁䍁䅁睍瑁䑁䅅杍瑁䑁䅉杍畁䡁䅧䅢穂䝁䄰兘兂䕁䅍睒杁䍁䅧杍灁䍁䅣光歁䕁䅙䅊祁䑁䅅杏歁䕁䅣䅊祁䑁䅅䅁扂睃䅁䅨䅁䍁䅣睗䙂䙁䅕䅉䝂䝁䅫杢桂䝁䄴睙灂䝁䅅䅢杁䙁䅁杣療䝁䅙兡獂䝁䅕䅉瑁䍁䅁杍睁䑁䅉免杁䍁䄰䅉穁䍁䄰免祁䍁䄰杍祁䍁䄴䅥獂䡁䅍兢摂䙁䅁睑䡂䍁䅁䅋祁䍁䅫睊桁䍁䅑杒歁䑁䅍李㙁䍁䅑杓歁䑁䅍李䅁䝁䱑䅁䕃䅁䅁睊扂䕁䅕兖杁䕁䅙兡畂䝁䅅杢橂䝁䅫兙獂䍁䅁䅕祂䝁䄸杚灂䝁䅷党杁䍁䄰䅉祁䑁䅁杍硁䍁䅁兌杁䑁䅍兌硁䑁䅉兌祁䑁䅉杌㑂䝁䅷督瑂䙁䄰䅕䑂䕁䅣䅉潁䑁䅉克湁䍁䅅䅊䝂䍁䅑睍㍁䑁䅯䅊䭂䍁䅑睍㍁䅁䅁杚䅳䡁䅧䅁湁䙁䅳兒噂䍁䅁杒灂䝁䄴兙畂䝁䅍兡桂䝁䅷䅉兂䡁䅉睢浂䝁䅫䅢求䍁䅁兌杁䑁䅉䅍祁䑁䅅䅉瑁䍁䅁睍瑁䑁䅅杍瑁䑁䅉杍畁䡁䅧䅢穂䝁䄰兘兂䕁䅍睒杁䍁䅧杍灁䍁䅣光歁䙁䅍䅊穁䑁䅫䅁捂睃䅁䅥䅁䍁䅣睗䙂䙁䅕䅉䝂䝁䅫杢桂䝁䄴睙灂䝁䅅䅢杁䙁䅁杣療䝁䅙兡獂䝁䅕䅉瑁䍁䅁杍睁䑁䅉免杁䍁䄰䅉穁䍁䄰免祁䍁䄰杍祁䍁䄴䅥獂䡁䅍兢摂䙁䅁睑䡂䍁䅁䅋祁䍁䅫睊桁䍁䅑杖歁䑁䅑杍䅁䙁䰸䅁䕃䅁䅁睊扂䕁䅕兖杁䕁䅙兡畂䝁䅅杢橂䝁䅫兙獂䍁䅁䅕祂䝁䄸杚灂䝁䅷党杁䍁䄰䅉祁䑁䅁杍硁䍁䅁兌杁䑁䅍兌硁䑁䅉兌祁䑁䅉杌㑂䝁䅷督瑂䙁䄰䅕䑂䕁䅣䅉潁䑁䅉克湁䍁䅅䅊塂䍁䅑䅎㑁䑁䅯䅊塂䍁䅑兎㉁䅁䅁兙䅳䡁䅧䅁湁䙁䅳兒噂䍁䅁杒灂䝁䄴兙畂䝁䅍兡桂䝁䅷䅉兂䡁䅉睢浂䝁䅫䅢求䍁䅁兌杁䑁䅉䅍祁䑁䅅䅉瑁䍁䅁睍瑁䑁䅅杍瑁䑁䅉杍畁䡁䅧䅢穂䝁䄰兘兂䕁䅍睒杁䍁䅧杍灁䍁䅣光歁䙁䅧䅊ぁ䑁䅉䅁杂睃䅁䅥䅁䍁䅣睗䙂䙁䅕䅉䝂䝁䅫杢桂䝁䄴睙灂䝁䅅䅢杁䙁䅁杣療䝁䅙兡獂䝁䅕䅉瑁䍁䅁杍睁䑁䅉免杁䍁䄰䅉穁䍁䄰免祁䍁䄰杍祁䍁䄴䅥獂䡁䅍兢摂䙁䅁睑䡂䍁䅁䅋祁䍁䅫睊桁䍁䅑䅗歁䑁䅑睍䅁䝁䱉䅁祂䅁䅁睊扂䕁䅕兖杁䕁䅙兡畂䝁䅅杢橂䝁䅫兙獂䍁䅁䅕祂䝁䄸杚灂䝁䅷党杁䍁䄰䅉祁䑁䅁杍硁䍁䅁兌杁䑁䅍兌硁䑁䅉兌祁䑁䅉杌㑂䝁䅷督瑂䙁䄰䅕䑂䕁䅣睊桁䍁䅑村歁䑁䅅免ㅁ䅁䅁杖䅳䡁䅁䅁湁䙁䅳兒噂䍁䅁杒灂䝁䄴兙畂䝁䅍兡桂䝁䅷䅉兂䡁䅉睢浂䝁䅫䅢求䍁䅁兌杁䑁䅉䅍祁䑁䅅䅉瑁䍁䅁睍瑁䑁䅅杍瑁䑁䅉杍畁䡁䅧䅢穂䝁䄰兘兂䕁䅍睒湁䍁䅅䅊䑂䍁䅑杍睁䅁䅁兓䅳䡁䅷䅁湁䙁䅳兒噂䍁䅁杒灂䝁䄴兙畂䝁䅍兡桂䝁䅷䅉兂䡁䅉睢浂䝁䅫䅢求䍁䅁兌杁䑁䅉䅍祁䑁䅅䅉瑁䍁䅁睍瑁䑁䅅杍瑁䑁䅉杍畁䡁䅧䅢穂䝁䄰兘兂䕁䅍睒湁䍁䅅䅊䑂䍁䅑杍ぁ䑁䅯䅊䑂䍁䅑睍ㅁ䅁䅁睓䅳䡁䅁䅁湁䙁䅳兒噂䍁䅁杒灂䝁䄴兙畂䝁䅍兡桂䝁䅷䅉兂䡁䅉睢浂䝁䅫䅢求䍁䅁兌杁䑁䅉䅍祁䑁䅅䅉瑁䍁䅁睍瑁䑁䅅杍瑁䑁䅉杍畁䡁䅧䅢穂䝁䄰兘兂䕁䅍睒湁䍁䅅䅊䑂䍁䅑睍㉁䅁䅁杕䅳䡁䄴䅁湁䙁䅳兒噂䍁䅁杒灂䝁䄴兙畂䝁䅍兡桂䝁䅷䅉兂䡁䅉睢浂䝁䅫䅢求䍁䅁兌杁䑁䅉䅍祁䑁䅅䅉瑁䍁䅁睍瑁䑁䅅杍瑁䑁䅉杍畁䡁䅧䅢穂䝁䄰兘兂䕁䅍睒湁䍁䅅䅊䑂䍁䅑䅎硁䑁䅯䅊䑂䍁䅑免硁䑁䅍䅁啂睃䅁䅧䅁䍁䅣睗䙂䙁䅕䅉䝂䝁䅫杢桂䝁䄴睙灂䝁䅅䅢杁䙁䅁杣療䝁䅙兡獂䝁䅕䅉瑁䍁䅁杍睁䑁䅉免杁䍁䄰䅉穁䍁䄰免祁䍁䄰杍祁䍁䄴䅥獂䡁䅍兢摂䙁䅁睑䡂䍁䅣光歁䕁䅑䅊硁䑁䅅䅏㙁䍁䅑睔歁䑁䅅免㑁䅁䅁睖䅳䡁䅷䅁湁䙁䅳兒噂䍁䅁杒灂䝁䄴兙畂䝁䅍兡桂䝁䅷䅉兂䡁䅉睢浂䝁䅫䅢求䍁䅁兌杁䑁䅉䅍祁䑁䅅䅉瑁䍁䅁睍瑁䑁䅅杍瑁䑁䅉杍畁䡁䅧䅢穂䝁䄰兘兂䕁䅍睒湁䍁䅅䅊䝂䍁䅑杍睁䑁䅯䅊䡂䍁䅑杍睁䅁䅁杓䅳䡁䅷䅁湁䙁䅳兒噂䍁䅁杒灂䝁䄴兙畂䝁䅍兡桂䝁䅷䅉兂䡁䅉睢浂䝁䅫䅢求䍁䅁兌杁䑁䅉䅍祁䑁䅅䅉瑁䍁䅁睍瑁䑁䅅杍瑁䑁䅉杍畁䡁䅧䅢穂䝁䄰兘兂䕁䅍睒湁䍁䅅䅊䝂䍁䅑杍硁䑁䅯䅊䡂䍁䅑杍硁䅁䅁䅔䅳䡁䅷䅁湁䙁䅳兒噂䍁䅁杒灂䝁䄴兙畂䝁䅍兡桂䝁䅷䅉兂䡁䅉睢浂䝁䅫䅢求䍁䅁兌杁䑁䅉䅍祁䑁䅅䅉瑁䍁䅁睍瑁䑁䅅杍瑁䑁䅉杍畁䡁䅧䅢穂䝁䄰兘兂䕁䅍睒湁䍁䅅䅊䝂䍁䅑睍㉁䑁䅯䅊䭂䍁䅑睍㉁䅁䅁睕䅳䡁䅷䅁湁䙁䅳兒噂䍁䅁杒灂䝁䄴兙畂䝁䅍兡桂䝁䅷䅉兂䡁䅉睢浂䝁䅫䅢求䍁䅁兌杁䑁䅉䅍祁䑁䅅䅉瑁䍁䅁睍瑁䑁䅅杍瑁䑁䅉杍畁䡁䅧䅢穂䝁䄰兘兂䕁䅍睒湁䍁䅅䅊䝂䍁䅑睍㍁䑁䅯䅊䭂䍁䅑睍㍁䅁䅁兖䅳䡁䅁䅁湁䙁䅳兒噂䍁䅁杒灂䝁䄴兙畂䝁䅍兡桂䝁䅷䅉兂䡁䅉睢浂䝁䅫䅢求䍁䅁兌杁䑁䅉䅍祁䑁䅅䅉瑁䍁䅁睍瑁䑁䅅杍瑁䑁䅉杍畁䡁䅧䅢穂䝁䄰兘兂䕁䅍睒湁䍁䅅䅊呂䍁䅑睍㕁䅁䅁兕䅳䡁䅁䅁湁䙁䅳兒噂䍁䅁杒灂䝁䄴兙畂䝁䅍兡桂䝁䅷䅉兂䡁䅉睢浂䝁䅫䅢求䍁䅁兌杁䑁䅉䅍祁䑁䅅䅉瑁䍁䅁睍瑁䑁䅅杍瑁䑁䅉杍畁䡁䅧䅢穂䝁䄰兘兂䕁䅍睒湁䍁䅅䅊坂䍁䅑䅎祁䅁䅁兔䅳䡁䅷䅁湁䙁䅳兒噂䍁䅁杒灂䝁䄴兙畂䝁䅍兡桂䝁䅷䅉兂䡁䅉睢浂䝁䅫䅢求䍁䅁兌杁䑁䅉䅍祁䑁䅅䅉瑁䍁䅁睍瑁䑁䅅杍瑁䑁䅉杍畁䡁䅧䅢穂䝁䄰兘兂䕁䅍睒湁䍁䅅䅊塂䍁䅑䅎㑁䑁䅯䅊塂䍁䅑兎㉁䅁䅁睔䅳䡁䅁䅁湁䙁䅳兒噂䍁䅁杒灂䝁䄴兙畂䝁䅍兡桂䝁䅷䅉兂䡁䅉睢浂䝁䅫䅢求䍁䅁兌杁䑁䅉䅍祁䑁䅅䅉瑁䍁䅁睍瑁䑁䅅杍瑁䑁䅉杍畁䡁䅧䅢穂䝁䄰兘兂䕁䅍睒湁䍁䅅䅊奂䍁䅑䅎祁䅁䅁杔䅳䡁䅁䅁湁䙁䅳兒噂䍁䅁杒灂䝁䄴兙畂䝁䅍兡桂䝁䅷䅉兂䡁䅉睢浂䝁䅫䅢求䍁䅁兌杁䑁䅉䅍祁䑁䅅䅉瑁䍁䅁睍瑁䑁䅅杍瑁䑁䅉杍畁䡁䅧䅢穂䝁䄰兘兂䕁䅍睒湁䍁䅅䅊奂䍁䅑䅎穁䅁䅁䅕䅳䡁䅉䅁湁䙁䅳兒噂䍁䅁杒灂䝁䄴兙畂䝁䅍兡桂䝁䅷䅉兂䡁䅉睢浂䝁䅫䅢求䍁䅁兌杁䑁䅉䅍祁䑁䅅䅉瑁䍁䅁睍瑁䑁䅅杍瑁䑁䅉杍畁䡁䅧䅢穂䝁䄰兘兂䕁䄴睖湁䍁䅅䅊䍂䍁䅑免硁䑁䅕䅁㑁睃䅁䅣䅁䍁䅣睗䙂䙁䅕䅉䝂䝁䅫杢桂䝁䄴睙灂䝁䅅䅢杁䙁䅁杣療䝁䅙兡獂䝁䅕䅉瑁䍁䅁杍睁䑁䅉免杁䍁䄰䅉穁䍁䄰免祁䍁䄰杍祁䍁䄴䅥獂䡁䅍兢摂䙁䅁杔塂䍁䅣光歁䕁䅍䅊祁䑁䅁䅁牁睃䅁䅦䅁䍁䅣睗䙂䙁䅕䅉䝂䝁䅫杢桂䝁䄴睙灂䝁䅅䅢杁䙁䅁杣療䝁䅙兡獂䝁䅕䅉瑁䍁䅁杍睁䑁䅉免杁䍁䄰䅉穁䍁䄰免祁䍁䄰杍祁䍁䄴䅥獂䡁䅍兢摂䙁䅁杔塂䍁䅣光歁䕁䅍䅊祁䑁䅑杏歁䕁䅍䅊穁䑁䅕䅁瑁睃䅁䅣䅁䍁䅣睗䙂䙁䅕䅉䝂䝁䅫杢桂䝁䄴睙灂䝁䅅䅢杁䙁䅁杣療䝁䅙兡獂䝁䅕䅉瑁䍁䅁杍睁䑁䅉免杁䍁䄰䅉穁䍁䄰免祁䍁䄰杍祁䍁䄴䅥獂䡁䅍兢摂䙁䅁杔塂䍁䅣光歁䕁䅍䅊穁䑁䅙䅁ぁ睃䅁杦䅁䍁䅣睗䙂䙁䅕䅉䝂䝁䅫杢桂䝁䄴睙灂䝁䅅䅢杁䙁䅁杣療䝁䅙兡獂䝁䅕䅉瑁䍁䅁杍睁䑁䅉免杁䍁䄰䅉穁䍁䄰免祁䍁䄰杍祁䍁䄴䅥獂䡁䅍兢摂䙁䅁杔塂䍁䅣光歁䕁䅍䅊ぁ䑁䅅杏歁䕁䅍䅊硁䑁䅅睍䅁䑁䱙䅁䅃䅁䅁睊扂䕁䅕兖杁䕁䅙兡畂䝁䅅杢橂䝁䅫兙獂䍁䅁䅕祂䝁䄸杚灂䝁䅷党杁䍁䄰䅉祁䑁䅁杍硁䍁䅁兌杁䑁䅍兌硁䑁䅉兌祁䑁䅉杌㑂䝁䅷督瑂䙁䄰䅕佂䙁䅣睊桁䍁䅑䅒歁䑁䅅免㑁䑁䅯䅊偂䍁䅑免硁䑁䅧䅁㕁睃䅁䅦䅁䍁䅣睗䙂䙁䅕䅉䝂䝁䅫杢桂䝁䄴睙灂䝁䅅䅢杁䙁䅁杣療䝁䅙兡獂䝁䅕䅉瑁䍁䅁杍睁䑁䅉免杁䍁䄰䅉穁䍁䄰免祁䍁䄰杍祁䍁䄴䅥獂䡁䅍兢摂䙁䅁杔塂䍁䅣光歁䕁䅙䅊祁䑁䅁杏歁䕁䅣䅊祁䑁䅁䅁獁睃䅁䅦䅁䍁䅣睗䙂䙁䅕䅉䝂䝁䅫杢桂䝁䄴睙灂䝁䅅䅢杁䙁䅁杣療䝁䅙兡獂䝁䅕䅉瑁䍁䅁杍睁䑁䅉免杁䍁䄰䅉穁䍁䄰免祁䍁䄰杍祁䍁䄴䅥獂䡁䅍兢摂䙁䅁杔塂䍁䅣光歁䕁䅙䅊祁䑁䅅杏歁䕁䅣䅊祁䑁䅅䅁畁睃䅁䅦䅁䍁䅣睗䙂䙁䅕䅉䝂䝁䅫杢桂䝁䄴睙灂䝁䅅䅢杁䙁䅁杣療䝁䅙兡獂䝁䅕䅉瑁䍁䅁杍睁䑁䅉免杁䍁䄰䅉穁䍁䄰免祁䍁䄰杍祁䍁䄴䅥獂䡁䅍兢摂䙁䅁杔塂䍁䅣光歁䕁䅙䅊穁䑁䅙杏歁䕁䅯䅊穁䑁䅙䅁ㅁ睃䅁䅦䅁䍁䅣睗䙂䙁䅕䅉䝂䝁䅫杢桂䝁䄴睙灂䝁䅅䅢杁䙁䅁杣療䝁䅙兡獂䝁䅕䅉瑁䍁䅁杍睁䑁䅉免杁䍁䄰䅉穁䍁䄰免祁䍁䄰杍祁䍁䄴䅥獂䡁䅍兢摂䙁䅁杔塂䍁䅣光歁䕁䅙䅊穁䑁䅣杏歁䕁䅯䅊穁䑁䅣䅁㍁睃䅁䅣䅁䍁䅣睗䙂䙁䅕䅉䝂䝁䅫杢桂䝁䄴睙灂䝁䅅䅢杁䙁䅁杣療䝁䅙兡獂䝁䅕䅉瑁䍁䅁杍睁䑁䅉免杁䍁䄰䅉穁䍁䄰免祁䍁䄰杍祁䍁䄴䅥獂䡁䅍兢摂䙁䅁杔塂䍁䅣光歁䙁䅍䅊穁䑁䅫䅁癁睃䅁䅣䅁䍁䅣睗䙂䙁䅕䅉䝂䝁䅫杢桂䝁䄴睙灂䝁䅅䅢杁䙁䅁杣療䝁䅙兡獂䝁䅕䅉瑁䍁䅁杍睁䑁䅉免杁䍁䄰䅉穁䍁䄰免祁䍁䄰杍祁䍁䄴䅥獂䡁䅍兢摂䙁䅁杔塂䍁䅣光歁䙁䅙䅊ぁ䑁䅉䅁睁睃䅁䅦䅁䍁䅣睗䙂䙁䅕䅉䝂䝁䅫杢桂䝁䄴睙灂䝁䅅䅢杁䙁䅁杣療䝁䅙兡獂䝁䅕䅉瑁䍁䅁杍睁䑁䅉免杁䍁䄰䅉穁䍁䄰免祁䍁䄰杍祁䍁䄴䅥獂䡁䅍兢摂䙁䅁杔塂䍁䅣光歁䙁䅣䅊ぁ䑁䅧杏歁䙁䅣䅊ㅁ䑁䅙䅁祁睃䅁䅣䅁䍁䅣睗䙂䙁䅕䅉䝂䝁䅫杢桂䝁䄴睙灂䝁䅅䅢杁䙁䅁杣療䝁䅙兡獂䝁䅕䅉瑁䍁䅁杍睁䑁䅉免杁䍁䄰䅉穁䍁䄰免祁䍁䄰杍祁䍁䄴䅥獂䡁䅍兢摂䙁䅁杔塂䍁䅣光歁䙁䅧䅊ぁ䑁䅉䅁硁睃䅁䅣䅁䍁䅣睗䙂䙁䅕䅉䝂䝁䅫杢桂䝁䄴睙灂䝁䅅䅢杁䙁䅁杣療䝁䅙兡獂䝁䅕䅉瑁䍁䅁杍睁䑁䅉免杁䍁䄰䅉穁䍁䄰免祁䍁䄰杍祁䍁䄴䅥獂䡁䅍兢摂䙁䅁杔塂䍁䅣光歁䙁䅧䅊ぁ䑁䅍䅁穁睃䅁杣䅁䍁䅣睗䙂䙁䅕䅉䝂䝁䅫杢桂䝁䄴睙灂䝁䅅䅢杁䙁䅁杣療䝁䅙兡獂䝁䅕䅉瑁䍁䅁杍睁䑁䅉免杁䍁䄰䅉穁䍁䄰免祁䍁䄰杍祁䍁䄴䅥獂䡁䅍兢摂䙁䅁䅕䵂䍁䅣光歁䕁䅉䅊硁䑁䅅兎䅁䡁䱑䅁睂䅁䅁睊扂䕁䅕兖杁䕁䅙兡畂䝁䅅杢橂䝁䅫兙獂䍁䅁䅕祂䝁䄸杚灂䝁䅷党杁䍁䄰䅉祁䑁䅁杍硁䍁䅁兌杁䑁䅍兌硁䑁䅉兌祁䑁䅉杌㑂䝁䅷督瑂䙁䄰䅕兂䕁䅷睊桁䍁䅑睑歁䑁䅉䅍䅁䝁䱣䅁㡂䅁䅁睊扂䕁䅕兖杁䕁䅙兡畂䝁䅅杢橂䝁䅫兙獂䍁䅁䅕祂䝁䄸杚灂䝁䅷党杁䍁䄰䅉祁䑁䅁杍硁䍁䅁兌杁䑁䅍兌硁䑁䅉兌祁䑁䅉杌㑂䝁䅷督瑂䙁䄰䅕兂䕁䅷睊桁䍁䅑睑歁䑁䅉䅎㙁䍁䅑睑歁䑁䅍兎䅁䝁䱫䅁睂䅁䅁睊扂䕁䅕兖杁䕁䅙兡畂䝁䅅杢橂䝁䅫兙獂䍁䅁䅕祂䝁䄸杚灂䝁䅷党杁䍁䄰䅉祁䑁䅁杍硁䍁䅁兌杁䑁䅍兌硁䑁䅉兌祁䑁䅉杌㑂䝁䅷督瑂䙁䄰䅕兂䕁䅷睊桁䍁䅑睑歁䑁䅍李䅁䝁䱷䅁⭂䅁䅁睊扂䕁䅕兖杁䕁䅙兡畂䝁䅅杢橂䝁䅫兙獂䍁䅁䅕祂䝁䄸杚灂䝁䅷党杁䍁䄰䅉祁䑁䅁杍硁䍁䅁兌杁䑁䅍兌硁䑁䅉兌祁䑁䅉杌㑂䝁䅷督瑂䙁䄰䅕兂䕁䅷睊桁䍁䅑睑歁䑁䅑免㙁䍁䅑睑歁䑁䅅免穁䅁䅁杢䅳䥁䅁䅁湁䙁䅳兒噂䍁䅁杒灂䝁䄴兙畂䝁䅍兡桂䝁䅷䅉兂䡁䅉睢浂䝁䅫䅢求䍁䅁兌杁䑁䅉䅍祁䑁䅅䅉瑁䍁䅁睍瑁䑁䅅杍瑁䑁䅉杍畁䡁䅧䅢穂䝁䄰兘兂䙁䅁䅔湁䍁䅅䅊䕂䍁䅑免硁䑁䅧杏歁䕁䄸䅊硁䑁䅅䅏䅁䡁䱕䅁㡂䅁䅁睊扂䕁䅕兖杁䕁䅙兡畂䝁䅅杢橂䝁䅫兙獂䍁䅁䅕祂䝁䄸杚灂䝁䅷党杁䍁䄰䅉祁䑁䅁杍硁䍁䅁兌杁䑁䅍兌硁䑁䅉兌祁䑁䅉杌㑂䝁䅷督瑂䙁䄰䅕兂䕁䅷睊桁䍁䅑杒歁䑁䅉䅍㙁䍁䅑睒歁䑁䅉䅍䅁䝁䱧䅁㡂䅁䅁睊扂䕁䅕兖杁䕁䅙兡畂䝁䅅杢橂䝁䅫兙獂䍁䅁䅕祂䝁䄸杚灂䝁䅷党杁䍁䄰䅉祁䑁䅁杍硁䍁䅁兌杁䑁䅍兌硁䑁䅉兌祁䑁䅉杌㑂䝁䅷督瑂䙁䄰䅕兂䕁䅷睊桁䍁䅑杒歁䑁䅉免㙁䍁䅑睒歁䑁䅉免䅁䝁䱯䅁㡂䅁䅁睊扂䕁䅕兖杁䕁䅙兡畂䝁䅅杢橂䝁䅫兙獂䍁䅁䅕祂䝁䄸杚灂䝁䅷党杁䍁䄰䅉祁䑁䅁杍硁䍁䅁兌杁䑁䅍兌硁䑁䅉兌祁䑁䅉杌㑂䝁䅷督瑂䙁䄰䅕兂䕁䅷睊桁䍁䅑杒歁䑁䅍李㙁䍁䅑杓歁䑁䅍李䅁䝁䰰䅁㡂䅁䅁睊扂䕁䅕兖杁䕁䅙兡畂䝁䅅杢橂䝁䅫兙獂䍁䅁䅕祂䝁䄸杚灂䝁䅷党杁䍁䄰䅉祁䑁䅁杍硁䍁䅁兌杁䑁䅍兌硁䑁䅉兌祁䑁䅉杌㑂䝁䅷督瑂䙁䄰䅕兂䕁䅷睊桁䍁䅑杒歁䑁䅍睎㙁䍁䅑杓歁䑁䅍睎䅁䝁䰸䅁睂䅁䅁睊扂䕁䅕兖杁䕁䅙兡畂䝁䅅杢橂䝁䅫兙獂䍁䅁䅕祂䝁䄸杚灂䝁䅷党杁䍁䄰䅉祁䑁䅁杍硁䍁䅁兌杁䑁䅍兌硁䑁䅉兌祁䑁䅉杌㑂䝁䅷督瑂䙁䄰䅕兂䕁䅷睊桁䍁䅑睕歁䑁䅍兏䅁䝁䱳䅁睂䅁䅁睊扂䕁䅕兖杁䕁䅙兡畂䝁䅅杢橂䝁䅫兙獂䍁䅁䅕祂䝁䄸杚灂䝁䅷党杁䍁䄰䅉祁䑁䅁杍硁䍁䅁兌杁䑁䅍兌硁䑁䅉兌祁䑁䅉杌㑂䝁䅷督瑂䙁䄰䅕兂䕁䅷睊桁䍁䅑杖歁䑁䅑杍䅁䡁䱁䅁㡂䅁䅁睊扂䕁䅕兖杁䕁䅙兡畂䝁䅅杢橂䝁䅫兙獂䍁䅁䅕祂䝁䄸杚灂䝁䅷党杁䍁䄰䅉祁䑁䅁杍硁䍁䅁兌杁䑁䅍兌硁䑁䅉兌祁䑁䅉杌㑂䝁䅷督瑂䙁䄰䅕兂䕁䅷睊桁䍁䅑睖歁䑁䅑䅏㙁䍁䅑睖歁䑁䅕李䅁䡁䱉䅁睂䅁䅁睊扂䕁䅕兖杁䕁䅙兡畂䝁䅅杢橂䝁䅫兙獂䍁䅁䅕祂䝁䄸杚灂䝁䅷党杁䍁䄰䅉祁䑁䅁杍硁䍁䅁兌杁䑁䅍兌硁䑁䅉兌祁䑁䅉杌㑂䝁䅷督瑂䙁䄰䅕兂䕁䅷睊桁䍁䅑䅗歁䑁䅑杍䅁䡁䱅䅁睂䅁䅁睊扂䕁䅕兖杁䕁䅙兡畂䝁䅅杢橂䝁䅫兙獂䍁䅁䅕祂䝁䄸杚灂䝁䅷党杁䍁䄰䅉祁䑁䅁杍硁䍁䅁兌杁䑁䅍兌硁䑁䅉兌祁䑁䅉杌㑂䝁䅷督瑂䙁䄰䅕兂䕁䅷睊桁䍁䅑䅗歁䑁䅑睍䅁䡁䱍䅁祂䅁䅁睊扂䕁䅕兖杁䕁䅙兡畂䝁䅅杢橂䝁䅫兙獂䍁䅁䅕祂䝁䄸杚灂䝁䅷党杁䍁䄰䅉祁䑁䅁杍硁䍁䅁兌杁䑁䅍兌硁䑁䅉兌祁䑁䅉杌㑂䝁䅷督瑂䙁䄰䅕呂䕁䅕睊桁䍁䅑村歁䑁䅅免ㅁ䅁䅁睒䅳䡁䅁䅁湁䙁䅳兒噂䍁䅁杒灂䝁䄴兙畂䝁䅍兡桂䝁䅷䅉兂䡁䅉睢浂䝁䅫䅢求䍁䅁兌杁䑁䅉䅍祁䑁䅅䅉瑁䍁䅁睍瑁䑁䅅杍瑁䑁䅉杍畁䡁䅧䅢穂䝁䄰兘兂䙁䅍兒湁䍁䅅䅊䑂䍁䅑杍睁䅁䅁杏䅳䡁䅷䅁湁䙁䅳兒噂䍁䅁杒灂䝁䄴兙畂䝁䅍兡桂䝁䅷䅉兂䡁䅉睢浂䝁䅫䅢求䍁䅁兌杁䑁䅉䅍祁䑁䅅䅉瑁䍁䅁睍瑁䑁䅅杍瑁䑁䅉杍畁䡁䅧䅢穂䝁䄰兘兂䙁䅍兒湁䍁䅅䅊䑂䍁䅑杍ぁ䑁䅯䅊䑂䍁䅑睍ㅁ䅁䅁䅐䅳䡁䅁䅁湁䙁䅳兒噂䍁䅁杒灂䝁䄴兙畂䝁䅍兡桂䝁䅷䅉兂䡁䅉睢浂䝁䅫䅢求䍁䅁兌杁䑁䅉䅍祁䑁䅅䅉瑁䍁䅁睍瑁䑁䅅杍瑁䑁䅉杍畁䡁䅧䅢穂䝁䄰兘兂䙁䅍兒湁䍁䅅䅊䑂䍁䅑睍㉁䅁䅁睐䅳䡁䄴䅁湁䙁䅳兒噂䍁䅁杒灂䝁䄴兙畂䝁䅍兡桂䝁䅷䅉兂䡁䅉睢浂䝁䅫䅢求䍁䅁兌杁䑁䅉䅍祁䑁䅅䅉瑁䍁䅁睍瑁䑁䅅杍瑁䑁䅉杍畁䡁䅧䅢穂䝁䄰兘兂䙁䅍兒湁䍁䅅䅊䑂䍁䅑䅎硁䑁䅯䅊䑂䍁䅑免硁䑁䅍䅁䉂睃䅁䅧䅁䍁䅣睗䙂䙁䅕䅉䝂䝁䅫杢桂䝁䄴睙灂䝁䅅䅢杁䙁䅁杣療䝁䅙兡獂䝁䅕䅉瑁䍁䅁杍睁䑁䅉免杁䍁䄰䅉穁䍁䄰免祁䍁䄰杍祁䍁䄴䅥獂䡁䅍兢摂䙁䅁睕䙂䍁䅣光歁䕁䅑䅊硁䑁䅅䅏㙁䍁䅑睔歁䑁䅅免㑁䅁䅁䅓䅳䡁䅷䅁湁䙁䅳兒噂䍁䅁杒灂䝁䄴兙畂䝁䅍兡桂䝁䅷䅉兂䡁䅉睢浂䝁䅫䅢求䍁䅁兌杁䑁䅉䅍祁䑁䅅䅉瑁䍁䅁睍瑁䑁䅅杍瑁䑁䅉杍畁䡁䅧䅢穂䝁䄰兘兂䙁䅍兒湁䍁䅅䅊䝂䍁䅑杍睁䑁䅯䅊䡂䍁䅑杍睁䅁䅁睏䅳䡁䅷䅁湁䙁䅳兒噂䍁䅁杒灂䝁䄴兙畂䝁䅍兡桂䝁䅷䅉兂䡁䅉睢浂䝁䅫䅢求䍁䅁兌杁䑁䅉䅍祁䑁䅅䅉瑁䍁䅁睍瑁䑁䅅杍瑁䑁䅉杍畁䡁䅧䅢穂䝁䄰兘兂䙁䅍兒湁䍁䅅䅊䝂䍁䅑杍硁䑁䅯䅊䡂䍁䅑杍硁䅁䅁児䅳䡁䅷䅁湁䙁䅳兒噂䍁䅁杒灂䝁䄴兙畂䝁䅍兡桂䝁䅷䅉兂䡁䅉睢浂䝁䅫䅢求䍁䅁兌杁䑁䅉䅍祁䑁䅅䅉瑁䍁䅁睍瑁䑁䅅杍瑁䑁䅉杍畁䡁䅧䅢穂䝁䄰兘兂䙁䅍兒湁䍁䅅䅊䝂䍁䅑睍㉁䑁䅯䅊䭂䍁䅑睍㉁䅁䅁䅑䅳䡁䅷䅁湁䙁䅳兒噂䍁䅁杒灂䝁䄴兙畂䝁䅍兡桂䝁䅷䅉兂䡁䅉睢浂䝁䅫䅢求䍁䅁兌杁䑁䅉䅍祁䑁䅅䅉瑁䍁䅁睍瑁䑁䅅杍瑁䑁䅉杍畁䡁䅧䅢穂䝁䄰兘兂䙁䅍兒湁䍁䅅䅊䝂䍁䅑睍㍁䑁䅯䅊䭂䍁䅑睍㍁䅁䅁村䅳䡁䅁䅁湁䙁䅳兒噂䍁䅁杒灂䝁䄴兙畂䝁䅍兡桂䝁䅷䅉兂䡁䅉睢浂䝁䅫䅢求䍁䅁兌杁䑁䅉䅍祁䑁䅅䅉瑁䍁䅁睍瑁䑁䅅杍瑁䑁䅉杍畁䡁䅧䅢穂䝁䄰兘兂䙁䅍兒湁䍁䅅䅊呂䍁䅑睍㕁䅁䅁材䅳䡁䅁䅁湁䙁䅳兒噂䍁䅁杒灂䝁䄴兙畂䝁䅍兡桂䝁䅷䅉兂䡁䅉睢浂䝁䅫䅢求䍁䅁兌杁䑁䅉䅍祁䑁䅅䅉瑁䍁䅁睍瑁䑁䅅杍瑁䑁䅉杍畁䡁䅧䅢穂䝁䄰兘兂䙁䅍兒湁䍁䅅䅊坂䍁䅑䅎祁䅁䅁睑䅳䡁䅷䅁湁䙁䅳兒噂䍁䅁杒灂䝁䄴兙畂䝁䅍兡桂䝁䅷䅉兂䡁䅉睢浂䝁䅫䅢求䍁䅁兌杁䑁䅉䅍祁䑁䅅䅉瑁䍁䅁睍瑁䑁䅅杍瑁䑁䅉杍畁䡁䅧䅢穂䝁䄰兘兂䙁䅍兒湁䍁䅅䅊塂䍁䅑䅎㑁䑁䅯䅊塂䍁䅑兎㉁䅁䅁兒䅳䡁䅁䅁湁䙁䅳兒噂䍁䅁杒灂䝁䄴兙畂䝁䅍兡桂䝁䅷䅉兂䡁䅉睢浂䝁䅫䅢求䍁䅁兌杁䑁䅉䅍祁䑁䅅䅉瑁䍁䅁睍瑁䑁䅅杍瑁䑁䅉杍畁䡁䅧䅢穂䝁䄰兘兂䙁䅍兒湁䍁䅅䅊奂䍁䅑䅎祁䅁䅁䅒䅳䡁䅁䅁湁䙁䅳兒噂䍁䅁杒灂䝁䄴兙畂䝁䅍兡桂䝁䅷䅉兂䡁䅉睢浂䝁䅫䅢求䍁䅁兌杁䑁䅉䅍祁䑁䅅䅉瑁䍁䅁睍瑁䑁䅅杍瑁䑁䅉杍畁䡁䅧䅢穂䝁䄰兘兂䙁䅍兒湁䍁䅅䅊奂䍁䅑䅎穁䅁䅁杒䅳䡁䅑䅁湁䙁䅳兒噂䍁䅁杒灂䝁䄴兙畂䝁䅍兡桂䝁䅷䅉兂䡁䅉睢浂䝁䅫䅢求䍁䅁兌杁䑁䅉䅍祁䑁䅅䅉瑁䍁䅁睍瑁䑁䅅杍瑁䑁䅉杍畁䡁䅧䅢穂䝁䄰兘兂䙁䅍兒䡂䍁䅣光歁䕁䅉䅊硁䑁䅅兎䅁䥁䱍䅁祂䅁䅁睊扂䕁䅕兖杁䕁䅙兡畂䝁䅅杢橂䝁䅫兙獂䍁䅁䅕祂䝁䄸杚灂䝁䅷党杁䍁䄰䅉祁䑁䅁杍硁䍁䅁兌杁䑁䅍兌硁䑁䅉兌祁䑁䅉杌㑂䝁䅷督瑂䙁䄰䅕呂䕁䅕睒湁䍁䅅䅊䑂䍁䅑杍睁䅁䅁杤䅳䡁䄴䅁湁䙁䅳兒噂䍁䅁杒灂䝁䄴兙畂䝁䅍兡桂䝁䅷䅉兂䡁䅉睢浂䝁䅫䅢求䍁䅁兌杁䑁䅉䅍祁䑁䅅䅉瑁䍁䅁睍瑁䑁䅅杍瑁䑁䅉杍畁䡁䅧䅢穂䝁䄰兘兂䙁䅍兒䡂䍁䅣光歁䕁䅍䅊祁䑁䅑杏歁䕁䅍䅊穁䑁䅕䅁㑂睃䅁杣䅁䍁䅣睗䙂䙁䅕䅉䝂䝁䅫杢桂䝁䄴睙灂䝁䅅䅢杁䙁䅁杣療䝁䅙兡獂䝁䅕䅉瑁䍁䅁杍睁䑁䅉免杁䍁䄰䅉穁䍁䄰免祁䍁䄰杍祁䍁䄴䅥獂䡁䅍兢摂䙁䅁睕䙂䕁䅣睊桁䍁䅑睑歁䑁䅍李䅁䡁䱳䅁䅃䅁䅁睊扂䕁䅕兖杁䕁䅙兡畂䝁䅅杢橂䝁䅫兙獂䍁䅁䅕祂䝁䄸杚灂䝁䅷党杁䍁䄰䅉祁䑁䅁杍硁䍁䅁兌杁䑁䅍兌硁䑁䅉兌祁䑁䅉杌㑂䝁䅷督瑂䙁䄰䅕呂䕁䅕睒湁䍁䅅䅊䑂䍁䅑䅎硁䑁䅯䅊䑂䍁䅑免硁䑁䅍䅁㥂睃䅁杧䅁䍁䅣睗䙂䙁䅕䅉䝂䝁䅫杢桂䝁䄴睙灂䝁䅅䅢杁䙁䅁杣療䝁䅙兡獂䝁䅕䅉瑁䍁䅁杍睁䑁䅉免杁䍁䄰䅉穁䍁䄰免祁䍁䄰杍祁䍁䄴䅥獂䡁䅍兢摂䙁䅁睕䙂䕁䅣睊桁䍁䅑䅒歁䑁䅅免㑁䑁䅯䅊偂䍁䅑免硁䑁䅧䅁䕃睃䅁杦䅁䍁䅣睗䙂䙁䅕䅉䝂䝁䅫杢桂䝁䄴睙灂䝁䅅䅢杁䙁䅁杣療䝁䅙兡獂䝁䅕䅉瑁䍁䅁杍睁䑁䅉免杁䍁䄰䅉穁䍁䄰免祁䍁䄰杍祁䍁䄴䅥獂䡁䅍兢摂䙁䅁睕䙂䕁䅣睊桁䍁䅑杒歁䑁䅉䅍㙁䍁䅑睒歁䑁䅉䅍䅁䡁䱣䅁⭂䅁䅁睊扂䕁䅕兖杁䕁䅙兡畂䝁䅅杢橂䝁䅫兙獂䍁䅁䅕祂䝁䄸杚灂䝁䅷党杁䍁䄰䅉祁䑁䅁杍硁䍁䅁兌杁䑁䅍兌硁䑁䅉兌祁䑁䅉杌㑂䝁䅷督瑂䙁䄰䅕呂䕁䅕睒湁䍁䅅䅊䝂䍁䅑杍硁䑁䅯䅊䡂䍁䅑杍硁䅁䅁入䅳䡁䄴䅁湁䙁䅳兒噂䍁䅁杒灂䝁䄴兙畂䝁䅍兡桂䝁䅷䅉兂䡁䅉睢浂䝁䅫䅢求䍁䅁兌杁䑁䅉䅍祁䑁䅅䅉瑁䍁䅁睍瑁䑁䅅杍瑁䑁䅉杍畁䡁䅧䅢穂䝁䄰兘兂䙁䅍兒䡂䍁䅣光歁䕁䅙䅊穁䑁䅙杏歁䕁䅯䅊穁䑁䅙䅁㡂睃䅁杦䅁䍁䅣睗䙂䙁䅕䅉䝂䝁䅫杢桂䝁䄴睙灂䝁䅅䅢杁䙁䅁杣療䝁䅙兡獂䝁䅕䅉瑁䍁䅁杍睁䑁䅉免杁䍁䄰䅉穁䍁䄰免祁䍁䄰杍祁䍁䄴䅥獂䡁䅍兢摂䙁䅁睕䙂䕁䅣睊桁䍁䅑杒歁䑁䅍睎㙁䍁䅑杓歁䑁䅍睎䅁䡁䰴䅁祂䅁䅁睊扂䕁䅕兖杁䕁䅙兡畂䝁䅅杢橂䝁䅫兙獂䍁䅁䅕祂䝁䄸杚灂䝁䅷党杁䍁䄰䅉祁䑁䅁杍硁䍁䅁兌杁䑁䅍兌硁䑁䅉兌祁䑁䅉杌㑂䝁䅷督瑂䙁䄰䅕呂䕁䅕睒湁䍁䅅䅊呂䍁䅑睍㕁䅁䅁来䅳䡁䅉䅁湁䙁䅳兒噂䍁䅁杒灂䝁䄴兙畂䝁䅍兡桂䝁䅷䅉兂䡁䅉睢浂䝁䅫䅢求䍁䅁兌杁䑁䅉䅍祁䑁䅅䅉瑁䍁䅁睍瑁䑁䅅杍瑁䑁䅉杍畁䡁䅧䅢穂䝁䄰兘兂䙁䅍兒䡂䍁䅣光歁䙁䅙䅊ぁ䑁䅉䅁⽂睃䅁杦䅁䍁䅣睗䙂䙁䅕䅉䝂䝁䅫杢桂䝁䄴睙灂䝁䅅䅢杁䙁䅁杣療䝁䅙兡獂䝁䅕䅉瑁䍁䅁杍睁䑁䅉免杁䍁䄰䅉穁䍁䄰免祁䍁䄰杍祁䍁䄴䅥獂䡁䅍兢摂䙁䅁睕䙂䕁䅣睊桁䍁䅑睖歁</t>
  </si>
  <si>
    <t>This sheet contains FactSet XML data for use with this workbook's =FDS codes.  Modifying the worksheet's contents may damage the workbook's =FDS functionality.</t>
  </si>
  <si>
    <t>SO</t>
  </si>
  <si>
    <t>Southern Company</t>
  </si>
  <si>
    <t>The Dayton Power and Light Company</t>
  </si>
  <si>
    <t>允䅁䡁偙䅁佁䅁䅁睉䙂䙁䅉杕偂䙁䅉䅁あ睁䅁杚䅁䍁䅣睗䙂䙁䅕䅉䝂䝁䅫杢桂䝁䄴睙灂䝁䅅䅢杁䙁䅁杣療䝁䅙兡獂䝁䅕䅉瑁䍁䅁杍睁䑁䅉䅍畁䡁䅧䅢穂䝁䄰兘䉂䕁䅕兒杁䍁䅧杍灁䍁䅣光歁䕁䅉䅊硁䑁䅅兎䅁䡁䅕䅁歂䅁䅁睊扂䕁䅕兖杁䕁䅙兡畂䝁䅅杢橂䝁䅫兙獂䍁䅁䅕祂䝁䄸杚灂䝁䅷党杁䍁䄰䅉祁䑁䅁杍睁䍁䄴䅥獂䡁䅍兢摂䕁䅅兒䙂䍁䅁䅋祁䍁䅫睊桁䍁䅑睑歁䑁䅉䅍䅁䝁䅧䅁睂䅁䅁睊扂䕁䅕兖杁䕁䅙兡畂䝁䅅杢橂䝁䅫兙獂䍁䅁䅕祂䝁䄸杚灂䝁䅷党杁䍁䄰䅉祁䑁䅁杍睁䍁䄴䅥獂䡁䅍兢摂䕁䅅兒䙂䍁䅁䅋祁䍁䅫睊桁䍁䅑睑歁䑁䅉䅎㙁䍁䅑睑歁䑁䅍兎䅁䝁䅯䅁歂䅁䅁睊扂䕁䅕兖杁䕁䅙兡畂䝁䅅杢橂䝁䅫兙獂䍁䅁䅕祂䝁䄸杚灂䝁䅷党杁䍁䄰䅉祁䑁䅁杍睁䍁䄴䅥獂䡁䅍兢摂䕁䅅兒䙂䍁䅁䅋祁䍁䅫睊桁䍁䅑睑歁䑁䅍李䅁䝁䄰䅁祂䅁䅁睊扂䕁䅕兖杁䕁䅙兡畂䝁䅅杢橂䝁䅫兙獂䍁䅁䅕祂䝁䄸杚灂䝁䅷党杁䍁䄰䅉祁䑁䅁杍睁䍁䄴䅥獂䡁䅍兢摂䕁䅅兒䙂䍁䅁䅋祁䍁䅫睊桁䍁䅑睑歁䑁䅑免㙁䍁䅑睑歁䑁䅅免穁䅁䅁睢䅁䡁䅑䅁湁䙁䅳兒噂䍁䅁杒灂䝁䄴兙畂䝁䅍兡桂䝁䅷䅉兂䡁䅉睢浂䝁䅫䅢求䍁䅁兌杁䑁䅉䅍祁䑁䅁杌㑂䝁䅷督瑂䙁䄰兑䙂䕁䅕䅉潁䑁䅉克湁䍁䅅䅊䕂䍁䅑免硁䑁䅧杏歁䕁䄸䅊硁䑁䅅䅏䅁䡁䅙䅁睂䅁䅁睊扂䕁䅕兖杁䕁䅙兡畂䝁䅅杢橂䝁䅫兙獂䍁䅁䅕祂䝁䄸杚灂䝁䅷党杁䍁䄰䅉祁䑁䅁杍睁䍁䄴䅥獂䡁䅍兢摂䕁䅅兒䙂䍁䅁䅋祁䍁䅫睊桁䍁䅑杒歁䑁䅉䅍㙁䍁䅑睒歁䑁䅉䅍䅁䝁䅫䅁睂䅁䅁睊扂䕁䅕兖杁䕁䅙兡畂䝁䅅杢橂䝁䅫兙獂䍁䅁䅕祂䝁䄸杚灂䝁䅷党杁䍁䄰䅉祁䑁䅁杍睁䍁䄴䅥獂䡁䅍兢摂䕁䅅兒䙂䍁䅁䅋祁䍁䅫睊桁䍁䅑杒歁䑁䅉免㙁䍁䅑睒歁䑁䅉免䅁䝁䅳䅁睂䅁䅁睊扂䕁䅕兖杁䕁䅙兡畂䝁䅅杢橂䝁䅫兙獂䍁䅁䅕祂䝁䄸杚灂䝁䅷党杁䍁䄰䅉祁䑁䅁杍睁䍁䄴䅥獂䡁䅍兢摂䕁䅅兒䙂䍁䅁䅋祁䍁䅫睊桁䍁䅑杒歁䑁䅍李㙁䍁䅑杓歁䑁䅍李䅁䝁䄴䅁睂䅁䅁睊扂䕁䅕兖杁䕁䅙兡畂䝁䅅杢橂䝁䅫兙獂䍁䅁䅕祂䝁䄸杚灂䝁䅷党杁䍁䄰䅉祁䑁䅁杍睁䍁䄴䅥獂䡁䅍兢摂䕁䅅兒䙂䍁䅁䅋祁䍁䅫睊桁䍁䅑杒歁䑁䅍睎㙁䍁䅑杓歁䑁䅍睎䅁䡁䅁䅁歂䅁䅁睊扂䕁䅕兖杁䕁䅙兡畂䝁䅅杢橂䝁䅫兙獂䍁䅁䅕祂䝁䄸杚灂䝁䅷党杁䍁䄰䅉祁䑁䅁杍睁䍁䄴䅥獂䡁䅍兢摂䕁䅅兒䙂䍁䅁䅋祁䍁䅫睊桁䍁䅑睕歁䑁䅍兏䅁䝁䅷䅁歂䅁䅁睊扂䕁䅕兖杁䕁䅙兡畂䝁䅅杢橂䝁䅫兙獂䍁䅁䅕祂䝁䄸杚灂䝁䅷党杁䍁䄰䅉祁䑁䅁杍睁䍁䄴䅥獂䡁䅍兢摂䕁䅅兒䙂䍁䅁䅋祁䍁䅫睊桁䍁䅑杖歁䑁䅑杍䅁䡁䅅䅁睂䅁䅁睊扂䕁䅕兖杁䕁䅙兡畂䝁䅅杢橂䝁䅫兙獂䍁䅁䅕祂䝁䄸杚灂䝁䅷党杁䍁䄰䅉祁䑁䅁杍睁䍁䄴䅥獂䡁䅍兢摂䕁䅅兒䙂䍁䅁䅋祁䍁䅫睊桁䍁䅑睖歁䑁䅑䅏㙁䍁䅑睖歁䑁䅕李䅁䡁䅍䅁歂䅁䅁睊扂䕁䅕兖杁䕁䅙兡畂䝁䅅杢橂䝁䅫兙獂䍁䅁䅕祂䝁䄸杚灂䝁䅷党杁䍁䄰䅉祁䑁䅁杍睁䍁䄴䅥獂䡁䅍兢摂䕁䅅兒䙂䍁䅁䅋祁䍁䅫睊桁䍁䅑䅗歁䑁䅑杍䅁䡁䅉䅁歂䅁䅁睊扂䕁䅕兖杁䕁䅙兡畂䝁䅅杢橂䝁䅫兙獂䍁䅁䅕祂䝁䄸杚灂䝁䅷党杁䍁䄰䅉祁䑁䅁杍睁䍁䄴䅥獂䡁䅍兢摂䕁䅅兒䙂䍁䅁䅋祁䍁䅫睊桁䍁䅑䅗歁䑁䅑睍䅁䡁䅑䅁敂䅁䅁睊扂䕁䅕兖杁䕁䅙兡畂䝁䅅杢橂䝁䅫兙獂䍁䅁䅕祂䝁䄸杚灂䝁䅷党杁䍁䄰䅉祁䑁䅁杍睁䍁䄴䅥獂䡁䅍兢摂䕁䅅兒䙂䍁䅣光歁䕁䅉䅊硁䑁䅅兎䅁䝁䅙䅁捂䅁䅁睊扂䕁䅕兖杁䕁䅙兡畂䝁䅅杢橂䝁䅫兙獂䍁䅁䅕祂䝁䄸杚灂䝁䅷党杁䍁䄰䅉祁䑁䅁杍睁䍁䄴䅥獂䡁䅍兢摂䕁䅅兒䙂䍁䅣光歁䕁䅍䅊祁䑁䅁䅁婂䅁䅁䅡䅁䍁䅣睗䙂䙁䅕䅉䝂䝁䅫杢桂䝁䄴睙灂䝁䅅䅢杁䙁䅁杣療䝁䅙兡獂䝁䅕䅉瑁䍁䅁杍睁䑁䅉䅍畁䡁䅧䅢穂䝁䄰兘䉂䕁䅕兒湁䍁䅅䅊䑂䍁䅑杍ぁ䑁䅯䅊䑂䍁䅑睍ㅁ䅁䅁睗䅁䙁䅷䅁湁䙁䅳兒噂䍁䅁杒灂䝁䄴兙畂䝁䅍兡桂䝁䅷䅉兂䡁䅉睢浂䝁䅫䅢求䍁䅁兌杁䑁䅉䅍祁䑁䅁杌㑂䝁䅷督瑂䙁䄰兑䙂䕁䅕睊桁䍁䅑睑歁䑁䅍李䅁䙁䄴䅁煂䅁䅁睊扂䕁䅕兖杁䕁䅙兡畂䝁䅅杢橂䝁䅫兙獂䍁䅁䅕祂䝁䄸杚灂䝁䅷党杁䍁䄰䅉祁䑁䅁杍睁䍁䄴䅥獂䡁䅍兢摂䕁䅅兒䙂䍁䅣光歁䕁䅍䅊ぁ䑁䅅杏歁䕁䅍䅊硁䑁䅅睍䅁䝁䅁䅁獂䅁䅁睊扂䕁䅕兖杁䕁䅙兡畂䝁䅅杢橂䝁䅫兙獂䍁䅁䅕祂䝁䄸杚灂䝁䅷党杁䍁䄰䅉祁䑁䅁杍睁䍁䄴䅥獂䡁䅍兢摂䕁䅅兒䙂䍁䅣光歁䕁䅑䅊硁䑁䅅䅏㙁䍁䅑睔歁䑁䅅免㑁䅁䅁睚䅁䝁䅧䅁湁䙁䅳兒噂䍁䅁杒灂䝁䄴兙畂䝁䅍兡桂䝁䅷䅉兂䡁䅉睢浂䝁䅫䅢求䍁䅁兌杁䑁䅉䅍祁䑁䅁杌㑂䝁䅷督瑂䙁䄰兑䙂䕁䅕睊桁䍁䅑杒歁䑁䅉䅍㙁䍁䅑睒歁䑁䅉䅍䅁䙁䅯䅁潂䅁䅁睊扂䕁䅕兖杁䕁䅙兡畂䝁䅅杢橂䝁䅫兙獂䍁䅁䅕祂䝁䄸杚灂䝁䅷党杁䍁䄰䅉祁䑁䅁杍睁䍁䄴䅥獂䡁䅍兢摂䕁䅅兒䙂䍁䅣光歁䕁䅙䅊祁䑁䅅杏歁䕁䅣䅊祁䑁䅅䅁捂䅁䅁䅡䅁䍁䅣睗䙂䙁䅕䅉䝂䝁䅫杢桂䝁䄴睙灂䝁䅅䅢杁䙁䅁杣療䝁䅙兡獂䝁䅕䅉瑁䍁䅁杍睁䑁䅉䅍畁䡁䅧䅢穂䝁䄰兘䉂䕁䅕兒湁䍁䅅䅊䝂䍁䅑睍㉁䑁䅯䅊䭂䍁䅑睍㉁䅁䅁睘䅁䝁䅧䅁湁䙁䅳兒噂䍁䅁杒灂䝁䄴兙畂䝁䅍兡桂䝁䅷䅉兂䡁䅉睢浂䝁䅫䅢求䍁䅁兌杁䑁䅉䅍祁䑁䅁杌㑂䝁䅷督瑂䙁䄰兑䙂䕁䅕睊桁䍁䅑杒歁䑁䅍睎㙁䍁䅑杓歁䑁䅍睎䅁䝁䅅䅁捂䅁䅁睊扂䕁䅕兖杁䕁䅙兡畂䝁䅅杢橂䝁䅫兙獂䍁䅁䅕祂䝁䄸杚灂䝁䅷党杁䍁䄰䅉祁䑁䅁杍睁䍁䄴䅥獂䡁䅍兢摂䕁䅅兒䙂䍁䅣光歁䙁䅍䅊穁䑁䅫䅁摂䅁䅁䅘䅁䍁䅣睗䙂䙁䅕䅉䝂䝁䅫杢桂䝁䄴睙灂䝁䅅䅢杁䙁䅁杣療䝁䅙兡獂䝁䅕䅉瑁䍁䅁杍睁䑁䅉䅍畁䡁䅧䅢穂䝁䄰兘䉂䕁䅕兒湁䍁䅅䅊坂䍁䅑䅎祁䅁䅁杙䅁䝁䅧䅁湁䙁䅳兒噂䍁䅁杒灂䝁䄴兙畂䝁䅍兡桂䝁䅷䅉兂䡁䅉睢浂䝁䅫䅢求䍁䅁兌杁䑁䅉䅍祁䑁䅁杌㑂䝁䅷督瑂䙁䄰兑䙂䕁䅕睊桁䍁䅑睖歁䑁䅑䅏㙁䍁䅑睖歁䑁䅕李䅁䝁䅑䅁捂䅁䅁睊扂䕁䅕兖杁䕁䅙兡畂䝁䅅杢橂䝁䅫兙獂䍁䅁䅕祂䝁䄸杚灂䝁䅷党杁䍁䄰䅉祁䑁䅁杍睁䍁䄴䅥獂䡁䅍兢摂䕁䅅兒䙂䍁䅣光歁䙁䅧䅊ぁ䑁䅉䅁橂䅁䅁䅘䅁䍁䅣睗䙂䙁䅕䅉䝂䝁䅫杢桂䝁䄴睙灂䝁䅅䅢杁䙁䅁杣療䝁䅙兡獂䝁䅕䅉瑁䍁䅁杍睁䑁䅉䅍畁䡁䅧䅢穂䝁䄰兘䉂䕁䅕兒湁䍁䅅䅊奂䍁䅑䅎穁䅁䅁党䅁䝁䅙䅁湁䙁䅳兒噂䍁䅁杒灂䝁䄴兙畂䝁䅍兡桂䝁䅷䅉兂䡁䅉睢浂䝁䅫䅢求䍁䅁兌杁䑁䅉䅍祁䑁䅁杌㑂䝁䅷督瑂䙁䄰兑䙂䙁䅁䅉潁䑁䅉克湁䍁䅅䅊䍂䍁䅑免硁䑁䅕䅁呃䅁䅁䅚䅁䍁䅣睗䙂䙁䅕䅉䝂䝁䅫杢桂䝁䄴睙灂䝁䅅䅢杁䙁䅁杣療䝁䅙兡獂䝁䅕䅉瑁䍁䅁杍睁䑁䅉䅍畁䡁䅧䅢穂䝁䄰兘䉂䕁䅕䅕杁䍁䅧杍灁䍁䅣光歁䕁䅍䅊祁䑁䅁䅁䡃䅁䅁䅣䅁䍁䅣睗䙂䙁䅕䅉䝂䝁䅫杢桂䝁䄴睙灂䝁䅅䅢杁䙁䅁杣療䝁䅙兡獂䝁䅕䅉瑁䍁䅁杍睁䑁䅉䅍畁䡁䅧䅢穂䝁䄰兘䉂䕁䅕䅕杁䍁䅧杍灁䍁䅣光歁䕁䅍䅊祁䑁䅑杏歁䕁䅍䅊穁䑁䅕䅁䩃䅁䅁䅚䅁䍁䅣睗䙂䙁䅕䅉䝂䝁䅫杢桂䝁䄴睙灂䝁䅅䅢杁䙁䅁杣療䝁䅙兡獂䝁䅕䅉瑁䍁䅁杍睁䑁䅉䅍畁䡁䅧䅢穂䝁䄰兘䉂䕁䅕䅕杁䍁䅧杍灁䍁䅣光歁䕁䅍䅊穁䑁䅙䅁䱃䅁䅁杣䅁䍁䅣睗䙂䙁䅕䅉䝂䝁䅫杢桂䝁䄴睙灂䝁䅅䅢杁䙁䅁杣療䝁䅙兡獂䝁䅕䅉瑁䍁䅁杍睁䑁䅉䅍畁䡁䅧䅢穂䝁䄰兘䉂䕁䅕䅕杁䍁䅧杍灁䍁䅣光歁䕁䅍䅊ぁ䑁䅅杏歁䕁䅍䅊硁䑁䅅睍䅁䥁䄰䅁あ䅁䅁睊扂䕁䅕兖杁䕁䅙兡畂䝁䅅杢橂䝁䅫兙獂䍁䅁䅕祂䝁䄸杚灂䝁䅷党杁䍁䄰䅉祁䑁䅁杍睁䍁䄴䅥獂䡁䅍兢摂䕁䅅兒兂䍁䅁䅋祁䍁䅫睊桁䍁䅑䅒歁䑁䅅免㑁䑁䅯䅊偂䍁䅑免硁䑁䅧䅁啃䅁䅁䅣䅁䍁䅣睗䙂䙁䅕䅉䝂䝁䅫杢桂䝁䄴睙灂䝁䅅䅢杁䙁䅁杣療䝁䅙兡獂䝁䅕䅉瑁䍁䅁杍睁䑁䅉䅍畁䡁䅧䅢穂䝁䄰兘䉂䕁䅕䅕杁䍁䅧杍灁䍁䅣光歁䕁䅙䅊祁䑁䅁杏歁䕁䅣䅊祁䑁䅁䅁䥃䅁䅁䅣䅁䍁䅣睗䙂䙁䅕䅉䝂䝁䅫杢桂䝁䄴睙灂䝁䅅䅢杁䙁䅁杣療䝁䅙兡獂䝁䅕䅉瑁䍁䅁杍睁䑁䅉䅍畁䡁䅧䅢穂䝁䄰兘䉂䕁䅕䅕杁䍁䅧杍灁䍁䅣光歁䕁䅙䅊祁䑁䅅杏歁䕁䅣䅊祁䑁䅅䅁䭃䅁䅁䅣䅁䍁䅣睗䙂䙁䅕䅉䝂䝁䅫杢桂䝁䄴睙灂䝁䅅䅢杁䙁䅁杣療䝁䅙兡獂䝁䅕䅉瑁䍁䅁杍睁䑁䅉䅍畁䡁䅧䅢穂䝁䄰兘䉂䕁䅕䅕杁䍁䅧杍灁䍁䅣光歁䕁䅙䅊穁䑁䅙杏歁䕁䅯䅊穁䑁䅙䅁䵃䅁䅁䅣䅁䍁䅣睗䙂䙁䅕䅉䝂䝁䅫杢桂䝁䄴睙灂䝁䅅䅢杁䙁䅁杣療䝁䅙兡獂䝁䅕䅉瑁䍁䅁杍睁䑁䅉䅍畁䡁䅧䅢穂䝁䄰兘䉂䕁䅕䅕杁䍁䅧杍灁䍁䅣光歁䕁䅙䅊穁䑁䅣杏歁䕁䅯䅊穁䑁䅣䅁佃䅁䅁䅚䅁䍁䅣睗䙂䙁䅕䅉䝂䝁䅫杢桂䝁䄴睙灂䝁䅅䅢杁䙁䅁杣療䝁䅙兡獂䝁䅕䅉瑁䍁䅁杍睁䑁䅉䅍畁䡁䅧䅢穂䝁䄰兘䉂䕁䅕䅕杁䍁䅧杍灁䍁䅣光歁䙁䅍䅊穁䑁䅫䅁䝃䅁䅁䅚䅁䍁䅣睗䙂䙁䅕䅉䝂䝁䅫杢桂䝁䄴睙灂䝁䅅䅢杁䙁䅁杣療䝁䅙兡獂䝁䅕䅉瑁䍁䅁杍睁䑁䅉䅍畁䡁䅧䅢穂䝁䄰兘䉂䕁䅕䅕杁䍁䅧杍灁䍁䅣光歁䙁䅙䅊ぁ䑁䅉䅁偃䅁䅁䅣䅁䍁䅣睗䙂䙁䅕䅉䝂䝁䅫杢桂䝁䄴睙灂䝁䅅䅢杁䙁䅁杣療䝁䅙兡獂䝁䅕䅉瑁䍁䅁杍睁䑁䅉䅍畁䡁䅧䅢穂䝁䄰兘䉂䕁䅕䅕杁䍁䅧杍灁䍁䅣光歁䙁䅣䅊ぁ䑁䅧杏歁䙁䅣䅊ㅁ䑁䅙䅁剃䅁䅁䅚䅁䍁䅣睗䙂䙁䅕䅉䝂䝁䅫杢桂䝁䄴睙灂䝁䅅䅢杁䙁䅁杣療䝁䅙兡獂䝁䅕䅉瑁䍁䅁杍睁䑁䅉䅍畁䡁䅧䅢穂䝁䄰兘䉂䕁䅕䅕杁䍁䅧杍灁䍁䅣光歁䙁䅧䅊ぁ䑁䅉䅁元䅁䅁䅚䅁䍁䅣睗䙂䙁䅕䅉䝂䝁䅫杢桂䝁䄴睙灂䝁䅅䅢杁䙁䅁杣療䝁䅙兡獂䝁䅕䅉瑁䍁䅁杍睁䑁䅉䅍畁䡁䅧䅢穂䝁䄰兘䉂䕁䅕䅕杁䍁䅧杍灁䍁䅣光歁䙁䅧䅊ぁ䑁䅍䅁千䅁䅁杚䅁䍁䅣睗䙂䙁䅕䅉䝂䝁䅫杢桂䝁䄴睙灂䝁䅅䅢杁䙁䅁杣療䝁䅙兡獂䝁䅕䅉瑁䍁䅁杍睁䑁䅉䅍畁䡁䅧䅢穂䝁䄰兘䉂䕁䅕䅕杁䍁䅧睍灁䍁䅣光歁䕁䅉䅊硁䑁䅅兎䅁䕁䑕䅁歂䅁䅁睊扂䕁䅕兖杁䕁䅙兡畂䝁䅅杢橂䝁䅫兙獂䍁䅁䅕祂䝁䄸杚灂䝁䅷党杁䍁䄰䅉祁䑁䅁杍睁䍁䄴䅥獂䡁䅍兢摂䕁䅅兒兂䍁䅁䅋穁䍁䅫睊桁䍁䅑睑歁䑁䅉䅍䅁䑁䑫䅁睂䅁䅁睊扂䕁䅕兖杁䕁䅙兡畂䝁䅅杢橂䝁䅫兙獂䍁䅁䅕祂䝁䄸杚灂䝁䅷党杁䍁䄰䅉祁䑁䅁杍睁䍁䄴䅥獂䡁䅍兢摂䕁䅅兒兂䍁䅁䅋穁䍁䅫睊桁䍁䅑睑歁䑁䅉䅎㙁䍁䅑睑歁䑁䅍兎䅁䑁䑳䅁歂䅁䅁睊扂䕁䅕兖杁䕁䅙兡畂䝁䅅杢橂䝁䅫兙獂䍁䅁䅕祂䝁䄸杚灂䝁䅷党杁䍁䄰䅉祁䑁䅁杍睁䍁䄴䅥獂䡁䅍兢摂䕁䅅兒兂䍁䅁䅋穁䍁䅫睊桁䍁䅑睑歁䑁䅍李䅁䑁䐰䅁祂䅁䅁睊扂䕁䅕兖杁䕁䅙兡畂䝁䅅杢橂䝁䅫兙獂䍁䅁䅕祂䝁䄸杚灂䝁䅷党杁䍁䄰䅉祁䑁䅁杍睁䍁䄴䅥獂䡁䅍兢摂䕁䅅兒兂䍁䅁䅋穁䍁䅫睊桁䍁䅑睑歁䑁䅑免㙁䍁䅑睑歁䑁䅅免穁䅁䅁睐䅍䡁䅑䅁湁䙁䅳兒噂䍁䅁杒灂䝁䄴兙畂䝁䅍兡桂䝁䅷䅉兂䡁䅉睢浂䝁䅫䅢求䍁䅁兌杁䑁䅉䅍祁䑁䅁杌㑂䝁䅷督瑂䙁䄰兑䙂䙁䅁䅉潁䑁䅍克湁䍁䅅䅊䕂䍁䅑免硁䑁䅧杏歁䕁䄸䅊硁䑁䅅䅏䅁䕁䑙䅁睂䅁䅁睊扂䕁䅕兖杁䕁䅙兡畂䝁䅅杢橂䝁䅫兙獂䍁䅁䅕祂䝁䄸杚灂䝁䅷党杁䍁䄰䅉祁䑁䅁杍睁䍁䄴䅥獂䡁䅍兢摂䕁䅅兒兂䍁䅁䅋穁䍁䅫睊桁䍁䅑杒歁䑁䅉䅍㙁䍁䅑睒歁䑁䅉䅍䅁䑁䑯䅁睂䅁䅁睊扂䕁䅕兖杁䕁䅙兡畂䝁䅅杢橂䝁䅫兙獂䍁䅁䅕祂䝁䄸杚灂䝁䅷党杁䍁䄰䅉祁䑁䅁杍睁䍁䄴䅥獂䡁䅍兢摂䕁䅅兒兂䍁䅁䅋穁䍁䅫睊桁䍁䅑杒歁䑁䅉免㙁䍁䅑睒歁䑁䅉免䅁䑁䑷䅁睂䅁䅁睊扂䕁䅕兖杁䕁䅙兡畂䝁䅅杢橂䝁䅫兙獂䍁䅁䅕祂䝁䄸杚灂䝁䅷党杁䍁䄰䅉祁䑁䅁杍睁䍁䄴䅥獂䡁䅍兢摂䕁䅅兒兂䍁䅁䅋穁䍁䅫睊桁䍁䅑杒歁䑁䅍李㙁䍁䅑杓歁䑁䅍李䅁䑁䐴䅁睂䅁䅁睊扂䕁䅕兖杁䕁䅙兡畂䝁䅅杢橂䝁䅫兙獂䍁䅁䅕祂䝁䄸杚灂䝁䅷党杁䍁䄰䅉祁䑁䅁杍睁䍁䄴䅥獂䡁䅍兢摂䕁䅅兒兂䍁䅁䅋穁䍁䅫睊桁䍁䅑杒歁䑁䅍睎㙁䍁䅑杓歁䑁䅍睎䅁䕁䑁䅁歂䅁䅁睊扂䕁䅕兖杁䕁䅙兡畂䝁䅅杢橂䝁䅫兙獂䍁䅁䅕祂䝁䄸杚灂䝁䅷党杁䍁䄰䅉祁䑁䅁杍睁䍁䄴䅥獂䡁䅍兢摂䕁䅅兒兂䍁䅁䅋穁䍁䅫睊桁䍁䅑睕歁䑁䅍兏䅁䑁䑧䅁歂䅁䅁睊扂䕁䅕兖杁䕁䅙兡畂䝁䅅杢橂䝁䅫兙獂䍁䅁䅕祂䝁䄸杚灂䝁䅷党杁䍁䄰䅉祁䑁䅁杍睁䍁䄴䅥獂䡁䅍兢摂䕁䅅兒兂䍁䅁䅋穁䍁䅫睊桁䍁䅑杖歁䑁䅑杍䅁䕁䑅䅁睂䅁䅁睊扂䕁䅕兖杁䕁䅙兡畂䝁䅅杢橂䝁䅫兙獂䍁䅁䅕祂䝁䄸杚灂䝁䅷党杁䍁䄰䅉祁䑁䅁杍睁䍁䄴䅥獂䡁䅍兢摂䕁䅅兒兂䍁䅁䅋穁䍁䅫睊桁䍁䅑睖歁䑁䅑䅏㙁䍁䅑睖歁䑁䅕李䅁䕁䑍䅁歂䅁䅁睊扂䕁䅕兖杁䕁䅙兡畂䝁䅅杢橂䝁䅫兙獂䍁䅁䅕祂䝁䄸杚灂䝁䅷党杁䍁䄰䅉祁䑁䅁杍睁䍁䄴䅥獂䡁䅍兢摂䕁䅅兒兂䍁䅁䅋穁䍁䅫睊桁䍁䅑䅗歁䑁䅑杍䅁䕁䑉䅁歂䅁䅁睊扂䕁䅕兖杁䕁䅙兡畂䝁䅅杢橂䝁䅫兙獂䍁䅁䅕祂䝁䄸杚灂䝁䅷党杁䍁䄰䅉祁䑁䅁杍睁䍁䄴䅥獂䡁䅍兢摂䕁䅅兒兂䍁䅁䅋穁䍁䅫睊桁䍁䅑䅗歁䑁䅑睍䅁䕁䑑䅁敂䅁䅁睊扂䕁䅕兖杁䕁䅙兡畂䝁䅅杢橂䝁䅫兙獂䍁䅁䅕祂䝁䄸杚灂䝁䅷党杁䍁䄰䅉祁䑁䅁杍睁䍁䄴䅥獂䡁䅍兢摂䕁䅅兒兂䍁䅣光歁䕁䅉䅊硁䑁䅅兎䅁䥁䅁䅁捂䅁䅁睊扂䕁䅕兖杁䕁䅙兡畂䝁䅅杢橂䝁䅫兙獂䍁䅁䅕祂䝁䄸杚灂䝁䅷党杁䍁䄰䅉祁䑁䅁杍睁䍁䄴䅥獂䡁䅍兢摂䕁䅅兒兂䍁䅣光歁䕁䅍䅊祁䑁䅁䅁㍂䅁䅁䅡䅁䍁䅣睗䙂䙁䅕䅉䝂䝁䅫杢桂䝁䄴睙灂䝁䅅䅢杁䙁䅁杣療䝁䅙兡獂䝁䅕䅉瑁䍁䅁杍睁䑁䅉䅍畁䡁䅧䅢穂䝁䄰兘䉂䕁䅕䅕湁䍁䅅䅊䑂䍁䅑杍ぁ䑁䅯䅊䑂䍁䅑睍ㅁ䅁䅁入䅁䙁䅷䅁湁䙁䅳兒噂䍁䅁杒灂䝁䄴兙畂䝁䅍兡桂䝁䅷䅉兂䡁䅉睢浂䝁䅫䅢求䍁䅁兌杁䑁䅉䅍祁䑁䅁杌㑂䝁䅷督瑂䙁䄰兑䙂䙁䅁睊桁䍁䅑睑歁䑁䅍李䅁䡁䅳䅁煂䅁䅁睊扂䕁䅕兖杁䕁䅙兡畂䝁䅅杢橂䝁䅫兙獂䍁䅁䅕祂䝁䄸杚灂䝁䅷党杁䍁䄰䅉祁䑁䅁杍睁䍁䄴䅥獂䡁䅍兢摂䕁䅅兒兂䍁䅣光歁䕁䅍䅊ぁ䑁䅅杏歁䕁䅍䅊硁䑁䅅睍䅁䡁䄰䅁獂䅁䅁睊扂䕁䅕兖杁䕁䅙兡畂䝁䅅杢橂䝁䅫兙獂䍁䅁䅕祂䝁䄸杚灂䝁䅷党杁䍁䄰䅉祁䑁䅁杍睁䍁䄴䅥獂䡁䅍兢摂䕁䅅兒兂䍁䅣光歁䕁䅑䅊硁䑁䅅䅏㙁䍁䅑睔歁䑁䅅免㑁䅁䅁內䅁䝁䅧䅁湁䙁䅳兒噂䍁䅁杒灂䝁䄴兙畂䝁䅍兡桂䝁䅷䅉兂䡁䅉睢浂䝁䅫䅢求䍁䅁兌杁䑁䅉䅍祁䑁䅁杌㑂䝁䅷督瑂䙁䄰兑䙂䙁䅁睊桁䍁䅑杒歁䑁䅉䅍㙁䍁䅑睒歁䑁䅉䅍䅁䡁䅧䅁潂䅁䅁睊扂䕁䅕兖杁䕁䅙兡畂䝁䅅杢橂䝁䅫兙獂䍁䅁䅕祂䝁䄸杚灂䝁䅷党杁䍁䄰䅉祁䑁䅁杍睁䍁䄴䅥獂䡁䅍兢摂䕁䅅兒兂䍁䅣光歁䕁䅙䅊祁䑁䅅杏歁䕁䅣䅊祁䑁䅅䅁㙂䅁䅁䅡䅁䍁䅣睗䙂䙁䅕䅉䝂䝁䅫杢桂䝁䄴睙灂䝁䅅䅢杁䙁䅁杣療䝁䅙兡獂䝁䅕䅉瑁䍁䅁杍睁䑁䅉䅍畁䡁䅧䅢穂䝁䄰兘䉂䕁䅕䅕湁䍁䅅䅊䝂䍁䅑睍㉁䑁䅯䅊䭂䍁䅑睍㉁䅁䅁䅦䅁䝁䅧䅁湁䙁䅳兒噂䍁䅁杒灂䝁䄴兙畂䝁䅍兡桂䝁䅷䅉兂䡁䅉睢浂䝁䅫䅢求䍁䅁兌杁䑁䅉䅍祁䑁䅁杌㑂䝁䅷督瑂䙁䄰兑䙂䙁䅁睊桁䍁䅑杒歁䑁䅍睎㙁䍁䅑杓歁䑁䅍睎䅁䡁䄴䅁捂䅁䅁睊扂䕁䅕兖杁䕁䅙兡畂䝁䅅杢橂䝁䅫兙獂䍁䅁䅕祂䝁䄸杚灂䝁䅷党杁䍁䄰䅉祁䑁䅁杍睁䍁䄴䅥獂䡁䅍兢摂䕁䅅兒兂䍁䅣光歁䙁䅍䅊穁䑁䅫䅁⽂䅁䅁䅘䅁䍁䅣睗䙂䙁䅕䅉䝂䝁䅫杢桂䝁䄴睙灂䝁䅅䅢杁䙁䅁杣療䝁䅙兡獂䝁䅕䅉瑁䍁䅁杍睁䑁䅉䅍畁䡁䅧䅢穂䝁䄰兘䉂䕁䅕䅕湁䍁䅅䅊坂䍁䅑䅎祁䅁䅁杧䅁䝁䅧䅁湁䙁䅳兒噂䍁䅁杒灂䝁䄴兙畂䝁䅍兡桂䝁䅷䅉兂䡁䅉睢浂䝁䅫䅢求䍁䅁兌杁䑁䅉䅍祁䑁䅁杌㑂䝁䅷督瑂䙁䄰兑䙂䙁䅁睊桁䍁䅑睖歁䑁䅑䅏㙁䍁䅑睖歁䑁䅕李䅁䥁䅑䅁捂䅁䅁睊扂䕁䅕兖杁䕁䅙兡畂䝁䅅杢橂䝁䅫兙獂䍁䅁䅕祂䝁䄸杚灂䝁䅷党杁䍁䄰䅉祁䑁䅁杍睁䍁䄴䅥獂䡁䅍兢摂䕁䅅兒兂䍁䅣光歁䙁䅧䅊ぁ䑁䅉䅁䑃䅁䅁䅘䅁䍁䅣睗䙂䙁䅕䅉䝂䝁䅫杢桂䝁䄴睙灂䝁䅅䅢杁䙁䅁杣療䝁䅙兡獂䝁䅕䅉瑁䍁䅁杍睁䑁䅉䅍畁䡁䅧䅢穂䝁䄰兘䉂䕁䅕䅕湁䍁䅅䅊奂䍁䅑䅎穁䅁䅁全䅁䙁䄴䅁湁䙁䅳兒噂䍁䅁杒灂䝁䄴兙畂䝁䅍兡桂䝁䅷䅉兂䡁䅉睢浂䝁䅫䅢求䍁䅁兌杁䑁䅉䅍祁䑁䅁杌㑂䝁䅷督瑂䙁䄰兑䙂䙁䅍睊桁䍁䅑村歁䑁䅅免ㅁ䅁䅁䅖䅍䙁䅷䅁湁䙁䅳兒噂䍁䅁杒灂䝁䄴兙畂䝁䅍兡桂䝁䅷䅉兂䡁䅉睢浂䝁䅫䅢求䍁䅁兌杁䑁䅉䅍祁䑁䅁杌㑂䝁䅷督瑂䙁䄰兑䙂䙁䅍睊桁䍁䅑睑歁䑁䅉䅍䅁䕁䑣䅁潂䅁䅁睊扂䕁䅕兖杁䕁䅙兡畂䝁䅅杢橂䝁䅫兙獂䍁䅁䅕祂䝁䄸杚灂䝁䅷党杁䍁䄰䅉祁䑁䅁杍睁䍁䄴䅥獂䡁䅍兢摂䕁䅅兒呂䍁䅣光歁䕁䅍䅊祁䑁䅑杏歁䕁䅍䅊穁䑁䅕䅁䩂睁䅁䅘䅁䍁䅣睗䙂䙁䅕䅉䝂䝁䅫杢桂䝁䄴睙灂䝁䅅䅢杁䙁䅁杣療䝁䅙兡獂䝁䅕䅉瑁䍁䅁杍睁䑁䅉䅍畁䡁䅧䅢穂䝁䄰兘䉂䕁䅕睕湁䍁䅅䅊䑂䍁䅑睍㉁䅁䅁睓䅍䝁䅯䅁湁䙁䅳兒噂䍁䅁杒灂䝁䄴兙畂䝁䅍兡桂䝁䅷䅉兂䡁䅉睢浂䝁䅫䅢求䍁䅁兌杁䑁䅉䅍祁䑁䅁杌㑂䝁䅷督瑂䙁䄰兑䙂䙁䅍睊桁䍁䅑睑歁䑁䅑免㙁䍁䅑睑歁䑁䅅免穁䅁䅁兔䅍䝁䅷䅁湁䙁䅳兒噂䍁䅁杒灂䝁䄴兙畂䝁䅍兡桂䝁䅷䅉兂䡁䅉睢浂䝁䅫䅢求䍁䅁兌杁䑁䅉䅍祁䑁䅁杌㑂䝁䅷督瑂䙁䄰兑䙂䙁䅍睊桁䍁䅑䅒歁䑁䅅免㑁䑁䅯䅊偂䍁䅑免硁䑁䅧䅁噂睁䅁䅡䅁䍁䅣睗䙂䙁䅕䅉䝂䝁䅫杢桂䝁䄴睙灂䝁䅅䅢杁䙁䅁杣療䝁䅙兡獂䝁䅕䅉瑁䍁䅁杍睁䑁䅉䅍畁䡁䅧䅢穂䝁䄰兘䉂䕁䅕睕湁䍁䅅䅊䝂䍁䅑杍睁䑁䅯䅊䡂䍁䅑杍睁䅁䅁䅓䅍䝁䅧䅁湁䙁䅳兒噂䍁䅁杒灂䝁䄴兙畂䝁䅍兡桂䝁䅷䅉兂䡁䅉睢浂䝁䅫䅢求䍁䅁兌杁䑁䅉䅍祁䑁䅁杌㑂䝁䅷督瑂䙁䄰兑䙂䙁䅍睊桁䍁䅑杒歁䑁䅉免㙁䍁䅑睒歁䑁䅉免䅁䕁䑯䅁潂䅁䅁睊扂䕁䅕兖杁䕁䅙兡畂䝁䅅杢橂䝁䅫兙獂䍁䅁䅕祂䝁䄸杚灂䝁䅷党杁䍁䄰䅉祁䑁䅁杍睁䍁䄴䅥獂䡁䅍兢摂䕁䅅兒呂䍁䅣光歁䕁䅙䅊穁䑁䅙杏歁䕁䅯䅊穁䑁䅙䅁䵂睁䅁䅡䅁䍁䅣睗䙂䙁䅕䅉䝂䝁䅫杢桂䝁䄴睙灂䝁䅅䅢杁䙁䅁杣療䝁䅙兡獂䝁䅕䅉瑁䍁䅁杍睁䑁䅉䅍畁䡁䅧䅢穂䝁䄰兘䉂䕁䅕睕湁䍁䅅䅊䝂䍁䅑睍㍁䑁䅯䅊䭂䍁䅑睍㍁䅁䅁杔䅍䙁䅷䅁湁䙁䅳兒噂䍁䅁杒灂䝁䄴兙畂䝁䅍兡桂䝁䅷䅉兂䡁䅉睢浂䝁䅫䅢求䍁䅁兌杁䑁䅉䅍祁䑁䅁杌㑂䝁䅷督瑂䙁䄰兑䙂䙁䅍睊桁䍁䅑睕歁䑁䅍兏䅁䕁䐸䅁捂䅁䅁睊扂䕁䅕兖杁䕁䅙兡畂䝁䅅杢橂䝁䅫兙獂䍁䅁䅕祂䝁䄸杚灂䝁䅷党杁䍁䄰䅉祁䑁䅁杍睁䍁䄴䅥獂䡁䅍兢摂䕁䅅兒呂䍁䅣光歁䙁䅙䅊ぁ䑁䅉䅁兂睁䅁䅡䅁䍁䅣睗䙂䙁䅕䅉䝂䝁䅫杢桂䝁䄴睙灂䝁䅅䅢杁䙁䅁杣療䝁䅙兡獂䝁䅕䅉瑁䍁䅁杍睁䑁䅉䅍畁䡁䅧䅢穂䝁䄰兘䉂䕁䅕睕湁䍁䅅䅊塂䍁䅑䅎㑁䑁䅯䅊塂䍁䅑兎㉁䅁䅁杕䅍䙁䅷䅁湁䙁䅳兒噂䍁䅁杒灂䝁䄴兙畂䝁䅍兡桂䝁䅷䅉兂䡁䅉睢浂䝁䅫䅢求䍁䅁兌杁䑁䅉䅍祁䑁䅁杌㑂䝁䅷督瑂䙁䄰兑䙂䙁䅍睊桁䍁䅑䅗歁䑁䅑杍䅁䙁䑅䅁捂䅁䅁睊扂䕁䅕兖杁䕁䅙兡畂䝁䅅杢橂䝁䅫兙獂䍁䅁䅕祂䝁䄸杚灂䝁䅷党杁䍁䄰䅉祁䑁䅁杍睁䍁䄴䅥獂䡁䅍兢摂䕁䅅兒呂䍁䅣光歁䙁䅧䅊ぁ䑁䅍䅁呂睁䅁杚䅁䍁䅣睗䙂䙁䅕䅉䝂䝁䅫杢桂䝁䄴睙灂䝁䅅䅢杁䙁䅁杣療䝁䅙兡獂䝁䅕䅉瑁䍁䅁杍睁䑁䅉䅍畁䡁䅧䅢穂䝁䄰兘䉂䕁䅣杕杁䍁䅧杍灁䍁䅣光歁䕁䅉䅊硁䑁䅅兎䅁䭁䅕䅁歂䅁䅁睊扂䕁䅕兖杁䕁䅙兡畂䝁䅅杢橂䝁䅫兙獂䍁䅁䅕祂䝁䄸杚灂䝁䅷党杁䍁䄰䅉祁䑁䅁杍睁䍁䄴䅥獂䡁䅍兢摂䕁䅅睒卂䍁䅁䅋祁䍁䅫睊桁䍁䅑睑歁䑁䅉䅍䅁䭁䅣䅁睂䅁䅁睊扂䕁䅕兖杁䕁䅙兡畂䝁䅅杢橂䝁䅫兙獂䍁䅁䅕祂䝁䄸杚灂䝁䅷党杁䍁䄰䅉祁䑁䅁杍睁䍁䄴䅥獂䡁䅍兢摂䕁䅅睒卂䍁䅁䅋祁䍁䅫睊桁䍁䅑睑歁䑁䅉䅎㙁䍁䅑睑歁䑁䅍兎䅁䭁䅫䅁歂䅁䅁睊扂䕁䅕兖杁䕁䅙兡畂䝁䅅杢橂䝁䅫兙獂䍁䅁䅕祂䝁䄸杚灂䝁䅷党杁䍁䄰䅉祁䑁䅁杍睁䍁䄴䅥獂䡁䅍兢摂䕁䅅睒卂䍁䅁䅋祁䍁䅫睊桁䍁䅑睑歁䑁䅍李䅁䭁䅳䅁祂䅁䅁睊扂䕁䅕兖杁䕁䅙兡畂䝁䅅杢橂䝁䅫兙獂䍁䅁䅕祂䝁䄸杚灂䝁䅷党杁䍁䄰䅉祁䑁䅁杍睁䍁䄴䅥獂䡁䅍兢摂䕁䅅睒卂䍁䅁䅋祁䍁䅫睊桁䍁䅑睑歁䑁䅑免㙁䍁䅑睑歁䑁䅅免穁䅁䅁兲䅁䡁䅑䅁湁䙁䅳兒噂䍁䅁杒灂䝁䄴兙畂䝁䅍兡桂䝁䅷䅉兂䡁䅉睢浂䝁䅫䅢求䍁䅁兌杁䑁䅉䅍祁䑁䅁杌㑂䝁䅷督瑂䙁䄰兑䡂䙁䅉䅉潁䑁䅉克湁䍁䅅䅊䕂䍁䅑免硁䑁䅧杏歁䕁䄸䅊硁䑁䅅䅏䅁䭁䅙䅁睂䅁䅁睊扂䕁䅕兖杁䕁䅙兡畂䝁䅅杢橂䝁䅫兙獂䍁䅁䅕祂䝁䄸杚灂䝁䅷党杁䍁䄰䅉祁䑁䅁杍睁䍁䄴䅥獂䡁䅍兢摂䕁䅅睒卂䍁䅁䅋祁䍁䅫睊桁䍁䅑杒歁䑁䅉䅍㙁䍁䅑睒歁䑁䅉䅍䅁䭁䅧䅁睂䅁䅁睊扂䕁䅕兖杁䕁䅙兡畂䝁䅅杢橂䝁䅫兙獂䍁䅁䅕祂䝁䄸杚灂䝁䅷党杁䍁䄰䅉祁䑁䅁杍睁䍁䄴䅥獂䡁䅍兢摂䕁䅅睒卂䍁䅁䅋祁䍁䅫睊桁䍁䅑杒歁䑁䅉免㙁䍁䅑睒歁䑁䅉免䅁䭁䅯䅁睂䅁䅁睊扂䕁䅕兖杁䕁䅙兡畂䝁䅅杢橂䝁䅫兙獂䍁䅁䅕祂䝁䄸杚灂䝁䅷党杁䍁䄰䅉祁䑁䅁杍睁䍁䄴䅥獂䡁䅍兢摂䕁䅅睒卂䍁䅁䅋祁䍁䅫睊桁䍁䅑杒歁䑁䅍李㙁䍁䅑杓歁䑁䅍李䅁䭁䅷䅁睂䅁䅁睊扂䕁䅕兖杁䕁䅙兡畂䝁䅅杢橂䝁䅫兙獂䍁䅁䅕祂䝁䄸杚灂䝁䅷党杁䍁䄰䅉祁䑁䅁杍睁䍁䄴䅥獂䡁䅍兢摂䕁䅅睒卂䍁䅁䅋祁䍁䅫睊桁䍁䅑杒歁䑁䅍睎㙁䍁䅑杓歁䑁䅍睎䅁䭁䄴䅁歂䅁䅁睊扂䕁䅕兖杁䕁䅙兡畂䝁䅅杢橂䝁䅫兙獂䍁䅁䅕祂䝁䄸杚灂䝁䅷党杁䍁䄰䅉祁䑁䅁杍睁䍁䄴䅥獂䡁䅍兢摂䕁䅅睒卂䍁䅁䅋祁䍁䅫睊桁䍁䅑睕歁䑁䅍兏䅁䭁䅑䅁歂䅁䅁睊扂䕁䅕兖杁䕁䅙兡畂䝁䅅杢橂䝁䅫兙獂䍁䅁䅕祂䝁䄸杚灂䝁䅷党杁䍁䄰䅉祁䑁䅁杍睁䍁䄴䅥獂䡁䅍兢摂䕁䅅睒卂䍁䅁䅋祁䍁䅫睊桁䍁䅑杖歁䑁䅑杍䅁䭁䄸䅁睂䅁䅁睊扂䕁䅕兖杁䕁䅙兡畂䝁䅅杢橂䝁䅫兙獂䍁䅁䅕祂䝁䄸杚灂䝁䅷党杁䍁䄰䅉祁䑁䅁杍睁䍁䄴䅥獂䡁䅍兢摂䕁䅅睒卂䍁䅁䅋祁䍁䅫睊桁䍁䅑睖歁䑁䅑䅏㙁䍁䅑睖歁䑁䅕李䅁䱁䅅䅁歂䅁䅁睊扂䕁䅕兖杁䕁䅙兡畂䝁䅅杢橂䝁䅫兙獂䍁䅁䅕祂䝁䄸杚灂䝁䅷党杁䍁䄰䅉祁䑁䅁杍睁䍁䄴䅥獂䡁䅍兢摂䕁䅅睒卂䍁䅁䅋祁䍁䅫睊桁䍁䅑䅗歁䑁䅑杍䅁䱁䅁䅁歂䅁䅁睊扂䕁䅕兖杁䕁䅙兡畂䝁䅅杢橂䝁䅫兙獂䍁䅁䅕祂䝁䄸杚灂䝁䅷党杁䍁䄰䅉祁䑁䅁杍睁䍁䄴䅥獂䡁䅍兢摂䕁䅅睒卂䍁䅁䅋祁䍁䅫睊桁䍁䅑䅗歁䑁䅑睍䅁䱁䅉䅁敂䅁䅁睊扂䕁䅕兖杁䕁䅙兡畂䝁䅅杢橂䝁䅫兙獂䍁䅁䅕祂䝁䄸杚灂䝁䅷党杁䍁䄰䅉祁䑁䅁杍睁䍁䄴䅥獂䡁䅍兢摂䕁䅅睒卂䍁䅣光歁䕁䅉䅊硁䑁䅅兎䅁䩁䄴䅁捂䅁䅁睊扂䕁䅕兖杁䕁䅙兡畂䝁䅅杢橂䝁䅫兙獂䍁䅁䅕祂䝁䄸杚灂䝁䅷党杁䍁䄰䅉祁䑁䅁杍睁䍁䄴䅥獂䡁䅍兢摂䕁䅅睒卂䍁䅣光歁䕁䅍䅊祁䑁䅁䅁噃䅁䅁䅡䅁䍁䅣睗䙂䙁䅕䅉䝂䝁䅫杢桂䝁䄴睙灂䝁䅅䅢杁䙁䅁杣療䝁䅙兡獂䝁䅕䅉瑁䍁䅁杍睁䑁䅉䅍畁䡁䅧䅢穂䝁䄰兘䉂䕁䅣杕湁䍁䅅䅊䑂䍁䅑杍ぁ䑁䅯䅊䑂䍁䅑睍ㅁ䅁䅁睬䅁䙁䅷䅁湁䙁䅳兒噂䍁䅁杒灂䝁䄴兙畂䝁䅍兡桂䝁䅷䅉兂䡁䅉睢浂䝁䅫䅢求䍁䅁兌杁䑁䅉䅍祁䑁䅁杌㑂䝁䅷督瑂䙁䄰兑䡂䙁䅉睊桁䍁䅑睑歁䑁䅍李䅁䩁䅫䅁煂䅁䅁睊扂䕁䅕兖杁䕁䅙兡畂䝁䅅杢橂䝁䅫兙獂䍁䅁䅕祂䝁䄸杚灂䝁䅷党杁䍁䄰䅉祁䑁䅁杍睁䍁䄴䅥獂䡁䅍兢摂䕁䅅睒卂䍁䅣光歁䕁䅍䅊ぁ䑁䅅杏歁䕁䅍䅊硁䑁䅅睍䅁䩁䅳䅁獂䅁䅁睊扂䕁䅕兖杁䕁䅙兡畂䝁䅅杢橂䝁䅫兙獂䍁䅁䅕祂䝁䄸杚灂䝁䅷党杁䍁䄰䅉祁䑁䅁杍睁䍁䄴䅥獂䡁䅍兢摂䕁䅅睒卂䍁䅣光歁䕁䅑䅊硁䑁䅅䅏㙁䍁䅑睔歁䑁䅅免㑁䅁䅁睮䅁䝁䅧䅁湁䙁䅳兒噂䍁䅁杒灂䝁䄴兙畂䝁䅍兡桂䝁䅷䅉兂䡁䅉睢浂䝁䅫䅢求䍁䅁兌杁䑁䅉䅍祁䑁䅁杌㑂䝁䅷督瑂䙁䄰兑䡂䙁䅉睊桁䍁䅑杒歁䑁䅉䅍㙁䍁䅑睒歁䑁䅉䅍䅁䩁䅙䅁潂䅁䅁睊扂䕁䅕兖杁䕁䅙兡畂䝁䅅杢橂䝁䅫兙獂䍁䅁䅕祂䝁䄸杚灂䝁䅷党杁䍁䄰䅉祁䑁䅁杍睁䍁䄴䅥獂䡁䅍兢摂䕁䅅睒卂䍁䅣光歁䕁䅙䅊祁䑁䅅杏歁䕁䅣䅊祁䑁䅅䅁奃䅁䅁䅡䅁䍁䅣睗䙂䙁䅕䅉䝂䝁䅫杢桂䝁䄴睙灂䝁䅅䅢杁䙁䅁杣療䝁䅙兡獂䝁䅕䅉瑁䍁䅁杍睁䑁䅉䅍畁䡁䅧䅢穂䝁䄰兘䉂䕁䅣杕湁䍁䅅䅊䝂䍁䅑睍㉁䑁䅯䅊䭂䍁䅑睍㉁䅁䅁杭䅁䝁䅧䅁湁䙁䅳兒噂䍁䅁杒灂䝁䄴兙畂䝁䅍兡桂䝁䅷䅉兂䡁䅉睢浂䝁䅫䅢求䍁䅁兌杁䑁䅉䅍祁䑁䅁杌㑂䝁䅷督瑂䙁䄰兑䡂䙁䅉睊桁䍁䅑杒歁䑁䅍睎㙁䍁䅑杓歁䑁䅍睎䅁䩁䅷䅁捂䅁䅁睊扂䕁䅕兖杁䕁䅙兡畂䝁䅅杢橂䝁䅫兙獂䍁䅁䅕祂䝁䄸杚灂䝁䅷党杁䍁䄰䅉祁䑁䅁杍睁䍁䄴䅥獂䡁䅍兢摂䕁䅅睒卂䍁䅣光歁䙁䅍䅊穁䑁䅫䅁摃䅁䅁䅘䅁䍁䅣睗䙂䙁䅕䅉䝂䝁䅫杢桂䝁䄴睙灂䝁䅅䅢杁䙁䅁杣療䝁䅙兡獂䝁䅕䅉瑁䍁䅁杍睁䑁䅉䅍畁䡁䅧䅢穂䝁䄰兘䉂䕁䅣杕湁䍁䅅䅊坂䍁䅑䅎祁䅁䅁䅯䅁䝁䅧䅁湁䙁䅳兒噂䍁䅁杒灂䝁䄴兙畂䝁䅍兡桂䝁䅷䅉兂䡁䅉睢浂䝁䅫䅢求䍁䅁兌杁䑁䅉䅍祁䑁䅁杌㑂䝁䅷督瑂䙁䄰兑䡂䙁䅉睊桁䍁䅑睖歁䑁䅑䅏㙁䍁䅑睖歁䑁䅕李䅁䭁䅉䅁捂䅁䅁睊扂䕁䅕兖杁䕁䅙兡畂䝁䅅杢橂䝁䅫兙獂䍁䅁䅕祂䝁䄸杚灂䝁䅷党杁䍁䄰䅉祁䑁䅁杍睁䍁䄴䅥獂䡁䅍兢摂䕁䅅睒卂䍁䅣光歁䙁䅧䅊ぁ䑁䅉䅁桃䅁䅁䅘䅁䍁䅣睗䙂䙁䅕䅉䝂䝁䅫杢桂䝁䄴睙灂䝁䅅䅢杁䙁䅁杣療䝁䅙兡獂䝁䅕䅉瑁䍁䅁杍睁䑁䅉䅍畁䡁䅧䅢穂䝁䄰兘䉂䕁䅣杕湁䍁䅅䅊奂䍁䅑䅎穁䅁䅁睯䅁䙁䄴䅁湁䙁䅳兒噂䍁䅁杒灂䝁䄴兙畂䝁䅍兡桂䝁䅷䅉兂䡁䅉睢浂䝁䅫䅢求䍁䅁兌杁䑁䅉䅍祁䑁䅁杌㑂䝁䅷督瑂䙁䄰兑䵂䕁䅕睊桁䍁䅑村歁䑁䅅免ㅁ䅁䅁睎䅁䙁䅷䅁湁䙁䅳兒噂䍁䅁杒灂䝁䄴兙畂䝁䅍兡桂䝁䅷䅉兂䡁䅉睢浂䝁䅫䅢求䍁䅁兌杁䑁䅉䅍祁䑁䅁杌㑂䝁䅷督瑂䙁䄰兑䵂䕁䅕睊桁䍁䅑睑歁䑁䅉䅍䅁䍁䅯䅁潂䅁䅁睊扂䕁䅕兖杁䕁䅙兡畂䝁䅅杢橂䝁䅫兙獂䍁䅁䅕祂䝁䄸杚灂䝁䅷党杁䍁䄰䅉祁䑁䅁杍睁䍁䄴䅥獂䡁䅍兢摂䕁䅅䅔䙂䍁䅣光歁䕁䅍䅊祁䑁䅑杏歁䕁䅍䅊穁䑁䅕䅁獁䅁䅁䅘䅁䍁䅣睗䙂䙁䅕䅉䝂䝁䅫杢桂䝁䄴睙灂䝁䅅䅢杁䙁䅁杣療䝁䅙兡獂䝁䅕䅉瑁䍁䅁杍睁䑁䅉䅍畁䡁䅧䅢穂䝁䄰兘䉂䕁䅷兒湁䍁䅅䅊䑂䍁䅑睍㉁䅁䅁杌䅁䝁䅯䅁湁䙁䅳兒噂䍁䅁杒灂䝁䄴兙畂䝁䅍兡桂䝁䅷䅉兂䡁䅉睢浂䝁䅫䅢求䍁䅁兌杁䑁䅉䅍祁䑁䅁杌㑂䝁䅷督瑂䙁䄰兑䵂䕁䅕睊桁䍁䅑睑歁䑁䅑免㙁䍁䅑睑歁䑁䅅免穁䅁䅁䅍䅁䝁䅷䅁湁䙁䅳兒噂䍁䅁杒灂䝁䄴兙畂䝁䅍兡桂䝁䅷䅉兂䡁䅉睢浂䝁䅫䅢求䍁䅁兌杁䑁䅉䅍祁䑁䅁杌㑂䝁䅷督瑂䙁䄰兑䵂䕁䅕睊桁䍁䅑䅒歁䑁䅅免㑁䑁䅯䅊偂䍁䅑免硁䑁䅧䅁㑁䅁䅁䅡䅁䍁䅣睗䙂䙁䅕䅉䝂䝁䅫杢桂䝁䄴睙灂䝁䅅䅢杁䙁䅁杣療䝁䅙兡獂䝁䅕䅉瑁䍁䅁杍睁䑁䅉䅍畁䡁䅧䅢穂䝁䄰兘䉂䕁䅷兒湁䍁䅅䅊䝂䍁䅑杍睁䑁䅯䅊䡂䍁䅑杍睁䅁䅁睋䅁䝁䅧䅁湁䙁䅳兒噂䍁䅁杒灂䝁䄴兙畂䝁䅍兡桂䝁䅷䅉兂䡁䅉睢浂䝁䅫䅢求䍁䅁兌杁䑁䅉䅍祁䑁䅁杌㑂䝁䅷督瑂䙁䄰兑䵂䕁䅕睊桁䍁䅑杒歁䑁䅉免㙁䍁䅑睒歁䑁䅉免䅁䍁䄰䅁潂䅁䅁睊扂䕁䅕兖杁䕁䅙兡畂䝁䅅杢橂䝁䅫兙獂䍁䅁䅕祂䝁䄸杚灂䝁䅷党杁䍁䄰䅉祁䑁䅁杍睁䍁䄴䅥獂䡁䅍兢摂䕁䅅䅔䙂䍁䅣光歁䕁䅙䅊穁䑁䅙杏歁䕁䅯䅊穁䑁䅙䅁癁䅁䅁䅡䅁䍁䅣睗䙂䙁䅕䅉䝂䝁䅫杢桂䝁䄴睙灂䝁䅅䅢杁䙁䅁杣療䝁䅙兡獂䝁䅕䅉瑁䍁䅁杍睁䑁䅉䅍畁䡁䅧䅢穂䝁䄰兘䉂䕁䅷兒湁䍁䅅䅊䝂䍁䅑睍㍁䑁䅯䅊䭂䍁䅑睍㍁䅁䅁免䅁䙁䅷䅁湁䙁䅳兒噂䍁䅁杒灂䝁䄴兙畂䝁䅍兡桂䝁䅷䅉兂䡁䅉睢浂䝁䅫䅢求䍁䅁兌杁䑁䅉䅍祁䑁䅁杌㑂䝁䅷督瑂䙁䄰兑䵂䕁䅕睊桁䍁䅑睕歁䑁䅍兏䅁䑁䅙䅁捂䅁䅁睊扂䕁䅕兖杁䕁䅙兡畂䝁䅅杢橂䝁䅫兙獂䍁䅁䅕祂䝁䄸杚灂䝁䅷党杁䍁䄰䅉祁䑁䅁杍睁䍁䄴䅥獂䡁䅍兢摂䕁䅅䅔䙂䍁䅣光歁䙁䅙䅊ぁ䑁䅉䅁祁䅁䅁䅡䅁䍁䅣睗䙂䙁䅕䅉䝂䝁䅫杢桂䝁䄴睙灂䝁䅅䅢杁䙁䅁杣療䝁䅙兡獂䝁䅕䅉瑁䍁䅁杍睁䑁䅉䅍畁䡁䅧䅢穂䝁䄰兘䉂䕁䅷兒湁䍁䅅䅊塂䍁䅑䅎㑁䑁䅯䅊塂䍁䅑兎㉁䅁䅁䅎䅁䙁䅷䅁湁䙁䅳兒噂䍁䅁杒灂䝁䄴兙畂䝁䅍兡桂䝁䅷䅉兂䡁䅉睢浂䝁䅫䅢求䍁䅁兌杁䑁䅉䅍祁䑁䅁杌㑂䝁䅷督瑂䙁䄰兑䵂䕁䅕睊桁䍁䅑䅗歁䑁䅑杍䅁䑁䅍䅁捂䅁䅁睊扂䕁䅕兖杁䕁䅙兡畂䝁䅅杢橂䝁䅫兙獂䍁䅁䅕祂䝁䄸杚灂䝁䅷党杁䍁䄰䅉祁䑁䅁杍睁䍁䄴䅥獂䡁䅍兢摂䕁䅅䅔䙂䍁䅣光歁䙁䅧䅊ぁ䑁䅍䅁ㅁ䅁䅁杘䅁䍁䅣睗䙂䙁䅕䅉䝂䝁䅫杢桂䝁䄴睙灂䝁䅅䅢杁䙁䅁杣療䝁䅙兡獂䝁䅕䅉瑁䍁䅁杍睁䑁䅉䅍畁䡁䅧䅢穂䝁䄰兘䉂䙁䅁睑湁䍁䅅䅊䍂䍁䅑免硁䑁䅕䅁剃睁䅁䅘䅁䍁䅣睗䙂䙁䅕䅉䝂䝁䅫杢桂䝁䄴睙灂䝁䅅䅢杁䙁䅁杣療䝁䅙兡獂䝁䅕䅉瑁䍁䅁杍睁䑁䅉䅍畁䡁䅧䅢穂䝁䄰兘䉂䙁䅁睑湁䍁䅅䅊䑂䍁䅑杍睁䅁䅁䅨䅍䝁䅧䅁湁䙁䅳兒噂䍁䅁杒灂䝁䄴兙畂䝁䅍兡桂䝁䅷䅉兂䡁䅉睢浂䝁䅫䅢求䍁䅁兌杁䑁䅉䅍祁䑁䅁杌㑂䝁䅷督瑂䙁䄰兑兂䕁䅍睊桁䍁䅑睑歁䑁䅉䅎㙁䍁䅑睑歁䑁䅍兎䅁䥁䑙䅁捂䅁䅁睊扂䕁䅕兖杁䕁䅙兡畂䝁䅅杢橂䝁䅫兙獂䍁䅁䅕祂䝁䄸杚灂䝁䅷党杁䍁䄰䅉祁䑁䅁杍睁䍁䄴䅥獂䡁䅍兢摂䕁䅅䅕䑂䍁䅣光歁䕁䅍䅊穁䑁䅙䅁䩃睁䅁条䅁䍁䅣睗䙂䙁䅕䅉䝂䝁䅫杢桂䝁䄴睙灂䝁䅅䅢杁䙁䅁杣療䝁䅙兡獂䝁䅕䅉瑁䍁䅁杍睁䑁䅉䅍畁䡁䅧䅢穂䝁䄰兘䉂䙁䅁睑湁䍁䅅䅊䑂䍁䅑䅎硁䑁䅯䅊䑂䍁䅑免硁䑁䅍䅁䱃睁䅁䅢䅁䍁䅣睗䙂䙁䅕䅉䝂䝁䅫杢桂䝁䄴睙灂䝁䅅䅢杁䙁䅁杣療䝁䅙兡獂䝁䅕䅉瑁䍁䅁杍睁䑁䅉䅍畁䡁䅧䅢穂䝁䄰兘䉂䙁䅁睑湁䍁䅅䅊䕂䍁䅑免硁䑁䅧杏歁䕁䄸䅊硁䑁䅅䅏䅁䩁䑉䅁潂䅁䅁睊扂䕁䅕兖杁䕁䅙兡畂䝁䅅杢橂䝁䅫兙獂䍁䅁䅕祂䝁䄸杚灂䝁䅷党杁䍁䄰䅉祁䑁䅁杍睁䍁䄴䅥獂䡁䅍兢摂䕁䅅䅕䑂䍁䅣光歁䕁䅙䅊祁䑁䅁杏歁䕁䅣䅊祁䑁䅁䅁䙃睁䅁䅡䅁䍁䅣睗䙂䙁䅕䅉䝂䝁䅫杢桂䝁䄴睙灂䝁䅅䅢杁䙁䅁杣療䝁䅙兡獂䝁䅕䅉瑁䍁䅁杍睁䑁䅉䅍畁䡁䅧䅢穂䝁䄰兘䉂䙁䅁睑湁䍁䅅䅊䝂䍁䅑杍硁䑁䅯䅊䡂䍁䅑杍硁䅁䅁睨䅍䝁䅧䅁湁䙁䅳兒噂䍁䅁杒灂䝁䄴兙畂䝁䅍兡桂䝁䅷䅉兂䡁䅉睢浂䝁䅫䅢求䍁䅁兌杁䑁䅉䅍祁䑁䅁杌㑂䝁䅷督瑂䙁䄰兑兂䕁䅍睊桁䍁䅑杒歁䑁䅍李㙁䍁䅑杓歁䑁䅍李䅁䥁䑯䅁潂䅁䅁睊扂䕁䅕兖杁䕁䅙兡畂䝁䅅杢橂䝁䅫兙獂䍁䅁䅕祂䝁䄸杚灂䝁䅷党杁䍁䄰䅉祁䑁䅁杍睁䍁䄴䅥獂䡁䅍兢摂䕁䅅䅕䑂䍁䅣光歁䕁䅙䅊穁䑁䅣杏歁䕁䅯䅊穁䑁䅣䅁䵃睁䅁䅘䅁䍁䅣睗䙂䙁䅕䅉䝂䝁䅫杢桂䝁䄴睙灂䝁䅅䅢杁䙁䅁杣療䝁䅙兡獂䝁䅕䅉瑁䍁䅁杍睁䑁䅉䅍畁䡁䅧䅢穂䝁䄰兘䉂䙁䅁睑湁䍁䅅䅊呂䍁䅑睍㕁䅁䅁䅩䅍䙁䅷䅁湁䙁䅳兒噂䍁䅁杒灂䝁䄴兙畂䝁䅍兡桂䝁䅷䅉兂䡁䅉睢浂䝁䅫䅢求䍁䅁兌杁䑁䅉䅍祁䑁䅁杌㑂䝁䅷督瑂䙁䄰兑兂䕁䅍睊桁䍁䅑杖歁䑁䅑杍䅁䥁䐰䅁潂䅁䅁睊扂䕁䅕兖杁䕁䅙兡畂䝁䅅杢橂䝁䅫兙獂䍁䅁䅕祂䝁䄸杚灂䝁䅷党杁䍁䄰䅉祁䑁䅁杍睁䍁䄴䅥獂䡁䅍兢摂䕁䅅䅕䑂䍁䅣光歁䙁䅣䅊ぁ䑁䅧杏歁䙁䅣䅊ㅁ䑁䅙䅁偃睁䅁䅘䅁䍁䅣睗䙂䙁䅕䅉䝂䝁䅫杢桂䝁䄴睙灂䝁䅅䅢杁䙁䅁杣療䝁䅙兡獂䝁䅕䅉瑁䍁䅁杍睁䑁䅉䅍畁䡁䅧䅢穂䝁䄰兘䉂䙁䅁睑湁䍁䅅䅊奂䍁䅑䅎祁䅁䅁杪䅍䙁䅷䅁湁䙁䅳兒噂䍁䅁杒灂䝁䄴兙畂䝁䅍兡桂䝁䅷䅉兂䡁䅉睢浂䝁䅫䅢求䍁䅁兌杁䑁䅉䅍祁䑁䅁杌㑂䝁䅷督瑂䙁䄰兑兂䕁䅍睊桁䍁䅑䅗歁䑁䅑睍䅁䩁䑁䅁浂䅁䅁睊扂䕁䅕兖杁䕁䅙兡畂䝁䅅杢橂䝁䅫兙獂䍁䅁䅕祂䝁䄸杚灂䝁䅷党杁䍁䄰䅉祁䑁䅁杍睁䍁䄴䅥獂䡁䅍兢摂䕁䅅杖䉂䍁䅁䅋祁䍁䅫睊桁䍁䅑村歁䑁䅅免ㅁ䅁䅁睹䅁䝁䅑䅁湁䙁䅳兒噂䍁䅁杒灂䝁䄴兙畂䝁䅍兡桂䝁䅷䅉兂䡁䅉睢浂䝁䅫䅢求䍁䅁兌杁䑁䅉䅍祁䑁䅁杌㑂䝁䅷督瑂䙁䄰兑坂䕁䅅䅉潁䑁䅉克湁䍁䅅䅊䑂䍁䅑杍睁䅁䅁杷䅁䡁䅁䅁湁䙁䅳兒噂䍁䅁杒灂䝁䄴兙畂䝁䅍兡桂䝁䅷䅉兂䡁䅉睢浂䝁䅫䅢求䍁䅁兌杁䑁䅉䅍祁䑁䅁杌㑂䝁䅷督瑂䙁䄰兑坂䕁䅅䅉潁䑁䅉克湁䍁䅅䅊䑂䍁䅑杍ぁ䑁䅯䅊䑂䍁䅑睍ㅁ䅁䅁䅸䅁䝁䅑䅁湁䙁䅳兒噂䍁䅁杒灂䝁䄴兙畂䝁䅍兡桂䝁䅷䅉兂䡁䅉睢浂䝁䅫䅢求䍁䅁兌杁䑁䅉䅍祁䑁䅁杌㑂䝁䅷督瑂䙁䄰兑坂䕁䅅䅉潁䑁䅉克湁䍁䅅䅊䑂䍁䅑睍㉁䅁䅁杸䅁䡁䅉䅁湁䙁䅳兒噂䍁䅁杒灂䝁䄴兙畂䝁䅍兡桂䝁䅷䅉兂䡁䅉睢浂䝁䅫䅢求䍁䅁兌杁䑁䅉䅍祁䑁䅁杌㑂䝁䅷督瑂䙁䄰兑坂䕁䅅䅉潁䑁䅉克湁䍁䅅䅊䑂䍁䅑䅎硁䑁䅯䅊䑂䍁䅑免硁䑁䅍䅁䥄䅁䅁䅤䅁䍁䅣睗䙂䙁䅕䅉䝂䝁䅫杢桂䝁䄴睙灂䝁䅅䅢杁䙁䅁杣療䝁䅙兡獂䝁䅕䅉瑁䍁䅁杍睁䑁䅉䅍畁䡁䅧䅢穂䝁䄰兘䉂䙁䅙兑杁䍁䅧杍灁䍁䅣光歁䕁䅑䅊硁䑁䅅䅏㙁䍁䅑睔歁䑁䅅免㑁䅁䅁䅺䅁䡁䅁䅁湁䙁䅳兒噂䍁䅁杒灂䝁䄴兙畂䝁䅍兡桂䝁䅷䅉兂䡁䅉睢浂䝁䅫䅢求䍁䅁兌杁䑁䅉䅍祁䑁䅁杌㑂䝁䅷督瑂䙁䄰兑坂䕁䅅䅉潁䑁䅉克湁䍁䅅䅊䝂䍁䅑杍睁䑁䅯䅊䡂䍁䅑杍睁䅁䅁睷䅁䡁䅁䅁湁䙁䅳兒噂䍁䅁杒灂䝁䄴兙畂䝁䅍兡桂䝁䅷䅉兂䡁䅉睢浂䝁䅫䅢求䍁䅁兌杁䑁䅉䅍祁䑁䅁杌㑂䝁䅷督瑂䙁䄰兑坂䕁䅅䅉潁䑁䅉克湁䍁䅅䅊䝂䍁䅑杍硁䑁䅯䅊䡂䍁䅑杍硁䅁䅁典䅁䡁䅁䅁湁䙁䅳兒噂䍁䅁杒灂䝁䄴兙畂䝁䅍兡桂䝁䅷䅉兂䡁䅉睢浂䝁䅫䅢求䍁䅁兌杁䑁䅉䅍祁䑁䅁杌㑂䝁䅷督瑂䙁䄰兑坂䕁䅅䅉潁䑁䅉克湁䍁䅅䅊䝂䍁䅑睍㉁䑁䅯䅊䭂䍁䅑睍㉁䅁䅁睸䅁䡁䅁䅁湁䙁䅳兒噂䍁䅁杒灂䝁䄴兙畂䝁䅍兡桂䝁䅷䅉兂䡁䅉睢浂䝁䅫䅢求䍁䅁兌杁䑁䅉䅍祁䑁䅁杌㑂䝁䅷督瑂䙁䄰兑坂䕁䅅䅉潁䑁䅉克湁䍁䅅䅊䝂䍁䅑睍㍁䑁䅯䅊䭂䍁䅑睍㍁䅁䅁兹䅁䝁䅑䅁湁䙁䅳兒噂䍁䅁杒灂䝁䄴兙畂䝁䅍兡桂䝁䅷䅉兂䡁䅉睢浂䝁䅫䅢求䍁䅁兌杁䑁䅉䅍祁䑁䅁杌㑂䝁䅷督瑂䙁䄰兑坂䕁䅅䅉潁䑁䅉克湁䍁䅅䅊呂䍁䅑睍㕁䅁䅁杹䅁䝁䅑䅁湁䙁䅳兒噂䍁䅁杒灂䝁䄴兙畂䝁䅍兡桂䝁䅷䅉兂䡁䅉睢浂䝁䅫䅢求䍁䅁兌杁䑁䅉䅍祁䑁䅁杌㑂䝁䅷督瑂䙁䄰兑坂䕁䅅䅉潁䑁䅉克湁䍁䅅䅊坂䍁䅑䅎祁䅁䅁兺䅁䡁䅁䅁湁䙁䅳兒噂䍁䅁杒灂䝁䄴兙畂䝁䅍兡桂䝁䅷䅉兂䡁䅉睢浂䝁䅫䅢求䍁䅁兌杁䑁䅉䅍祁䑁䅁杌㑂䝁䅷督瑂䙁䄰兑坂䕁䅅䅉潁䑁䅉克湁䍁䅅䅊塂䍁䅑䅎㑁䑁䅯䅊塂䍁䅑兎㉁䅁䅁睺䅁䝁䅑䅁湁䙁䅳兒噂䍁䅁杒灂䝁䄴兙畂䝁䅍兡桂䝁䅷䅉兂䡁䅉睢浂䝁䅫䅢求䍁䅁兌杁䑁䅉䅍祁䑁䅁杌㑂䝁䅷督瑂䙁䄰兑坂䕁䅅䅉潁䑁䅉克湁䍁䅅䅊奂䍁䅑䅎祁䅁䅁杺䅁䝁䅑䅁湁䙁䅳兒噂䍁䅁杒灂䝁䄴兙畂䝁䅍兡桂䝁䅷䅉兂䡁䅉睢浂䝁䅫䅢求䍁䅁兌杁䑁䅉䅍祁䑁䅁杌㑂䝁䅷督瑂䙁䄰兑坂䕁䅅䅉潁䑁䅉克湁䍁䅅䅊奂䍁䅑䅎穁䅁䅁䄰䅁䙁䄴䅁湁䙁䅳兒噂䍁䅁杒灂䝁䄴兙畂䝁䅍兡桂䝁䅷䅉兂䡁䅉睢浂䝁䅫䅢求䍁䅁兌杁䑁䅉䅍祁䑁䅁杌㑂䝁䅷督瑂䙁䄰兑坂䕁䅅睊桁䍁䅑村歁䑁䅅免ㅁ䅁䅁䅷䅁䙁䅷䅁湁䙁䅳兒噂䍁䅁杒灂䝁䄴兙畂䝁䅍兡桂䝁䅷䅉兂䡁䅉睢浂䝁䅫䅢求䍁䅁兌杁䑁䅉䅍祁䑁䅁杌㑂䝁䅷督瑂䙁䄰兑坂䕁䅅睊桁䍁䅑睑歁䑁䅉䅍䅁䱁䅍䅁潂䅁䅁睊扂䕁䅕兖杁䕁䅙兡畂䝁䅅杢橂䝁䅫兙獂䍁䅁䅕祂䝁䄸杚灂䝁䅷党杁䍁䄰䅉祁䑁䅁杍睁䍁䄴䅥獂䡁䅍兢摂䕁䅅杖䉂䍁䅣光歁䕁䅍䅊祁䑁䅑杏歁䕁䅍䅊穁䑁䅕䅁ㅃ䅁䅁䅘䅁䍁䅣睗䙂䙁䅕䅉䝂䝁䅫杢桂䝁䄴睙灂䝁䅅䅢杁䙁䅁杣療䝁䅙兡獂䝁䅕䅉瑁䍁䅁杍睁䑁䅉䅍畁䡁䅧䅢穂䝁䄰兘䉂䙁䅙兑湁䍁䅅䅊䑂䍁䅑睍㉁䅁䅁睴䅁䝁䅯䅁湁䙁䅳兒噂䍁䅁杒灂䝁䄴兙畂䝁䅍兡桂䝁䅷䅉兂䡁䅉睢浂䝁䅫䅢求䍁䅁兌杁䑁䅉䅍祁䑁䅁杌㑂䝁䅷督瑂䙁䄰兑坂䕁䅅睊桁䍁䅑睑歁䑁䅑免㙁䍁䅑睑歁䑁䅅免穁䅁䅁兵䅁䝁䅷䅁湁䙁䅳兒噂䍁䅁杒灂䝁䄴兙畂䝁䅍兡桂䝁䅷䅉兂䡁䅉睢浂䝁䅫䅢求䍁䅁兌杁䑁䅉䅍祁䑁䅁杌㑂䝁䅷督瑂䙁䄰兑坂䕁䅅睊桁䍁䅑䅒歁䑁䅅免㑁䑁䅯䅊偂䍁䅑免硁䑁䅧䅁䉄䅁䅁䅡䅁䍁䅣睗䙂䙁䅕䅉䝂䝁䅫杢桂䝁䄴睙灂䝁䅅䅢杁䙁䅁杣療䝁䅙兡獂䝁䅕䅉瑁䍁䅁杍睁䑁䅉䅍畁䡁䅧䅢穂䝁䄰兘䉂䙁䅙兑湁䍁䅅䅊䝂䍁䅑杍睁䑁䅯䅊䡂䍁䅑杍睁䅁䅁䅴䅁䝁䅧䅁湁䙁䅳兒噂䍁䅁杒灂䝁䄴兙畂䝁䅍兡桂䝁䅷䅉兂䡁䅉睢浂䝁䅫䅢求䍁䅁兌杁䑁䅉䅍祁䑁䅁杌㑂䝁䅷督瑂䙁䄰兑坂䕁䅅睊桁䍁䅑杒歁䑁䅉免㙁䍁䅑睒歁䑁䅉免䅁䱁䅙䅁潂䅁䅁睊扂䕁䅕兖杁䕁䅙兡畂䝁䅅杢橂䝁䅫兙獂䍁䅁䅕祂䝁䄸杚灂䝁䅷党杁䍁䄰䅉祁䑁䅁杍睁䍁䄴䅥獂䡁䅍兢摂䕁䅅杖䉂䍁䅣光歁䕁䅙䅊穁䑁䅙杏歁䕁䅯䅊穁䑁䅙䅁㑃䅁䅁䅡䅁䍁䅣睗䙂䙁䅕䅉䝂䝁䅫杢桂䝁䄴睙灂䝁䅅䅢杁䙁䅁杣療䝁䅙兡獂䝁䅕䅉瑁䍁䅁杍睁䑁䅉䅍畁䡁䅧䅢穂䝁䄰兘䉂䙁䅙兑湁䍁䅅䅊䝂䍁䅑睍㍁䑁䅯䅊䭂䍁䅑睍㍁䅁䅁杵䅁䙁䅷䅁湁䙁䅳兒噂䍁䅁杒灂䝁䄴兙畂䝁䅍兡桂䝁䅷䅉兂䡁䅉睢浂䝁䅫䅢求䍁䅁兌杁䑁䅉䅍祁䑁䅁杌㑂䝁䅷督瑂䙁䄰兑坂䕁䅅睊桁䍁䅑睕歁䑁䅍兏䅁䱁䄸䅁捂䅁䅁睊扂䕁䅕兖杁䕁䅙兡畂䝁䅅杢橂䝁䅫兙獂䍁䅁䅕祂䝁䄸杚灂䝁䅷党杁䍁䄰䅉祁䑁䅁杍睁䍁䄴䅥獂䡁䅍兢摂䕁䅅杖䉂䍁䅣光歁䙁䅙䅊ぁ䑁䅉䅁㝃䅁䅁䅡䅁䍁䅣睗䙂䙁䅕䅉䝂䝁䅫杢桂䝁䄴睙灂䝁䅅䅢杁䙁䅁杣療䝁䅙兡獂䝁䅕䅉瑁䍁䅁杍睁䑁䅉䅍畁䡁䅧䅢穂䝁䄰兘䉂䙁䅙兑湁䍁䅅䅊塂䍁䅑䅎㑁䑁䅯䅊塂䍁䅑兎㉁䅁䅁其䅁䙁䅷䅁湁䙁䅳兒噂䍁䅁杒灂䝁䄴兙畂䝁䅍兡桂䝁䅷䅉兂䡁䅉睢浂䝁䅫䅢求䍁䅁兌杁䑁䅉䅍祁䑁䅁杌㑂䝁䅷督瑂䙁䄰兑坂䕁䅅睊桁䍁䅑䅗歁䑁䅑杍䅁䱁䅷䅁捂䅁䅁睊扂䕁䅕兖杁䕁䅙兡畂䝁䅅杢橂䝁䅫兙獂䍁䅁䅕祂䝁䄸杚灂䝁䅷党杁䍁䄰䅉祁䑁䅁杍睁䍁䄴䅥獂䡁䅍兢摂䕁䅅杖䉂䍁䅣光歁䙁䅧䅊ぁ䑁䅍䅁⭃䅁䅁杚䅁䍁䅣睗䙂䙁䅕䅉䝂䝁䅫杢桂䝁䄴睙灂䝁䅅䅢杁䙁䅁杣療䝁䅙兡獂䝁䅕䅉瑁䍁䅁杍睁䑁䅉䅍畁䡁䅧䅢穂䝁䄰兘䍂䕁䅣兒杁䍁䅧杍灁䍁䅣光歁䕁䅉䅊硁䑁䅅兎䅁偁䍷䅁歂䅁䅁睊扂䕁䅕兖杁䕁䅙兡畂䝁䅅杢橂䝁䅫兙獂䍁䅁䅕祂䝁䄸杚灂䝁䅷党杁䍁䄰䅉祁䑁䅁杍睁䍁䄴䅥獂䡁䅍兢摂䕁䅉睒䙂䍁䅁䅋祁䍁䅫睊桁䍁䅑睑歁䑁䅉䅍䅁偁䌴䅁睂䅁䅁睊扂䕁䅕兖杁䕁䅙兡畂䝁䅅杢橂䝁䅫兙獂䍁䅁䅕祂䝁䄸杚灂䝁䅷党杁䍁䄰䅉祁䑁䅁杍睁䍁䄴䅥獂䡁䅍兢摂䕁䅉睒䙂䍁䅁䅋祁䍁䅫睊桁䍁䅑睑歁䑁䅉䅎㙁䍁䅑睑歁䑁䅍兎䅁䅁䑁䅁歂䅁䅁睊扂䕁䅕兖杁䕁䅙兡畂䝁䅅杢橂䝁䅫兙獂䍁䅁䅕祂䝁䄸杚灂䝁䅷党杁䍁䄰䅉祁䑁䅁杍睁䍁䄴䅥獂䡁䅍兢摂䕁䅉睒䙂䍁䅁䅋祁䍁䅫睊桁䍁䅑睑歁䑁䅍李䅁䅁䑉䅁祂䅁䅁睊扂䕁䅕兖杁䕁䅙兡畂䝁䅅杢橂䝁䅫兙獂䍁䅁䅕祂䝁䄸杚灂䝁䅷党杁䍁䄰䅉祁䑁䅁杍睁䍁䄴䅥獂䡁䅍兢摂䕁䅉睒䙂䍁䅁䅋祁䍁䅫睊桁䍁䅑睑歁䑁䅑免㙁䍁䅑睑歁䑁䅅免穁䅁䅁䅂䅍䡁䅑䅁湁䙁䅳兒噂䍁䅁杒灂䝁䄴兙畂䝁䅍兡桂䝁䅷䅉兂䡁䅉睢浂䝁䅫䅢求䍁䅁兌杁䑁䅉䅍祁䑁䅁杌㑂䝁䅷督瑂䙁䄰村䡂䕁䅕䅉潁䑁䅉克湁䍁䅅䅊䕂䍁䅑免硁䑁䅧杏歁䕁䄸䅊硁䑁䅅䅏䅁偁䌰䅁睂䅁䅁睊扂䕁䅕兖杁䕁䅙兡畂䝁䅅杢橂䝁䅫兙獂䍁䅁䅕祂䝁䄸杚灂䝁䅷党杁䍁䄰䅉祁䑁䅁杍睁䍁䄴䅥獂䡁䅍兢摂䕁䅉睒䙂䍁䅁䅋祁䍁䅫睊桁䍁䅑杒歁䑁䅉䅍㙁䍁䅑睒歁䑁䅉䅍䅁偁䌸䅁睂䅁䅁睊扂䕁䅕兖杁䕁䅙兡畂䝁䅅杢橂䝁䅫兙獂䍁䅁䅕祂䝁䄸杚灂䝁䅷党杁䍁䄰䅉祁䑁䅁杍睁䍁䄴䅥獂䡁䅍兢摂䕁䅉睒䙂䍁䅁䅋祁䍁䅫睊桁䍁䅑杒歁䑁䅉免㙁䍁䅑睒歁䑁䅉免䅁䅁䑅䅁睂䅁䅁睊扂䕁䅕兖杁䕁䅙兡畂䝁䅅杢橂䝁䅫兙獂䍁䅁䅕祂䝁䄸杚灂䝁䅷党杁䍁䄰䅉祁䑁䅁杍睁䍁䄴䅥獂䡁䅍兢摂䕁䅉睒䙂䍁䅁䅋祁䍁䅫睊桁䍁䅑杒歁䑁䅍李㙁䍁䅑杓歁䑁䅍李䅁䅁䑍䅁睂䅁䅁睊扂䕁䅕兖杁䕁䅙兡畂䝁䅅杢橂䝁䅫兙獂䍁䅁䅕祂䝁䄸杚灂䝁䅷党杁䍁䄰䅉祁䑁䅁杍睁䍁䄴䅥獂䡁䅍兢摂䕁䅉睒䙂䍁䅁䅋祁䍁䅫睊桁䍁䅑杒歁䑁䅍睎㙁䍁䅑杓歁䑁䅍睎䅁䅁䑕䅁歂䅁䅁睊扂䕁䅕兖杁䕁䅙兡畂䝁䅅杢橂䝁䅫兙獂䍁䅁䅕祂䝁䄸杚灂䝁䅷党杁䍁䄰䅉祁䑁䅁杍睁䍁䄴䅥獂䡁䅍兢摂䕁䅉睒䙂䍁䅁䅋祁䍁䅫睊桁䍁䅑睕歁䑁䅍兏䅁䅁䑙䅁歂䅁䅁睊扂䕁䅕兖杁䕁䅙兡畂䝁䅅杢橂䝁䅫兙獂䍁䅁䅕祂䝁䄸杚灂䝁䅷党杁䍁䄰䅉祁䑁䅁杍睁䍁䄴䅥獂䡁䅍兢摂䕁䅉睒䙂䍁䅁䅋祁䍁䅫睊桁䍁䅑杖歁䑁䅑杍䅁䅁䑣䅁睂䅁䅁睊扂䕁䅕兖杁䕁䅙兡畂䝁䅅杢橂䝁䅫兙獂䍁䅁䅕祂䝁䄸杚灂䝁䅷党杁䍁䄰䅉祁䑁䅁杍睁䍁䄴䅥獂䡁䅍兢摂䕁䅉睒䙂䍁䅁䅋祁䍁䅫睊桁䍁䅑睖歁䑁䅑䅏㙁䍁䅑睖歁䑁䅕李䅁䅁䑫䅁歂䅁䅁睊扂䕁䅕兖杁䕁䅙兡畂䝁䅅杢橂䝁䅫兙獂䍁䅁䅕祂䝁䄸杚灂䝁䅷党杁䍁䄰䅉祁䑁䅁杍睁䍁䄴䅥獂䡁䅍兢摂䕁䅉睒䙂䍁䅁䅋祁䍁䅫睊桁䍁䅑䅗歁䑁䅑杍䅁䅁䑧䅁歂䅁䅁睊扂䕁䅕兖杁䕁䅙兡畂䝁䅅杢橂䝁䅫兙獂䍁䅁䅕祂䝁䄸杚灂䝁䅷党杁䍁䄰䅉祁䑁䅁杍睁䍁䄴䅥獂䡁䅍兢摂䕁䅉睒䙂䍁䅁䅋祁䍁䅫睊桁䍁䅑䅗歁䑁䅑睍䅁䅁䑯䅁敂䅁䅁睊扂䕁䅕兖杁䕁䅙兡畂䝁䅅杢橂䝁䅫兙獂䍁䅁䅕祂䝁䄸杚灂䝁䅷党杁䍁䄰䅉祁䑁䅁杍睁䍁䄴䅥獂䡁䅍兢摂䕁䅉睒䙂䍁䅣光歁䕁䅉䅊硁䑁䅅兎䅁佁䑳䅁捂䅁䅁睊扂䕁䅕兖杁䕁䅙兡畂䝁䅅杢橂䝁䅫兙獂䍁䅁䅕祂䝁䄸杚灂䝁䅷党杁䍁䄰䅉祁䑁䅁杍睁䍁䄴䅥獂䡁䅍兢摂䕁䅉睒䙂䍁䅣光歁䕁䅍䅊祁䑁䅁䅁晄睁䅁䅡䅁䍁䅣睗䙂䙁䅕䅉䝂䝁䅫杢桂䝁䄴睙灂䝁䅅䅢杁䙁䅁杣療䝁䅙兡獂䝁䅕䅉瑁䍁䅁杍睁䑁䅉䅍畁䡁䅧䅢穂䝁䄰兘䍂䕁䅣兒湁䍁䅅䅊䑂䍁䅑杍ぁ䑁䅯䅊䑂䍁䅑睍ㅁ䅁䅁儴䅍䙁䅷䅁湁䙁䅳兒噂䍁䅁杒灂䝁䄴兙畂䝁䅍兡桂䝁䅷䅉兂䡁䅉睢浂䝁䅫䅢求䍁䅁兌杁䑁䅉䅍祁䑁䅁杌㑂䝁䅷督瑂䙁䄰村䡂䕁䅕睊桁䍁䅑睑歁䑁䅍李䅁佁䑣䅁煂䅁䅁睊扂䕁䅕兖杁䕁䅙兡畂䝁䅅杢橂䝁䅫兙獂䍁䅁䅕祂䝁䄸杚灂䝁䅷党杁䍁䄰䅉祁䑁䅁杍睁䍁䄴䅥獂䡁䅍兢摂䕁䅉睒䙂䍁䅣光歁䕁䅍䅊ぁ䑁䅅杏歁䕁䅍䅊硁䑁䅅睍䅁佁䑫䅁獂䅁䅁睊扂䕁䅕兖杁䕁䅙兡畂䝁䅅杢橂䝁䅫兙獂䍁䅁䅕祂䝁䄸杚灂䝁䅷党杁䍁䄰䅉祁䑁䅁杍睁䍁䄴䅥獂䡁䅍兢摂䕁䅉睒䙂䍁䅣光歁䕁䅑䅊硁䑁䅅䅏㙁䍁䅑睔歁䑁䅅免㑁䅁䅁䄷䅍䝁䅧䅁湁䙁䅳兒噂䍁䅁杒灂䝁䄴兙畂䝁䅍兡桂䝁䅷䅉兂䡁䅉睢浂䝁䅫䅢求䍁䅁兌杁䑁䅉䅍祁䑁䅁杌㑂䝁䅷督瑂䙁䄰村䡂䕁䅕睊桁䍁䅑杒歁䑁䅉䅍㙁䍁䅑睒歁䑁䅉䅍䅁佁䑁䅁潂䅁䅁睊扂䕁䅕兖杁䕁䅙兡畂䝁䅅杢橂䝁䅫兙獂䍁䅁䅕祂䝁䄸杚灂䝁䅷党杁䍁䄰䅉祁䑁䅁杍睁䍁䄴䅥獂䡁䅍兢摂䕁䅉睒䙂䍁䅣光歁䕁䅙䅊祁䑁䅅杏歁䕁䅣䅊祁䑁䅅䅁楄睁䅁䅡䅁䍁䅣睗䙂䙁䅕䅉䝂䝁䅫杢桂䝁䄴睙灂䝁䅅䅢杁䙁䅁杣療䝁䅙兡獂䝁䅕䅉瑁䍁䅁杍睁䑁䅉䅍畁䡁䅧䅢穂䝁䄰兘䍂䕁䅣兒湁䍁䅅䅊䝂䍁䅑睍㉁䑁䅯䅊䭂䍁䅑睍㉁䅁䅁䄶䅍䝁䅧䅁湁䙁䅳兒噂䍁䅁杒灂䝁䄴兙畂䝁䅍兡桂䝁䅷䅉兂䡁䅉睢浂䝁䅫䅢求䍁䅁兌杁䑁䅉䅍祁䑁䅁杌㑂䝁䅷督瑂䙁䄰村䡂䕁䅕睊桁䍁䅑杒歁䑁䅍睎㙁䍁䅑杓歁䑁䅍睎䅁佁䑯䅁捂䅁䅁睊扂䕁䅕兖杁䕁䅙兡畂䝁䅅杢橂䝁䅫兙獂䍁䅁䅕祂䝁䄸杚灂䝁䅷党杁䍁䄰䅉祁䑁䅁杍睁䍁䄴䅥獂䡁䅍兢摂䕁䅉睒䙂䍁䅣光歁䙁䅍䅊穁䑁䅫䅁敄睁䅁䅘䅁䍁䅣睗䙂䙁䅕䅉䝂䝁䅫杢桂䝁䄴睙灂䝁䅅䅢杁䙁䅁杣療䝁䅙兡獂䝁䅕䅉瑁䍁䅁杍睁䑁䅉䅍畁䡁䅧䅢穂䝁䄰兘䍂䕁䅣兒湁䍁䅅䅊坂䍁䅑䅎祁䅁䅁眴䅍䝁䅧䅁湁䙁䅳兒噂䍁䅁杒灂䝁䄴兙畂䝁䅍兡桂䝁䅷䅉兂䡁䅉睢浂䝁䅫䅢求䍁䅁兌杁䑁䅉䅍祁䑁䅁杌㑂䝁䅷督瑂䙁䄰村䡂䕁䅕睊桁䍁䅑睖歁䑁䅑䅏㙁䍁䅑睖歁䑁䅕李䅁佁䑕䅁捂䅁䅁睊扂䕁䅕兖杁䕁䅙兡畂䝁䅅杢橂䝁䅫兙獂䍁䅁䅕祂䝁䄸杚灂䝁䅷党杁䍁䄰䅉祁䑁䅁杍睁䍁䄴䅥獂䡁䅍兢摂䕁䅉睒䙂䍁䅣光歁䙁䅧䅊ぁ䑁䅉䅁歄睁䅁䅘䅁䍁䅣睗䙂䙁䅕䅉䝂䝁䅫杢桂䝁䄴睙灂䝁䅅䅢杁䙁䅁杣療䝁䅙兡獂䝁䅕䅉瑁䍁䅁杍睁䑁䅉䅍畁䡁䅧䅢穂䝁䄰兘䍂䕁䅣兒湁䍁䅅䅊奂䍁䅑䅎穁䅁䅁朵䅍䝁䅙䅁湁䙁䅳兒噂䍁䅁杒灂䝁䄴兙畂䝁䅍兡桂䝁䅷䅉兂䡁䅉睢浂䝁䅫䅢求䍁䅁兌杁䑁䅉䅍祁䑁䅁杌㑂䝁䅷督瑂䙁䄰村䱂䕁䅧䅉潁䑁䅉克湁䍁䅅䅊䍂䍁䅑免硁䑁䅕䅁瑄䅁䅁䅚䅁䍁䅣睗䙂䙁䅕䅉䝂䝁䅫杢桂䝁䄴睙灂䝁䅅䅢杁䙁䅁杣療䝁䅙兡獂䝁䅕䅉瑁䍁䅁杍睁䑁䅉䅍畁䡁䅧䅢穂䝁䄰兘䍂䕁䅳䅓杁䍁䅧杍灁䍁䅣光歁䕁䅍䅊祁䑁䅁䅁杄䅁䅁䅣䅁䍁䅣睗䙂䙁䅕䅉䝂䝁䅫杢桂䝁䄴睙灂䝁䅅䅢杁䙁䅁杣療䝁䅙兡獂䝁䅕䅉瑁䍁䅁杍睁䑁䅉䅍畁䡁䅧䅢穂䝁䄰兘䍂䕁䅳䅓杁䍁䅧杍灁䍁䅣光歁䕁䅍䅊祁䑁䅑杏歁䕁䅍䅊穁䑁䅕䅁楄䅁䅁䅚䅁䍁䅣睗䙂䙁䅕䅉䝂䝁䅫杢桂䝁䄴睙灂䝁䅅䅢杁䙁䅁杣療䝁䅙兡獂䝁䅕䅉瑁䍁䅁杍睁䑁䅉䅍畁䡁䅧䅢穂䝁䄰兘䍂䕁䅳䅓杁䍁䅧杍灁䍁䅣光歁䕁䅍䅊穁䑁䅙䅁歄䅁䅁杣䅁䍁䅣睗䙂䙁䅕䅉䝂䝁䅫杢桂䝁䄴睙灂䝁䅅䅢杁䙁䅁杣療䝁䅙兡獂䝁䅕䅉瑁䍁䅁杍睁䑁䅉䅍畁䡁䅧䅢穂䝁䄰兘䍂䕁䅳䅓杁䍁䅧杍灁䍁䅣光歁䕁䅍䅊ぁ䑁䅅杏歁䕁䅍䅊硁䑁䅅睍䅁佁䅙䅁あ䅁䅁睊扂䕁䅕兖杁䕁䅙兡畂䝁䅅杢橂䝁䅫兙獂䍁䅁䅕祂䝁䄸杚灂䝁䅷党杁䍁䄰䅉祁䑁䅁杍睁䍁䄴䅥獂䡁䅍兢摂䕁䅉睓䥂䍁䅁䅋祁䍁䅫睊桁䍁䅑䅒歁䑁䅅免㑁䑁䅯䅊偂䍁䅑免硁䑁䅧䅁畄䅁䅁䅣䅁䍁䅣睗䙂䙁䅕䅉䝂䝁䅫杢桂䝁䄴睙灂䝁䅅䅢杁䙁䅁杣療䝁䅙兡獂䝁䅕䅉瑁䍁䅁杍睁䑁䅉䅍畁䡁䅧䅢穂䝁䄰兘䍂䕁䅳䅓杁䍁䅧杍灁䍁䅣光歁䕁䅙䅊祁䑁䅁杏歁䕁䅣䅊祁䑁䅁䅁桄䅁䅁䅣䅁䍁䅣睗䙂䙁䅕䅉䝂䝁䅫杢桂䝁䄴睙灂䝁䅅䅢杁䙁䅁杣療䝁䅙兡獂䝁䅕䅉瑁䍁䅁杍睁䑁䅉䅍畁䡁䅧䅢穂䝁䄰兘䍂䕁䅳䅓杁䍁䅧杍灁䍁䅣光歁䕁䅙䅊祁䑁䅅杏歁䕁䅣䅊祁䑁䅅䅁橄䅁䅁䅣䅁䍁䅣睗䙂䙁䅕䅉䝂䝁䅫杢桂䝁䄴睙灂䝁䅅䅢杁䙁䅁杣療䝁䅙兡獂䝁䅕䅉瑁䍁䅁杍睁䑁䅉䅍畁䡁䅧䅢穂䝁䄰兘䍂䕁䅳䅓杁䍁䅧杍灁䍁䅣光歁䕁䅙䅊穁䑁䅙杏歁䕁䅯䅊穁䑁䅙䅁汄䅁䅁䅣䅁䍁䅣睗䙂䙁䅕䅉䝂䝁䅫杢桂䝁䄴睙灂䝁䅅䅢杁䙁䅁杣療䝁䅙兡獂䝁䅕䅉瑁䍁䅁杍睁䑁䅉䅍畁䡁䅧䅢穂䝁䄰兘䍂䕁䅳䅓杁䍁䅧杍灁䍁䅣光歁䕁䅙䅊穁䑁䅣杏歁䕁䅯䅊穁䑁䅣䅁湄䅁䅁䅚䅁䍁䅣睗䙂䙁䅕䅉䝂䝁䅫杢桂䝁䄴睙灂䝁䅅䅢杁䙁䅁杣療䝁䅙兡獂䝁䅕䅉瑁䍁䅁杍睁䑁䅉䅍畁䡁䅧䅢穂䝁䄰兘䍂䕁䅳䅓杁䍁䅧杍灁䍁䅣光歁䙁䅍䅊穁䑁䅫䅁潄䅁䅁䅚䅁䍁䅣睗䙂䙁䅕䅉䝂䝁䅫杢桂䝁䄴睙灂䝁䅅䅢杁䙁䅁杣療䝁䅙兡獂䝁䅕䅉瑁䍁䅁杍睁䑁䅉䅍畁䡁䅧䅢穂䝁䄰兘䍂䕁䅳䅓杁䍁䅧杍灁䍁䅣光歁䙁䅙䅊ぁ䑁䅉䅁灄䅁䅁䅣䅁䍁䅣睗䙂䙁䅕䅉䝂䝁䅫杢桂䝁䄴睙灂䝁䅅䅢杁䙁䅁杣療䝁䅙兡獂䝁䅕䅉瑁䍁䅁杍睁䑁䅉䅍畁䡁䅧䅢穂䝁䄰兘䍂䕁䅳䅓杁䍁䅧杍灁䍁䅣光歁䙁䅣䅊ぁ䑁䅧杏歁䙁䅣䅊ㅁ䑁䅙䅁牄䅁䅁䅚䅁䍁䅣睗䙂䙁䅕䅉䝂䝁䅫杢桂䝁䄴睙灂䝁䅅䅢杁䙁䅁杣療䝁䅙兡獂䝁䅕䅉瑁䍁䅁杍睁䑁䅉䅍畁䡁䅧䅢穂䝁䄰兘䍂䕁䅳䅓杁䍁䅧杍灁䍁䅣光歁䙁䅧䅊ぁ䑁䅉䅁煄䅁䅁䅚䅁䍁䅣睗䙂䙁䅕䅉䝂䝁䅫杢桂䝁䄴睙灂䝁䅅䅢杁䙁䅁杣療䝁䅙兡獂䝁䅕䅉瑁䍁䅁杍睁䑁䅉䅍畁䡁䅧䅢穂䝁䄰兘䍂䕁䅳䅓杁䍁䅧杍灁䍁䅣光歁䙁䅧䅊ぁ䑁䅍䅁獄䅁䅁杘䅁䍁䅣睗䙂䙁䅕䅉䝂䝁䅫杢桂䝁䄴睙灂䝁䅅䅢杁䙁䅁杣療䝁䅙兡獂䝁䅕䅉瑁䍁䅁杍睁䑁䅉䅍畁䡁䅧䅢穂䝁䄰兘䍂䕁䅳䅓湁䍁䅅䅊䍂䍁䅑免硁䑁䅕䅁慄䅁䅁䅘䅁䍁䅣睗䙂䙁䅕䅉䝂䝁䅫杢桂䝁䄴睙灂䝁䅅䅢杁䙁䅁杣療䝁䅙兡獂䝁䅕䅉瑁䍁䅁杍睁䑁䅉䅍畁䡁䅧䅢穂䝁䄰兘䍂䕁䅳䅓湁䍁䅅䅊䑂䍁䅑杍睁䅁䅁儰䅁䝁䅧䅁湁䙁䅳兒噂䍁䅁杒灂䝁䄴兙畂䝁䅍兡桂䝁䅷䅉兂䡁䅉睢浂䝁䅫䅢求䍁䅁兌杁䑁䅉䅍祁䑁䅁杌㑂䝁䅷督瑂䙁䄰村䱂䕁䅧睊桁䍁䅑睑歁䑁䅉䅎㙁䍁䅑睑歁䑁䅍兎䅁乁䅍䅁捂䅁䅁睊扂䕁䅕兖杁䕁䅙兡畂䝁䅅杢橂䝁䅫兙獂䍁䅁䅕祂䝁䄸杚灂䝁䅷党杁䍁䄰䅉祁䑁䅁杍睁䍁䄴䅥獂䡁䅍兢摂䕁䅉睓䥂䍁䅣光歁䕁䅍䅊穁䑁䅙䅁噄䅁䅁条䅁䍁䅣睗䙂䙁䅕䅉䝂䝁䅫杢桂䝁䄴睙灂䝁䅅䅢杁䙁䅁杣療䝁䅙兡獂䝁䅕䅉瑁䍁䅁杍睁䑁䅉䅍畁䡁䅧䅢穂䝁䄰兘䍂䕁䅳䅓湁䍁䅅䅊䑂䍁䅑䅎硁䑁䅯䅊䑂䍁䅑免硁䑁䅍䅁塄䅁䅁䅢䅁䍁䅣睗䙂䙁䅕䅉䝂䝁䅫杢桂䝁䄴睙灂䝁䅅䅢杁䙁䅁杣療䝁䅙兡獂䝁䅕䅉瑁䍁䅁杍睁䑁䅉䅍畁䡁䅧䅢穂䝁䄰兘䍂䕁䅳䅓湁䍁䅅䅊䕂䍁䅑免硁䑁䅧杏歁䕁䄸䅊硁䑁䅅䅏䅁乁䅳䅁潂䅁䅁睊扂䕁䅕兖杁䕁䅙兡畂䝁䅅杢橂䝁䅫兙獂䍁䅁䅕祂䝁䄸杚灂䝁䅷党杁䍁䄰䅉祁䑁䅁杍睁䍁䄴䅥獂䡁䅍兢摂䕁䅉睓䥂䍁䅣光歁䕁䅙䅊祁䑁䅁杏歁䕁䅣䅊祁䑁䅁䅁卄䅁䅁䅡䅁䍁䅣睗䙂䙁䅕䅉䝂䝁䅫杢桂䝁䄴睙灂䝁䅅䅢杁䙁䅁杣療䝁䅙兡獂䝁䅕䅉瑁䍁䅁杍睁䑁䅉䅍畁䡁䅧䅢穂䝁䄰兘䍂䕁䅳䅓湁䍁䅅䅊䝂䍁䅑杍硁䑁䅯䅊䡂䍁䅑杍硁䅁䅁䄱䅁䝁䅧䅁湁䙁䅳兒噂䍁䅁杒灂䝁䄴兙畂䝁䅍兡桂䝁䅷䅉兂䡁䅉睢浂䝁䅫䅢求䍁䅁兌杁䑁䅉䅍祁䑁䅁杌㑂䝁䅷督瑂䙁䄰村䱂䕁䅧睊桁䍁䅑杒歁䑁䅍李㙁䍁䅑杓歁䑁䅍李䅁乁䅙䅁潂䅁䅁睊扂䕁䅕兖杁䕁䅙兡畂䝁䅅杢橂䝁䅫兙獂䍁䅁䅕祂䝁䄸杚灂䝁䅷党杁䍁䄰䅉祁䑁䅁杍睁䍁䄴䅥獂䡁䅍兢摂䕁䅉睓䥂䍁䅣光歁䕁䅙䅊穁䑁䅣杏歁䕁䅯䅊穁䑁䅣䅁奄䅁䅁䅘䅁䍁䅣睗䙂䙁䅕䅉䝂䝁䅫杢桂䝁䄴睙灂䝁䅅䅢杁䙁䅁杣療䝁䅙兡獂䝁䅕䅉瑁䍁䅁杍睁䑁䅉䅍畁䡁䅧䅢穂䝁䄰兘䍂䕁䅳䅓湁䍁䅅䅊呂䍁䅑睍㕁䅁䅁儲䅁䙁䅷䅁湁䙁䅳兒噂䍁䅁杒灂䝁䄴兙畂䝁䅍兡桂䝁䅷䅉兂䡁䅉睢浂䝁䅫䅢求䍁䅁兌杁䑁䅉䅍祁䑁䅁杌㑂䝁䅷督瑂䙁䄰村䱂䕁䅧睊桁䍁䅑杖歁䑁䅑杍䅁乁䅷䅁潂䅁䅁睊扂䕁䅕兖杁䕁䅙兡畂䝁䅅杢橂䝁䅫兙獂䍁䅁䅕祂䝁䄸杚灂䝁䅷党杁䍁䄰䅉祁䑁䅁杍睁䍁䄴䅥獂䡁䅍兢摂䕁䅉睓䥂䍁䅣光歁䙁䅣䅊ぁ䑁䅧杏歁䙁䅣䅊ㅁ䑁䅙䅁敄䅁䅁䅘䅁䍁䅣睗䙂䙁䅕䅉䝂䝁䅫杢桂䝁䄴睙灂䝁䅅䅢杁䙁䅁杣療䝁䅙兡獂䝁䅕䅉瑁䍁䅁杍睁䑁䅉䅍畁䡁䅧䅢穂䝁䄰兘䍂䕁䅳䅓湁䍁䅅䅊奂䍁䅑䅎祁䅁䅁儳䅁䙁䅷䅁湁䙁䅳兒噂䍁䅁杒灂䝁䄴兙畂䝁䅍兡桂䝁䅷䅉兂䡁䅉睢浂䝁䅫䅢求䍁䅁兌杁䑁䅉䅍祁䑁䅁杌㑂䝁䅷督瑂䙁䄰村䱂䕁䅧睊桁䍁䅑䅗歁䑁䅑睍䅁乁䄸䅁浂䅁䅁睊扂䕁䅕兖杁䕁䅙兡畂䝁䅅杢橂䝁䅫兙獂䍁䅁䅕祂䝁䄸杚灂䝁䅷党杁䍁䄰䅉祁䑁䅁杍睁䍁䄴䅥獂䡁䅍兢摂䕁䅍兔呂䍁䅁䅋祁䍁䅫睊桁䍁䅑村歁䑁䅅免ㅁ䅁䅁克䅅䝁䅑䅁湁䙁䅳兒噂䍁䅁杒灂䝁䄴兙畂䝁䅍兡桂䝁䅷䅉兂䡁䅉睢浂䝁䅫䅢求䍁䅁兌杁䑁䅉䅍祁䑁䅁杌㑂䝁䅷督瑂䙁䄰睑乂䙁䅍䅉潁䑁䅉克湁䍁䅅䅊䑂䍁䅑杍睁䅁䅁䅈䅅䡁䅁䅁湁䙁䅳兒噂䍁䅁杒灂䝁䄴兙畂䝁䅍兡桂䝁䅷䅉兂䡁䅉睢浂䝁䅫䅢求䍁䅁兌杁䑁䅉䅍祁䑁䅁杌㑂䝁䅷督瑂䙁䄰睑乂䙁䅍䅉潁䑁䅉克湁䍁䅅䅊䑂䍁䅑杍ぁ䑁䅯䅊䑂䍁䅑睍ㅁ䅁䅁杈䅅䝁䅑䅁湁䙁䅳兒噂䍁䅁杒灂䝁䄴兙畂䝁䅍兡桂䝁䅷䅉兂䡁䅉睢浂䝁䅫䅢求䍁䅁兌杁䑁䅉䅍祁䑁䅁杌㑂䝁䅷督瑂䙁䄰睑乂䙁䅍䅉潁䑁䅉克湁䍁䅅䅊䑂䍁䅑睍㉁䅁䅁䅉䅅䡁䅉䅁湁䙁䅳兒噂䍁䅁杒灂䝁䄴兙畂䝁䅍兡桂䝁䅷䅉兂䡁䅉睢浂䝁䅫䅢求䍁䅁兌杁䑁䅉䅍祁䑁䅁杌㑂䝁䅷督瑂䙁䄰睑乂䙁䅍䅉潁䑁䅉克湁䍁䅅䅊䑂䍁䅑䅎硁䑁䅯䅊䑂䍁䅑免硁䑁䅍䅁楁允䅁䅤䅁䍁䅣睗䙂䙁䅕䅉䝂䝁䅫杢桂䝁䄴睙灂䝁䅅䅢杁䙁䅁杣療䝁䅙兡獂䝁䅕䅉瑁䍁䅁杍睁䑁䅉䅍畁䡁䅧䅢穂䝁䄰兘䑂䕁䄰睕杁䍁䅧杍灁䍁䅣光歁䕁䅑䅊硁䑁䅅䅏㙁䍁䅑睔歁䑁䅅免㑁䅁䅁杋䅅䡁䅁䅁湁䙁䅳兒噂䍁䅁杒灂䝁䄴兙畂䝁䅍兡桂䝁䅷䅉兂䡁䅉睢浂䝁䅫䅢求䍁䅁兌杁䑁䅉䅍祁䑁䅁杌㑂䝁䅷督瑂䙁䄰睑乂䙁䅍䅉潁䑁䅉克湁䍁䅅䅊䝂䍁䅑杍睁䑁䅯䅊䡂䍁䅑杍睁䅁䅁先䅅䡁䅁䅁湁䙁䅳兒噂䍁䅁杒灂䝁䄴兙畂䝁䅍兡桂䝁䅷䅉兂䡁䅉睢浂䝁䅫䅢求䍁䅁兌杁䑁䅉䅍祁䑁䅁杌㑂䝁䅷督瑂䙁䄰睑乂䙁䅍䅉潁䑁䅉克湁䍁䅅䅊䝂䍁䅑杍硁䑁䅯䅊䡂䍁䅑杍硁䅁䅁睈䅅䡁䅁䅁湁䙁䅳兒噂䍁䅁杒灂䝁䄴兙畂䝁䅍兡桂䝁䅷䅉兂䡁䅉睢浂䝁䅫䅢求䍁䅁兌杁䑁䅉䅍祁䑁䅁杌㑂䝁䅷督瑂䙁䄰睑乂䙁䅍䅉潁䑁䅉克湁䍁䅅䅊䝂䍁䅑睍㉁䑁䅯䅊䭂䍁䅑睍㉁䅁䅁光䅅䡁䅁䅁湁䙁䅳兒噂䍁䅁杒灂䝁䄴兙畂䝁䅍兡桂䝁䅷䅉兂䡁䅉睢浂䝁䅫䅢求䍁䅁兌杁䑁䅉䅍祁䑁䅁杌㑂䝁䅷督瑂䙁䄰睑乂䙁䅍䅉潁䑁䅉克湁䍁䅅䅊䝂䍁䅑睍㍁䑁䅯䅊䭂䍁䅑睍㍁䅁䅁睉䅅䝁䅑䅁湁䙁䅳兒噂䍁䅁杒灂䝁䄴兙畂䝁䅍兡桂䝁䅷䅉兂䡁䅉睢浂䝁䅫䅢求䍁䅁兌杁䑁䅉䅍祁䑁䅁杌㑂䝁䅷督瑂䙁䄰睑乂䙁䅍䅉潁䑁䅉克湁䍁䅅䅊呂䍁䅑睍㕁䅁䅁䅊䅅䝁䅑䅁湁䙁䅳兒噂䍁䅁杒灂䝁䄴兙畂䝁䅍兡桂䝁䅷䅉兂䡁䅉睢浂䝁䅫䅢求䍁䅁兌杁䑁䅉䅍祁䑁䅁杌㑂䝁䅷督瑂䙁䄰睑乂䙁䅍䅉潁䑁䅉克湁䍁䅅䅊坂䍁䅑䅎祁䅁䅁兊䅅䡁䅁䅁湁䙁䅳兒噂䍁䅁杒灂䝁䄴兙畂䝁䅍兡桂䝁䅷䅉兂䡁䅉睢浂䝁䅫䅢求䍁䅁兌杁䑁䅉䅍祁䑁䅁杌㑂䝁䅷督瑂䙁䄰睑乂䙁䅍䅉潁䑁䅉克湁䍁䅅䅊塂䍁䅑䅎㑁䑁䅯䅊塂䍁䅑兎㉁䅁䅁睊䅅䝁䅑䅁湁䙁䅳兒噂䍁䅁杒灂䝁䄴兙畂䝁䅍兡桂䝁䅷䅉兂䡁䅉睢浂䝁䅫䅢求䍁䅁兌杁䑁䅉䅍祁䑁䅁杌㑂䝁䅷督瑂䙁䄰睑乂䙁䅍䅉潁䑁䅉克湁䍁䅅䅊奂䍁䅑䅎祁䅁䅁杊䅅䝁䅑䅁湁䙁䅳兒噂䍁䅁杒灂䝁䄴兙畂䝁䅍兡桂䝁䅷䅉兂䡁䅉睢浂䝁䅫䅢求䍁䅁兌杁䑁䅉䅍祁䑁䅁杌㑂䝁䅷督瑂䙁䄰睑乂䙁䅍䅉潁䑁䅉克湁䍁䅅䅊奂䍁䅑䅎穁䅁䅁䅋䅅䙁䄴䅁湁䙁䅳兒噂䍁䅁杒灂䝁䄴兙畂䝁䅍兡桂䝁䅷䅉兂䡁䅉睢浂䝁䅫䅢求䍁䅁兌杁䑁䅉䅍祁䑁䅁杌㑂䝁䅷督瑂䙁䄰睑乂䙁䅍睊桁䍁䅑村歁䑁䅅免ㅁ䅁䅁杇䅅䙁䅷䅁湁䙁䅳兒噂䍁䅁杒灂䝁䄴兙畂䝁䅍兡桂䝁䅷䅉兂䡁䅉睢浂䝁䅫䅢求䍁䅁兌杁䑁䅉䅍祁䑁䅁杌㑂䝁䅷督瑂䙁䄰睑乂䙁䅍睊桁䍁䅑睑歁䑁䅉䅍䅁䅁䈰䅁潂䅁䅁睊扂䕁䅕兖杁䕁䅙兡畂䝁䅅杢橂䝁䅫兙獂䍁䅁䅕祂䝁䄸杚灂䝁䅷党杁䍁䄰䅉祁䑁䅁杍睁䍁䄴䅥獂䡁䅍兢摂䕁䅍兔呂䍁䅣光歁䕁䅍䅊祁䑁䅑杏歁䕁䅍䅊穁䑁䅕䅁偁允䅁䅘䅁䍁䅣睗䙂䙁䅕䅉䝂䝁䅫杢桂䝁䄴睙灂䝁䅅䅢杁䙁䅁杣療䝁䅙兡獂䝁䅕䅉瑁䍁䅁杍睁䑁䅉䅍畁䡁䅧䅢穂䝁䄰兘䑂䕁䄰睕湁䍁䅅䅊䑂䍁䅑睍㉁䅁䅁充䅅䝁䅯䅁湁䙁䅳兒噂䍁䅁杒灂䝁䄴兙畂䝁䅍兡桂䝁䅷䅉兂䡁䅉睢浂䝁䅫䅢求䍁䅁兌杁䑁䅉䅍祁䑁䅁杌㑂䝁䅷督瑂䙁䄰睑乂䙁䅍睊桁䍁䅑睑歁䑁䅑免㙁䍁䅑睑歁䑁䅅免穁䅁䅁睅䅅䝁䅷䅁湁䙁䅳兒噂䍁䅁杒灂䝁䄴兙畂䝁䅍兡桂䝁䅷䅉兂䡁䅉睢浂䝁䅫䅢求䍁䅁兌杁䑁䅉䅍祁䑁䅁杌㑂䝁䅷督瑂䙁䄰睑乂䙁䅍睊桁䍁䅑䅒歁䑁䅅免㑁䑁䅯䅊偂䍁䅑免硁䑁䅧䅁扁允䅁䅡䅁䍁䅣睗䙂䙁䅕䅉䝂䝁䅫杢桂䝁䄴睙灂䝁䅅䅢杁䙁䅁杣療䝁䅙兡獂䝁䅕䅉瑁䍁䅁杍睁䑁䅉䅍畁䡁䅧䅢穂䝁䄰兘䑂䕁䄰睕湁䍁䅅䅊䝂䍁䅑杍睁䑁䅯䅊䡂䍁䅑杍睁䅁䅁杄䅅䝁䅧䅁湁䙁䅳兒噂䍁䅁杒灂䝁䄴兙畂䝁䅍兡桂䝁䅷䅉兂䡁䅉睢浂䝁䅫䅢求䍁䅁兌杁䑁䅉䅍祁䑁䅁杌㑂䝁䅷督瑂䙁䄰睑乂䙁䅍睊桁䍁䅑杒歁䑁䅉免㙁䍁䅑睒歁䑁䅉免䅁䉁䉁䅁潂䅁䅁睊扂䕁䅕兖杁䕁䅙兡畂䝁䅅杢橂䝁䅫兙獂䍁䅁䅕祂䝁䄸杚灂䝁䅷党杁䍁䄰䅉祁䑁䅁杍睁䍁䄴䅥獂䡁䅍兢摂䕁䅍兔呂䍁䅣光歁䕁䅙䅊穁䑁䅙杏歁䕁䅯䅊穁䑁䅙䅁十允䅁䅡䅁䍁䅣睗䙂䙁䅕䅉䝂䝁䅫杢桂䝁䄴睙灂䝁䅅䅢杁䙁䅁杣療䝁䅙兡獂䝁䅕䅉瑁䍁䅁杍睁䑁䅉䅍畁䡁䅧䅢穂䝁䄰兘䑂䕁䄰睕湁䍁䅅䅊䝂䍁䅑睍㍁䑁䅯䅊䭂䍁䅑睍㍁䅁䅁䅆䅅䙁䅷䅁湁䙁䅳兒噂䍁䅁杒灂䝁䄴兙畂䝁䅍兡桂䝁䅷䅉兂䡁䅉睢浂䝁䅫䅢求䍁䅁兌杁䑁䅉䅍祁䑁䅁杌㑂䝁䅷督瑂䙁䄰睑乂䙁䅍睊桁䍁䅑睕歁䑁䅍兏䅁䉁䉕䅁捂䅁䅁睊扂䕁䅕兖杁䕁䅙兡畂䝁䅅杢橂䝁䅫兙獂䍁䅁䅕祂䝁䄸杚灂䝁䅷党杁䍁䄰䅉祁䑁䅁杍睁䍁䄴䅥獂䡁䅍兢摂䕁䅍兔呂䍁䅣光歁䙁䅙䅊ぁ䑁䅉䅁坁允䅁䅡䅁䍁䅣睗䙂䙁䅕䅉䝂䝁䅫杢桂䝁䄴睙灂䝁䅅䅢杁䙁䅁杣療䝁䅙兡獂䝁䅕䅉瑁䍁䅁杍睁䑁䅉䅍畁䡁䅧䅢穂䝁䄰兘䑂䕁䄰睕湁䍁䅅䅊塂䍁䅑䅎㑁䑁䅯䅊塂䍁䅑兎㉁䅁䅁䅇䅅䙁䅷䅁湁䙁䅳兒噂䍁䅁杒灂䝁䄴兙畂䝁䅍兡桂䝁䅷䅉兂䡁䅉睢浂䝁䅫䅢求䍁䅁兌杁䑁䅉䅍祁䑁䅁杌㑂䝁䅷督瑂䙁䄰睑乂䙁䅍睊桁䍁䅑䅗歁䑁䅑杍䅁䉁䉣䅁捂䅁䅁睊扂䕁䅕兖杁䕁䅙兡畂䝁䅅杢橂䝁䅫兙獂䍁䅁䅕祂䝁䄸杚灂䝁䅷党杁䍁䄰䅉祁䑁䅁杍睁䍁䄴䅥獂䡁䅍兢摂䕁䅍兔呂䍁䅣光歁䙁䅧䅊ぁ䑁䅍䅁婁允䅁杚䅁䍁䅣睗䙂䙁䅕䅉䝂䝁䅫杢桂䝁䄴睙灂䝁䅅䅢杁䙁䅁杣療䝁䅙兡獂䝁䅕䅉瑁䍁䅁杍睁䑁䅉䅍畁䡁䅧䅢穂䝁䄰兘䑂䕁䄴䅕杁䍁䅧杍灁䍁䅣光歁䕁䅉䅊硁䑁䅅兎䅁偁䄴䅁歂䅁䅁睊扂䕁䅕兖杁䕁䅙兡畂䝁䅅杢橂䝁䅫兙獂䍁䅁䅕祂䝁䄸杚灂䝁䅷党杁䍁䄰䅉祁䑁䅁杍睁䍁䄴䅥獂䡁䅍兢摂䕁䅍杔兂䍁䅁䅋祁䍁䅫睊桁䍁䅑睑歁䑁䅉䅍䅁䅁䉁䅁睂䅁䅁睊扂䕁䅕兖杁䕁䅙兡畂䝁䅅杢橂䝁䅫兙獂䍁䅁䅕祂䝁䄸杚灂䝁䅷党杁䍁䄰䅉祁䑁䅁杍睁䍁䄴䅥獂䡁䅍兢摂䕁䅍杔兂䍁䅁䅋祁䍁䅫睊桁䍁䅑睑歁䑁䅉䅎㙁䍁䅑睑歁䑁䅍兎䅁䅁䉉䅁歂䅁䅁睊扂䕁䅕兖杁䕁䅙兡畂䝁䅅杢橂䝁䅫兙獂䍁䅁䅕祂䝁䄸杚灂䝁䅷党杁䍁䄰䅉祁䑁䅁杍睁䍁䄴䅥獂䡁䅍兢摂䕁䅍杔兂䍁䅁䅋祁䍁䅫睊桁䍁䅑睑歁䑁䅍李䅁䅁䉑䅁祂䅁䅁睊扂䕁䅕兖杁䕁䅙兡畂䝁䅅杢橂䝁䅫兙獂䍁䅁䅕祂䝁䄸杚灂䝁䅷党杁䍁䄰䅉祁䑁䅁杍睁䍁䄴䅥獂䡁䅍兢摂䕁䅍杔兂䍁䅁䅋祁䍁䅫睊桁䍁䅑睑歁䑁䅑免㙁䍁䅑睑歁䑁䅅免穁䅁䅁杂䅅䡁䅑䅁湁䙁䅳兒噂䍁䅁杒灂䝁䄴兙畂䝁䅍兡桂䝁䅷䅉兂䡁䅉睢浂䝁䅫䅢求䍁䅁兌杁䑁䅉䅍祁䑁䅁杌㑂䝁䅷督瑂䙁䄰睑佂䙁䅁䅉潁䑁䅉克湁䍁䅅䅊䕂䍁䅑免硁䑁䅧杏歁䕁䄸䅊硁䑁䅅䅏䅁偁䄸䅁睂䅁䅁睊扂䕁䅕兖杁䕁䅙兡畂䝁䅅杢橂䝁䅫兙獂䍁䅁䅕祂䝁䄸杚灂䝁䅷党杁䍁䄰䅉祁䑁䅁杍睁䍁䄴䅥獂䡁䅍兢摂䕁䅍杔兂䍁䅁䅋祁䍁䅫睊桁䍁䅑杒歁䑁䅉䅍㙁䍁䅑睒歁䑁䅉䅍䅁䅁䉅䅁睂䅁䅁睊扂䕁䅕兖杁䕁䅙兡畂䝁䅅杢橂䝁䅫兙獂䍁䅁䅕祂䝁䄸杚灂䝁䅷党杁䍁䄰䅉祁䑁䅁杍睁䍁䄴䅥獂䡁䅍兢摂䕁䅍杔兂䍁䅁䅋祁䍁䅫睊桁䍁䅑杒歁䑁䅉免㙁䍁䅑睒歁䑁䅉免䅁䅁䉍䅁睂䅁䅁睊扂䕁䅕兖杁䕁䅙兡畂䝁䅅杢橂䝁䅫兙獂䍁䅁䅕祂䝁䄸杚灂䝁䅷党杁䍁䄰䅉祁䑁䅁杍睁䍁䄴䅥獂䡁䅍兢摂䕁䅍杔兂䍁䅁䅋祁䍁䅫睊桁䍁䅑杒歁䑁䅍李㙁䍁䅑杓歁䑁䅍李䅁䅁䉕䅁睂䅁䅁睊扂䕁䅕兖杁䕁䅙兡畂䝁䅅杢橂䝁䅫兙獂䍁䅁䅕祂䝁䄸杚灂䝁䅷党杁䍁䄰䅉祁䑁䅁杍睁䍁䄴䅥獂䡁䅍兢摂䕁䅍杔兂䍁䅁䅋祁䍁䅫睊桁䍁䅑杒歁䑁䅍睎㙁䍁䅑杓歁䑁䅍睎䅁䅁䉣䅁歂䅁䅁睊扂䕁䅕兖杁䕁䅙兡畂䝁䅅杢橂䝁䅫兙獂䍁䅁䅕祂䝁䄸杚灂䝁䅷党杁䍁䄰䅉祁䑁䅁杍睁䍁䄴䅥獂䡁䅍兢摂䕁䅍杔兂䍁䅁䅋祁䍁䅫睊桁䍁䅑睕歁䑁䅍兏䅁䅁䉧䅁歂䅁䅁睊扂䕁䅕兖杁䕁䅙兡畂䝁䅅杢橂䝁䅫兙獂䍁䅁䅕祂䝁䄸杚灂䝁䅷党杁䍁䄰䅉祁䑁䅁杍睁䍁䄴䅥獂䡁䅍兢摂䕁䅍杔兂䍁䅁䅋祁䍁䅫睊桁䍁䅑杖歁䑁䅑杍䅁䅁䉫䅁睂䅁䅁睊扂䕁䅕兖杁䕁䅙兡畂䝁䅅杢橂䝁䅫兙獂䍁䅁䅕祂䝁䄸杚灂䝁䅷党杁䍁䄰䅉祁䑁䅁杍睁䍁䄴䅥獂䡁䅍兢摂䕁䅍杔兂䍁䅁䅋祁䍁䅫睊桁䍁䅑睖歁䑁䅑䅏㙁䍁䅑睖歁䑁䅕李䅁䅁䉳䅁歂䅁䅁睊扂䕁䅕兖杁䕁䅙兡畂䝁䅅杢橂䝁䅫兙獂䍁䅁䅕祂䝁䄸杚灂䝁䅷党杁䍁䄰䅉祁䑁䅁杍睁䍁䄴䅥獂䡁䅍兢摂䕁䅍杔兂䍁䅁䅋祁䍁䅫睊桁䍁䅑䅗歁䑁䅑杍䅁䅁䉯䅁歂䅁䅁睊扂䕁䅕兖杁䕁䅙兡畂䝁䅅杢橂䝁䅫兙獂䍁䅁䅕祂䝁䄸杚灂䝁䅷党杁䍁䄰䅉祁䑁䅁杍睁䍁䄴䅥獂䡁䅍兢摂䕁䅍杔兂䍁䅁䅋祁䍁䅫睊桁䍁䅑䅗歁䑁䅑睍䅁䅁䉷䅁敂䅁䅁睊扂䕁䅕兖杁䕁䅙兡畂䝁䅅杢橂䝁䅫兙獂䍁䅁䅕祂䝁䄸杚灂䝁䅷党杁䍁䄰䅉祁䑁䅁杍睁䍁䄴䅥獂䡁䅍兢摂䕁䅍杔兂䍁䅣光歁䕁䅉䅊硁䑁䅅兎䅁偁䅷䅁捂䅁䅁睊扂䕁䅕兖杁䕁䅙兡畂䝁䅅杢橂䝁䅫兙獂䍁䅁䅕祂䝁䄸杚灂䝁䅷党杁䍁䄰䅉祁䑁䅁杍睁䍁䄴䅥獂䡁䅍兢摂䕁䅍杔兂䍁䅣光歁䕁䅍䅊祁䑁䅁䅁癄䅁䅁䅡䅁䍁䅣睗䙂䙁䅕䅉䝂䝁䅫杢桂䝁䄴睙灂䝁䅅䅢杁䙁䅁杣療䝁䅙兡獂䝁䅕䅉瑁䍁䅁杍睁䑁䅉䅍畁䡁䅧䅢穂䝁䄰兘䑂䕁䄴䅕湁䍁䅅䅊䑂䍁䅑杍ぁ䑁䅯䅊䑂䍁䅑睍ㅁ䅁䅁儸䅁䙁䅷䅁湁䙁䅳兒噂䍁䅁杒灂䝁䄴兙畂䝁䅍兡桂䝁䅷䅉兂䡁䅉睢浂䝁䅫䅢求䍁䅁兌杁䑁䅉䅍祁䑁䅁杌㑂䝁䅷督瑂䙁䄰睑佂䙁䅁睊桁䍁䅑睑歁䑁䅍李䅁偁䅍䅁煂䅁䅁睊扂䕁䅕兖杁䕁䅙兡畂䝁䅅杢橂䝁䅫兙獂䍁䅁䅕祂䝁䄸杚灂䝁䅷党杁䍁䄰䅉祁䑁䅁杍睁䍁䄴䅥獂䡁䅍兢摂䕁䅍杔兂䍁䅣光歁䕁䅍䅊ぁ䑁䅅杏歁䕁䅍䅊硁䑁䅅睍䅁偁䅕䅁獂䅁䅁睊扂䕁䅕兖杁䕁䅙兡畂䝁䅅杢橂䝁䅫兙獂䍁䅁䅕祂䝁䄸杚灂䝁䅷党杁䍁䄰䅉祁䑁䅁杍睁䍁䄴䅥獂䡁䅍兢摂䕁䅍杔兂䍁䅣光歁䕁䅑䅊硁䑁䅅䅏㙁䍁䅑睔歁䑁䅅免㑁䅁䅁儯䅁䝁䅧䅁湁䙁䅳兒噂䍁䅁杒灂䝁䄴兙畂䝁䅍兡桂䝁䅷䅉兂䡁䅉睢浂䝁䅫䅢求䍁䅁兌杁䑁䅉䅍祁䑁䅁杌㑂䝁䅷督瑂䙁䄰睑佂䙁䅁睊桁䍁䅑杒歁䑁䅉䅍㙁䍁䅑睒歁䑁䅉䅍䅁偁䅁䅁潂䅁䅁睊扂䕁䅕兖杁䕁䅙兡畂䝁䅅杢橂䝁䅫兙獂䍁䅁䅕祂䝁䄸杚灂䝁䅷党杁䍁䄰䅉祁䑁䅁杍睁䍁䄴䅥獂䡁䅍兢摂䕁䅍杔兂䍁䅣光歁䕁䅙䅊祁䑁䅅杏歁䕁䅣䅊祁䑁䅅䅁祄䅁䅁䅡䅁䍁䅣睗䙂䙁䅕䅉䝂䝁䅫杢桂䝁䄴睙灂䝁䅅䅢杁䙁䅁杣療䝁䅙兡獂䝁䅕䅉瑁䍁䅁杍睁䑁䅉䅍畁䡁䅧䅢穂䝁䄰兘䑂䕁䄴䅕湁䍁䅅䅊䝂䍁䅑睍㉁䑁䅯䅊䭂䍁䅑睍㉁䅁䅁䄹䅁䝁䅧䅁湁䙁䅳兒噂䍁䅁杒灂䝁䄴兙畂䝁䅍兡桂䝁䅷䅉兂䡁䅉睢浂䝁䅫䅢求䍁䅁兌杁䑁䅉䅍祁䑁䅁杌㑂䝁䅷督瑂䙁䄰睑佂䙁䅁睊桁䍁䅑杒歁䑁䅍睎㙁䍁䅑杓歁䑁䅍睎䅁偁䅙䅁捂䅁䅁睊扂䕁䅕兖杁䕁䅙兡畂䝁䅅杢橂䝁䅫兙獂䍁䅁䅕祂䝁䄸杚灂䝁䅷党杁䍁䄰䅉祁䑁䅁杍睁䍁䄴䅥獂䡁䅍兢摂䕁䅍杔兂䍁䅣光歁䙁䅍䅊穁䑁䅫䅁㝄䅁䅁䅘䅁䍁䅣睗䙂䙁䅕䅉䝂䝁䅫杢桂䝁䄴睙灂䝁䅅䅢杁䙁䅁杣療䝁䅙兡獂䝁䅕䅉瑁䍁䅁杍睁䑁䅉䅍畁䡁䅧䅢穂䝁䄰兘䑂䕁䄴䅕湁䍁䅅䅊坂䍁䅑䅎祁䅁䅁眹䅁䝁䅧䅁湁䙁䅳兒噂䍁䅁杒灂䝁䄴兙畂䝁䅍兡桂䝁䅷䅉兂䡁䅉睢浂䝁䅫䅢求䍁䅁兌杁䑁䅉䅍祁䑁䅁杌㑂䝁䅷督瑂䙁䄰睑佂䙁䅁睊桁䍁䅑睖歁䑁䅑䅏㙁䍁䅑睖歁䑁䅕李䅁偁䅫䅁捂䅁䅁睊扂䕁䅕兖杁䕁䅙兡畂䝁䅅杢橂䝁䅫兙獂䍁䅁䅕祂䝁䄸杚灂䝁䅷党杁䍁䄰䅉祁䑁䅁杍睁䍁䄴䅥獂䡁䅍兢摂䕁䅍杔兂䍁䅣光歁䙁䅧䅊ぁ䑁䅉䅁㑄䅁䅁䅘䅁䍁䅣睗䙂䙁䅕䅉䝂䝁䅫杢桂䝁䄴睙灂䝁䅅䅢杁䙁䅁杣療䝁䅙兡獂䝁䅕䅉瑁䍁䅁杍睁䑁䅉䅍畁䡁䅧䅢穂䝁䄰兘䑂䕁䄴䅕湁䍁䅅䅊奂䍁䅑䅎穁䅁䅁末䅁䝁䅉䅁湁䙁䅳兒噂䍁䅁杒灂䝁䄴兙畂䝁䅍兡桂䝁䅷䅉兂䡁䅉睢浂䝁䅫䅢求䍁䅁兌杁䑁䅉䅍祁䑁䅁杌㑂䝁䅷督瑂䙁䄰䅒杁䍁䅧杍灁䍁䅣光歁䕁䅉䅊硁䑁䅅兎䅁䝁䉕䅁杂䅁䅁睊扂䕁䅕兖杁䕁䅙兡畂䝁䅅杢橂䝁䅫兙獂䍁䅁䅕祂䝁䄸杚灂䝁䅷党杁䍁䄰䅉祁䑁䅁杍睁䍁䄴䅥獂䡁䅍兢摂䕁䅑䅉潁䑁䅉克湁䍁䅅䅊䑂䍁䅑杍睁䅁䅁䅗䅅䝁䅷䅁湁䙁䅳兒噂䍁䅁杒灂䝁䄴兙畂䝁䅍兡桂䝁䅷䅉兂䡁䅉睢浂䝁䅫䅢求䍁䅁兌杁䑁䅉䅍祁䑁䅁杌㑂䝁䅷督瑂䙁䄰䅒杁䍁䅧杍灁䍁䅣光歁䕁䅍䅊祁䑁䅑杏歁䕁䅍䅊穁䑁䅕䅁慂允䅁䅙䅁䍁䅣睗䙂䙁䅕䅉䝂䝁䅫杢桂䝁䄴睙灂䝁䅅䅢杁䙁䅁杣療䝁䅙兡獂䝁䅕䅉瑁䍁䅁杍睁䑁䅉䅍畁䡁䅧䅢穂䝁䄰兘䕂䍁䅁䅋祁䍁䅫睊桁䍁䅑睑歁䑁䅍李䅁䙁䉷䅁畂䅁䅁睊扂䕁䅕兖杁䕁䅙兡畂䝁䅅杢橂䝁䅫兙獂䍁䅁䅕祂䝁䄸杚灂䝁䅷党杁䍁䄰䅉祁䑁䅁杍睁䍁䄴䅥獂䡁䅍兢摂䕁䅑䅉潁䑁䅉克湁䍁䅅䅊䑂䍁䅑䅎硁䑁䅯䅊䑂䍁䅑免硁䑁䅍䅁敂允䅁䅣䅁䍁䅣睗䙂䙁䅕䅉䝂䝁䅫杢桂䝁䄴睙灂䝁䅅䅢杁䙁䅁杣療䝁䅙兡獂䝁䅕䅉瑁䍁䅁杍睁䑁䅉䅍畁䡁䅧䅢穂䝁䄰兘䕂䍁䅁䅋祁䍁䅫睊桁䍁䅑䅒歁䑁䅅免㑁䑁䅯䅊偂䍁䅑免硁䑁䅧䅁浂允䅁䅢䅁䍁䅣睗䙂䙁䅕䅉䝂䝁䅫杢桂䝁䄴睙灂䝁䅅䅢杁䙁䅁杣療䝁䅙兡獂䝁䅕䅉瑁䍁䅁杍睁䑁䅉䅍畁䡁䅧䅢穂䝁䄰兘䕂䍁䅁䅋祁䍁䅫睊桁䍁䅑杒歁䑁䅉䅍㙁䍁䅑睒歁䑁䅉䅍䅁䙁䉫䅁獂䅁䅁睊扂䕁䅕兖杁䕁䅙兡畂䝁䅅杢橂䝁䅫兙獂䍁䅁䅕祂䝁䄸杚灂䝁䅷党杁䍁䄰䅉祁䑁䅁杍睁䍁䄴䅥獂䡁䅍兢摂䕁䅑䅉潁䑁䅉克湁䍁䅅䅊䝂䍁䅑杍硁䑁䅯䅊䡂䍁䅑杍硁䅁䅁睗䅅䝁䅷䅁湁䙁䅳兒噂䍁䅁杒灂䝁䄴兙畂䝁䅍兡桂䝁䅷䅉兂䡁䅉睢浂䝁䅫䅢求䍁䅁兌杁䑁䅉䅍祁䑁䅁杌㑂䝁䅷督瑂䙁䄰䅒杁䍁䅧杍灁䍁䅣光歁䕁䅙䅊穁䑁䅙杏歁䕁䅯䅊穁䑁䅙䅁摂允䅁䅢䅁䍁䅣睗䙂䙁䅕䅉䝂䝁䅫杢桂䝁䄴睙灂䝁䅅䅢杁䙁䅁杣療䝁䅙兡獂䝁䅕䅉瑁䍁䅁杍睁䑁䅉䅍畁䡁䅧䅢穂䝁䄰兘䕂䍁䅁䅋祁䍁䅫睊桁䍁䅑杒歁䑁䅍睎㙁䍁䅑杓歁䑁䅍睎䅁䙁䈸䅁杂䅁䅁睊扂䕁䅕兖杁䕁䅙兡畂䝁䅅杢橂䝁䅫兙獂䍁䅁䅕祂䝁䄸杚灂䝁䅷党杁䍁䄰䅉祁䑁䅁杍睁䍁䄴䅥獂䡁䅍兢摂䕁䅑䅉潁䑁䅉克湁䍁䅅䅊呂䍁䅑睍㕁䅁䅁䅚䅅䝁䅁䅁湁䙁䅳兒噂䍁䅁杒灂䝁䄴兙畂䝁䅍兡桂䝁䅷䅉兂䡁䅉睢浂䝁䅫䅢求䍁䅁兌杁䑁䅉䅍祁䑁䅁杌㑂䝁䅷督瑂䙁䄰䅒杁䍁䅧杍灁䍁䅣光歁䙁䅙䅊ぁ䑁䅉䅁杂允䅁䅢䅁䍁䅣睗䙂䙁䅕䅉䝂䝁䅫杢桂䝁䄴睙灂䝁䅅䅢杁䙁䅁杣療䝁䅙兡獂䝁䅕䅉瑁䍁䅁杍睁䑁䅉䅍畁䡁䅧䅢穂䝁䄰兘䕂䍁䅁䅋祁䍁䅫睊桁䍁䅑睖歁䑁䅑䅏㙁䍁䅑睖歁䑁䅕李䅁䝁䉉䅁杂䅁䅁睊扂䕁䅕兖杁䕁䅙兡畂䝁䅅杢橂䝁䅫兙獂䍁䅁䅕祂䝁䄸杚灂䝁䅷党杁䍁䄰䅉祁䑁䅁杍睁䍁䄴䅥獂䡁䅍兢摂䕁䅑䅉潁䑁䅉克湁䍁䅅䅊奂䍁䅑䅎祁䅁䅁兙䅅䝁䅁䅁湁䙁䅳兒噂䍁䅁杒灂䝁䄴兙畂䝁䅍兡桂䝁䅷䅉兂䡁䅉睢浂䝁䅫䅢求䍁䅁兌杁䑁䅉䅍祁䑁䅁杌㑂䝁䅷督瑂䙁䄰䅒杁䍁䅧杍灁䍁䅣光歁䙁䅧䅊ぁ䑁䅍䅁橂允䅁杗䅁䍁䅣睗䙂䙁䅕䅉䝂䝁䅫杢桂䝁䄴睙灂䝁䅅䅢杁䙁䅁杣療䝁䅙兡獂䝁䅕䅉瑁䍁䅁杍睁䑁䅉䅍畁䡁䅧䅢穂䝁䄰兘䕂䍁䅣光歁䕁䅉䅊硁䑁䅅兎䅁䙁䉙䅁奂䅁䅁睊扂䕁䅕兖杁䕁䅙兡畂䝁䅅杢橂䝁䅫兙獂䍁䅁䅕祂䝁䄸杚灂䝁䅷党杁䍁䄰䅉祁䑁䅁杍睁䍁䄴䅥獂䡁䅍兢摂䕁䅑睊桁䍁䅑睑歁䑁䅉䅍䅁䕁䉫䅁歂䅁䅁睊扂䕁䅕兖杁䕁䅙兡畂䝁䅅杢橂䝁䅫兙獂䍁䅁䅕祂䝁䄸杚灂䝁䅷党杁䍁䄰䅉祁䑁䅁杍睁䍁䄴䅥獂䡁䅍兢摂䕁䅑睊桁䍁䅑睑歁䑁䅉䅎㙁䍁䅑睑歁䑁䅍兎䅁䕁䉳䅁奂䅁䅁睊扂䕁䅕兖杁䕁䅙兡畂䝁䅅杢橂䝁䅫兙獂䍁䅁䅕祂䝁䄸杚灂䝁䅷党杁䍁䄰䅉祁䑁䅁杍睁䍁䄴䅥獂䡁䅍兢摂䕁䅑睊桁䍁䅑睑歁䑁䅍李䅁䕁䈰䅁浂䅁䅁睊扂䕁䅕兖杁䕁䅙兡畂䝁䅅杢橂䝁䅫兙獂䍁䅁䅕祂䝁䄸杚灂䝁䅷党杁䍁䄰䅉祁䑁䅁杍睁䍁䄴䅥獂䡁䅍兢摂䕁䅑睊桁䍁䅑睑歁䑁䅑免㙁䍁䅑睑歁䑁䅅免穁䅁䅁睔䅅䝁䅧䅁湁䙁䅳兒噂䍁䅁杒灂䝁䄴兙畂䝁䅍兡桂䝁䅷䅉兂䡁䅉睢浂䝁䅫䅢求䍁䅁兌杁䑁䅉䅍祁䑁䅁杌㑂䝁䅷督瑂䙁䄰䅒湁䍁䅅䅊䕂䍁䅑免硁䑁䅧杏歁䕁䄸䅊硁䑁䅅䅏䅁䙁䉣䅁歂䅁䅁睊扂䕁䅕兖杁䕁䅙兡畂䝁䅅杢橂䝁䅫兙獂䍁䅁䅕祂䝁䄸杚灂䝁䅷党杁䍁䄰䅉祁䑁䅁杍睁䍁䄴䅥獂䡁䅍兢摂䕁䅑睊桁䍁䅑杒歁䑁䅉䅍㙁䍁䅑睒歁䑁䅉䅍䅁䕁䉯䅁歂䅁䅁睊扂䕁䅕兖杁䕁䅙兡畂䝁䅅杢橂䝁䅫兙獂䍁䅁䅕祂䝁䄸杚灂䝁䅷党杁䍁䄰䅉祁䑁䅁杍睁䍁䄴䅥獂䡁䅍兢摂䕁䅑睊桁䍁䅑杒歁䑁䅉免㙁䍁䅑睒歁䑁䅉免䅁䕁䉷䅁歂䅁䅁睊扂䕁䅕兖杁䕁䅙兡畂䝁䅅杢橂䝁䅫兙獂䍁䅁䅕祂䝁䄸杚灂䝁䅷党杁䍁䄰䅉祁䑁䅁杍睁䍁䄴䅥獂䡁䅍兢摂䕁䅑睊桁䍁䅑杒歁䑁䅍李㙁䍁䅑杓歁䑁䅍李䅁䕁䈴䅁歂䅁䅁睊扂䕁䅕兖杁䕁䅙兡畂䝁䅅杢橂䝁䅫兙獂䍁䅁䅕祂䝁䄸杚灂䝁䅷党杁䍁䄰䅉祁䑁䅁杍睁䍁䄴䅥獂䡁䅍兢摂䕁䅑睊桁䍁䅑杒歁䑁䅍睎㙁䍁䅑杓歁䑁䅍睎䅁䙁䉁䅁奂䅁䅁睊扂䕁䅕兖杁䕁䅙兡畂䝁䅅杢橂䝁䅫兙獂䍁䅁䅕祂䝁䄸杚灂䝁䅷党杁䍁䄰䅉祁䑁䅁杍睁䍁䄴䅥獂䡁䅍兢摂䕁䅑睊桁䍁䅑睕歁䑁䅍兏䅁䙁䉅䅁奂䅁䅁睊扂䕁䅕兖杁䕁䅙兡畂䝁䅅杢橂䝁䅫兙獂䍁䅁䅕祂䝁䄸杚灂䝁䅷党杁䍁䄰䅉祁䑁䅁杍睁䍁䄴䅥獂䡁䅍兢摂䕁䅑睊桁䍁䅑杖歁䑁䅑杍䅁䙁䉉䅁歂䅁䅁睊扂䕁䅕兖杁䕁䅙兡畂䝁䅅杢橂䝁䅫兙獂䍁䅁䅕祂䝁䄸杚灂䝁䅷党杁䍁䄰䅉祁䑁䅁杍睁䍁䄴䅥獂䡁䅍兢摂䕁䅑睊桁䍁䅑睖歁䑁䅑䅏㙁䍁䅑睖歁䑁䅕李䅁䙁䉑䅁奂䅁䅁睊扂䕁䅕兖杁䕁䅙兡畂䝁䅅杢橂䝁䅫兙獂䍁䅁䅕祂䝁䄸杚灂䝁䅷党杁䍁䄰䅉祁䑁䅁杍睁䍁䄴䅥獂䡁䅍兢摂䕁䅑睊桁䍁䅑䅗歁䑁䅑杍䅁䙁䉍䅁奂䅁䅁睊扂䕁䅕兖杁䕁䅙兡畂䝁䅅杢橂䝁䅫兙獂䍁䅁䅕祂䝁䄸杚灂䝁䅷党杁䍁䄰䅉祁䑁䅁杍睁䍁䄴䅥獂䡁䅍兢摂䕁䅑睊桁䍁䅑䅗歁䑁䅑睍䅁䙁䉕䅁杂䅁䅁睊扂䕁䅕兖杁䕁䅙兡畂䝁䅅杢橂䝁䅫兙獂䍁䅁䅕祂䝁䄸杚灂䝁䅷党杁䍁䄰䅉祁䑁䅁杍睁䍁䄴䅥獂䡁䅍兢摂䕁䅑兒呂䕁䅍睊桁䍁䅑村歁䑁䅅免ㅁ䅁䅁克䅍䙁䄴䅁湁䙁䅳兒噂䍁䅁杒灂䝁䄴兙畂䝁䅍兡桂䝁䅷䅉兂䡁䅉睢浂䝁䅫䅢求䍁䅁兌杁䑁䅉䅍祁䑁䅁杌㑂䝁䅷督瑂䙁䄰䅒䙂䙁䅍睑湁䍁䅅䅊䑂䍁䅑杍睁䅁䅁睋䅍䝁䅯䅁湁䙁䅳兒噂䍁䅁杒灂䝁䄴兙畂䝁䅍兡桂䝁䅷䅉兂䡁䅉睢浂䝁䅫䅢求䍁䅁兌杁䑁䅉䅍祁䑁䅁杌㑂䝁䅷督瑂䙁䄰䅒䙂䙁䅍睑湁䍁䅅䅊䑂䍁䅑杍ぁ䑁䅯䅊䑂䍁䅑睍ㅁ䅁䅁兌䅍䙁䄴䅁湁䙁䅳兒噂䍁䅁杒灂䝁䄴兙畂䝁䅍兡桂䝁䅷䅉兂䡁䅉睢浂䝁䅫䅢求䍁䅁兌杁䑁䅉䅍祁䑁䅁杌㑂䝁䅷督瑂䙁䄰䅒䙂䙁䅍睑湁䍁䅅䅊䑂䍁䅑睍㉁䅁䅁睌䅍䝁䅷䅁湁䙁䅳兒噂䍁䅁杒灂䝁䄴兙畂䝁䅍兡桂䝁䅷䅉兂䡁䅉睢浂䝁䅫䅢求䍁䅁兌杁䑁䅉䅍祁䑁䅁杌㑂䝁䅷督瑂䙁䄰䅒䙂䙁䅍睑湁䍁䅅䅊䑂䍁䅑䅎硁䑁䅯䅊䑂䍁䅑免硁䑁䅍䅁硁睁䅁杢䅁䍁䅣睗䙂䙁䅕䅉䝂䝁䅫杢桂䝁䄴睙灂䝁䅅䅢杁䙁䅁杣療䝁䅙兡獂䝁䅕䅉瑁䍁䅁杍睁䑁䅉䅍畁䡁䅧䅢穂䝁䄰兘䕂䕁䅕睕䑂䍁䅣光歁䕁䅑䅊硁䑁䅅䅏㙁䍁䅑睔歁䑁䅅免㑁䅁䅁杋䅍䝁䅯䅁湁䙁䅳兒噂䍁䅁杒灂䝁䄴兙畂䝁䅍兡桂䝁䅷䅉兂䡁䅉睢浂䝁䅫䅢求䍁䅁兌杁䑁䅉䅍祁䑁䅁杌㑂䝁䅷督瑂䙁䄰䅒䙂䙁䅍睑湁䍁䅅䅊䝂䍁䅑杍睁䑁䅯䅊䡂䍁䅑杍睁䅁䅁䅌䅍䝁䅯䅁湁䙁䅳兒噂䍁䅁杒灂䝁䄴兙畂䝁䅍兡桂䝁䅷䅉兂䡁䅉睢浂䝁䅫䅢求䍁䅁兌杁䑁䅉䅍祁䑁䅁杌㑂䝁䅷督瑂䙁䄰䅒䙂䙁䅍睑湁䍁䅅䅊䝂䍁䅑杍硁䑁䅯䅊䡂䍁䅑杍硁䅁䅁杌䅍䝁䅯䅁湁䙁䅳兒噂䍁䅁杒灂䝁䄴兙畂䝁䅍兡桂䝁䅷䅉兂䡁䅉睢浂䝁䅫䅢求䍁䅁兌杁䑁䅉䅍祁䑁䅁杌㑂䝁䅷督瑂䙁䄰䅒䙂䙁䅍睑湁䍁䅅䅊䝂䍁䅑睍㉁䑁䅯䅊䭂䍁䅑睍㉁䅁䅁䅍䅍䝁䅯䅁湁䙁䅳兒噂䍁䅁杒灂䝁䄴兙畂䝁䅍兡桂䝁䅷䅉兂䡁䅉睢浂䝁䅫䅢求䍁䅁兌杁䑁䅉䅍祁䑁䅁杌㑂䝁䅷督瑂䙁䄰䅒䙂䙁䅍睑湁䍁䅅䅊䝂䍁䅑睍㍁䑁䅯䅊䭂䍁䅑睍㍁䅁䅁杍䅍䙁䄴䅁湁䙁䅳兒噂䍁䅁杒灂䝁䄴兙畂䝁䅍兡桂䝁䅷䅉兂䡁䅉睢浂䝁䅫䅢求䍁䅁兌杁䑁䅉䅍祁䑁䅁杌㑂䝁䅷督瑂䙁䄰䅒䙂䙁䅍睑湁䍁䅅䅊呂䍁䅑睍㕁䅁䅁睍䅍䙁䄴䅁湁䙁䅳兒噂䍁䅁杒灂䝁䄴兙畂䝁䅍兡桂䝁䅷䅉兂䡁䅉睢浂䝁䅫䅢求䍁䅁兌杁䑁䅉䅍祁䑁䅁杌㑂䝁䅷督瑂䙁䄰䅒䙂䙁䅍睑湁䍁䅅䅊坂䍁䅑䅎祁䅁䅁䅎䅍䝁䅯䅁湁䙁䅳兒噂䍁䅁杒灂䝁䄴兙畂䝁䅍兡桂䝁䅷䅉兂䡁䅉睢浂䝁䅫䅢求䍁䅁兌杁䑁䅉䅍祁䑁䅁杌㑂䝁䅷督瑂䙁䄰䅒䙂䙁䅍睑湁䍁䅅䅊塂䍁䅑䅎㑁䑁䅯䅊塂䍁䅑兎㉁䅁䅁李䅍䙁䄴䅁湁䙁䅳兒噂䍁䅁杒灂䝁䄴兙畂䝁䅍兡桂䝁䅷䅉兂䡁䅉睢浂䝁䅫䅢求䍁䅁兌杁䑁䅉䅍祁䑁䅁杌㑂䝁䅷督瑂䙁䄰䅒䙂䙁䅍睑湁䍁䅅䅊奂䍁䅑䅎祁䅁䅁兎䅍䙁䄴䅁湁䙁䅳兒噂䍁䅁杒灂䝁䄴兙畂䝁䅍兡桂䝁䅷䅉兂䡁䅉睢浂䝁䅫䅢求䍁䅁兌杁䑁䅉䅍祁䑁䅁杌㑂䝁䅷督瑂䙁䄰䅒䙂䙁䅍睑湁䍁䅅䅊奂䍁䅑䅎穁䅁䅁睎䅍䙁䄴䅁湁䙁䅳兒噂䍁䅁杒灂䝁䄴兙畂䝁䅍兡桂䝁䅷䅉兂䡁䅉睢浂䝁䅫䅢求䍁䅁兌杁䑁䅉䅍祁䑁䅁杌㑂䝁䅷督瑂䙁䄰䅒兂䕁䅷睊桁䍁䅑村歁䑁䅅免ㅁ䅁䅁杖䅍䙁䅷䅁湁䙁䅳兒噂䍁䅁杒灂䝁䄴兙畂䝁䅍兡桂䝁䅷䅉兂䡁䅉睢浂䝁䅫䅢求䍁䅁兌杁䑁䅉䅍祁䑁䅁杌㑂䝁䅷督瑂䙁䄰䅒兂䕁䅷睊桁䍁䅑睑歁䑁䅉䅍䅁䙁䑧䅁潂䅁䅁睊扂䕁䅕兖杁䕁䅙兡畂䝁䅅杢橂䝁䅫兙獂䍁䅁䅕祂䝁䄸杚灂䝁䅷党杁䍁䄰䅉祁䑁䅁杍睁䍁䄴䅥獂䡁䅍兢摂䕁䅑䅕䵂䍁䅣光歁䕁䅍䅊祁䑁䅑杏歁䕁䅍䅊穁䑁䅕䅁慂睁䅁䅘䅁䍁䅣睗䙂䙁䅕䅉䝂䝁䅫杢桂䝁䄴睙灂䝁䅅䅢杁䙁䅁杣療䝁䅙兡獂䝁䅕䅉瑁䍁䅁杍睁䑁䅉䅍畁䡁䅧䅢穂䝁䄰兘䕂䙁䅁䅔湁䍁䅅䅊䑂䍁䅑睍㉁䅁䅁䅘䅍䝁䅯䅁湁䙁䅳兒噂䍁䅁杒灂䝁䄴兙畂䝁䅍兡桂䝁䅷䅉兂䡁䅉睢浂䝁䅫䅢求䍁䅁兌杁䑁䅉䅍祁䑁䅁杌㑂䝁䅷督瑂䙁䄰䅒兂䕁䅷睊桁䍁䅑睑歁䑁䅑免㙁䍁䅑睑歁䑁䅅免穁䅁䅁杘䅍䝁䅷䅁湁䙁䅳兒噂䍁䅁杒灂䝁䄴兙畂䝁䅍兡桂䝁䅷䅉兂䡁䅉睢浂䝁䅫䅢求䍁䅁兌杁䑁䅉䅍祁䑁䅁杌㑂䝁䅷督瑂䙁䄰䅒兂䕁䅷睊桁䍁䅑䅒歁䑁䅅免㑁䑁䅯䅊偂䍁䅑免硁䑁䅧䅁塂睁䅁䅡䅁䍁䅣睗䙂䙁䅕䅉䝂䝁䅫杢桂䝁䄴睙灂䝁䅅䅢杁䙁䅁杣療䝁䅙兡獂䝁䅕䅉瑁䍁䅁杍睁䑁䅉䅍畁䡁䅧䅢穂䝁䄰兘䕂䙁䅁䅔湁䍁䅅䅊䝂䍁䅑杍睁䑁䅯䅊䡂䍁䅑杍睁䅁䅁兗䅍䝁䅧䅁湁䙁䅳兒噂䍁䅁杒灂䝁䄴兙畂䝁䅍兡桂䝁䅷䅉兂䡁䅉睢浂䝁䅫䅢求䍁䅁兌杁䑁䅉䅍祁䑁䅁杌㑂䝁䅷督瑂䙁䄰䅒兂䕁䅷睊桁䍁䅑杒歁䑁䅉免㙁䍁䅑睒歁䑁䅉免䅁䙁䑳䅁潂䅁䅁睊扂䕁䅕兖杁䕁䅙兡畂䝁䅅杢橂䝁䅫兙獂䍁䅁䅕祂䝁䄸杚灂䝁䅷党杁䍁䄰䅉祁䑁䅁杍睁䍁䄴䅥獂䡁䅍兢摂䕁䅑䅕䵂䍁䅣光歁䕁䅙䅊穁䑁䅙杏歁䕁䅯䅊穁䑁䅙䅁摂睁䅁䅡䅁䍁䅣睗䙂䙁䅕䅉䝂䝁䅫杢桂䝁䄴睙灂䝁䅅䅢杁䙁䅁杣療䝁䅙兡獂䝁䅕䅉瑁䍁䅁杍睁䑁䅉䅍畁䡁䅧䅢穂䝁䄰兘䕂䙁䅁䅔湁䍁䅅䅊䝂䍁䅑睍㍁䑁䅯䅊䭂䍁䅑睍㍁䅁䅁睘䅍䙁䅷䅁湁䙁䅳兒噂䍁䅁杒灂䝁䄴兙畂䝁䅍兡桂䝁䅷䅉兂䡁䅉睢浂䝁䅫䅢求䍁䅁兌杁䑁䅉䅍祁䑁䅁杌㑂䝁䅷督瑂䙁䄰䅒兂䕁䅷睊桁䍁䅑睕歁䑁䅍兏䅁䝁䑁䅁捂䅁䅁睊扂䕁䅕兖杁䕁䅙兡畂䝁䅅杢橂䝁䅫兙獂䍁䅁䅕祂䝁䄸杚灂䝁䅷党杁䍁䄰䅉祁䑁䅁杍睁䍁䄴䅥獂䡁䅍兢摂䕁䅑䅕䵂䍁䅣光歁䙁䅙䅊ぁ䑁䅉䅁桂睁䅁䅡䅁䍁䅣睗䙂䙁䅕䅉䝂䝁䅫杢桂䝁䄴睙灂䝁䅅䅢杁䙁䅁杣療䝁䅙兡獂䝁䅕䅉瑁䍁䅁杍睁䑁䅉䅍畁䡁䅧䅢穂䝁䄰兘䕂䙁䅁䅔湁䍁䅅䅊塂䍁䅑䅎㑁䑁䅯䅊塂䍁䅑兎㉁䅁䅁睙䅍䙁䅷䅁湁䙁䅳兒噂䍁䅁杒灂䝁䄴兙畂䝁䅍兡桂䝁䅷䅉兂䡁䅉睢浂䝁䅫䅢求䍁䅁兌杁䑁䅉䅍祁䑁䅁杌㑂䝁䅷督瑂䙁䄰䅒兂䕁䅷睊桁䍁䅑䅗歁䑁䅑杍䅁䝁䑉䅁捂䅁䅁睊扂䕁䅕兖杁䕁䅙兡畂䝁䅅杢橂䝁䅫兙獂䍁䅁䅕祂䝁䄸杚灂䝁䅷党杁䍁䄰䅉祁䑁䅁杍睁䍁䄴䅥獂䡁䅍兢摂䕁䅑䅕䵂䍁䅣光歁䙁䅧䅊ぁ䑁䅍䅁歂睁䅁杚䅁䍁䅣睗䙂䙁䅕䅉䝂䝁䅫杢桂䝁䄴睙灂䝁䅅䅢杁䙁䅁杣療䝁䅙兡獂䝁䅕䅉瑁䍁䅁杍睁䑁䅉䅍畁䡁䅧䅢穂䝁䄰兘䕂䙁䅑兒杁䍁䅧杍灁䍁䅣光歁䕁䅉䅊硁䑁䅅兎䅁䥁䉍䅁歂䅁䅁睊扂䕁䅕兖杁䕁䅙兡畂䝁䅅杢橂䝁䅫兙獂䍁䅁䅕祂䝁䄸杚灂䝁䅷党杁䍁䄰䅉祁䑁䅁杍睁䍁䄴䅥獂䡁䅍兢摂䕁䅑䅖䙂䍁䅁䅋祁䍁䅫睊桁䍁䅑睑歁䑁䅉䅍䅁䡁䉙䅁睂䅁䅁睊扂䕁䅕兖杁䕁䅙兡畂䝁䅅杢橂䝁䅫兙獂䍁䅁䅕祂䝁䄸杚灂䝁䅷党杁䍁䄰䅉祁䑁䅁杍睁䍁䄴䅥獂䡁䅍兢摂䕁䅑䅖䙂䍁䅁䅋祁䍁䅫睊桁䍁䅑睑歁䑁䅉䅎㙁䍁䅑睑歁䑁䅍兎䅁䡁䉧䅁歂䅁䅁睊扂䕁䅕兖杁䕁䅙兡畂䝁䅅杢橂䝁䅫兙獂䍁䅁䅕祂䝁䄸杚灂䝁䅷党杁䍁䄰䅉祁䑁䅁杍睁䍁䄴䅥獂䡁䅍兢摂䕁䅑䅖䙂䍁䅁䅋祁䍁䅫睊桁䍁䅑睑歁䑁䅍李䅁䡁䉯䅁祂䅁䅁睊扂䕁䅕兖杁䕁䅙兡畂䝁䅅杢橂䝁䅫兙獂䍁䅁䅕祂䝁䄸杚灂䝁䅷党杁䍁䄰䅉祁䑁䅁杍睁䍁䄴䅥獂䡁䅍兢摂䕁䅑䅖䙂䍁䅁䅋祁䍁䅫睊桁䍁䅑睑歁䑁䅑免㙁䍁䅑睑歁䑁䅅免穁䅁䅁䅦䅅䡁䅑䅁湁䙁䅳兒噂䍁䅁杒灂䝁䄴兙畂䝁䅍兡桂䝁䅷䅉兂䡁䅉睢浂䝁䅫䅢求䍁䅁兌杁䑁䅉䅍祁䑁䅁杌㑂䝁䅷督瑂䙁䄰䅒啂䕁䅕䅉潁䑁䅉克湁䍁䅅䅊䕂䍁䅑免硁䑁䅧杏歁䕁䄸䅊硁䑁䅅䅏䅁䥁䉑䅁睂䅁䅁睊扂䕁䅕兖杁䕁䅙兡畂䝁䅅杢橂䝁䅫兙獂䍁䅁䅕祂䝁䄸杚灂䝁䅷党杁䍁䄰䅉祁䑁䅁杍睁䍁䄴䅥獂䡁䅍兢摂䕁䅑䅖䙂䍁䅁䅋祁䍁䅫睊桁䍁䅑杒歁䑁䅉䅍㙁䍁䅑睒歁䑁䅉䅍䅁䡁䉣䅁睂䅁䅁睊扂䕁䅕兖杁䕁䅙兡畂䝁䅅杢橂䝁䅫兙獂䍁䅁䅕祂䝁䄸杚灂䝁䅷党杁䍁䄰䅉祁䑁䅁杍睁䍁䄴䅥獂䡁䅍兢摂䕁䅑䅖䙂䍁䅁䅋祁䍁䅫睊桁䍁䅑杒歁䑁䅉免㙁䍁䅑睒歁䑁䅉免䅁䡁䉫䅁睂䅁䅁睊扂䕁䅕兖杁䕁䅙兡畂䝁䅅杢橂䝁䅫兙獂䍁䅁䅕祂䝁䄸杚灂䝁䅷党杁䍁䄰䅉祁䑁䅁杍睁䍁䄴䅥獂䡁䅍兢摂䕁䅑䅖䙂䍁䅁䅋祁䍁䅫睊桁䍁䅑杒歁䑁䅍李㙁䍁䅑杓歁䑁䅍李䅁䡁䉳䅁睂䅁䅁睊扂䕁䅕兖杁䕁䅙兡畂䝁䅅杢橂䝁䅫兙獂䍁䅁䅕祂䝁䄸杚灂䝁䅷党杁䍁䄰䅉祁䑁䅁杍睁䍁䄴䅥獂䡁䅍兢摂䕁䅑䅖䙂䍁䅁䅋祁䍁䅫睊桁䍁䅑杒歁䑁䅍睎㙁䍁䅑杓歁䑁䅍睎䅁䡁䈰䅁歂䅁䅁睊扂䕁䅕兖杁䕁䅙兡畂䝁䅅杢橂䝁䅫兙獂䍁䅁䅕祂䝁䄸杚灂䝁䅷党杁䍁䄰䅉祁䑁䅁杍睁䍁䄴䅥獂䡁䅍兢摂䕁䅑䅖䙂䍁䅁䅋祁䍁䅫睊桁䍁䅑睕歁䑁䅍兏䅁䡁䈴䅁歂䅁䅁睊扂䕁䅕兖杁䕁䅙兡畂䝁䅅杢橂䝁䅫兙獂䍁䅁䅕祂䝁䄸杚灂䝁䅷党杁䍁䄰䅉祁䑁䅁杍睁䍁䄴䅥獂䡁䅍兢摂䕁䅑䅖䙂䍁䅁䅋祁䍁䅫睊桁䍁䅑杖歁䑁䅑杍䅁䡁䈸䅁睂䅁䅁睊扂䕁䅕兖杁䕁䅙兡畂䝁䅅杢橂䝁䅫兙獂䍁䅁䅕祂䝁䄸杚灂䝁䅷党杁䍁䄰䅉祁䑁䅁杍睁䍁䄴䅥獂䡁䅍兢摂䕁䅑䅖䙂䍁䅁䅋祁䍁䅫睊桁䍁䅑睖歁䑁䅑䅏㙁䍁䅑睖歁䑁䅕李䅁䥁䉅䅁歂䅁䅁睊扂䕁䅕兖杁䕁䅙兡畂䝁䅅杢橂䝁䅫兙獂䍁䅁䅕祂䝁䄸杚灂䝁䅷党杁䍁䄰䅉祁䑁䅁杍睁䍁䄴䅥獂䡁䅍兢摂䕁䅑䅖䙂䍁䅁䅋祁䍁䅫睊桁䍁䅑䅗歁䑁䅑杍䅁䥁䉁䅁歂䅁䅁睊扂䕁䅕兖杁䕁䅙兡畂䝁䅅杢橂䝁䅫兙獂䍁䅁䅕祂䝁䄸杚灂䝁䅷党杁䍁䄰䅉祁䑁䅁杍睁䍁䄴䅥獂䡁䅍兢摂䕁䅑䅖䙂䍁䅁䅋祁䍁䅫睊桁䍁䅑䅗歁䑁䅑睍䅁䥁䉉䅁敂䅁䅁睊扂䕁䅕兖杁䕁䅙兡畂䝁䅅杢橂䝁䅫兙獂䍁䅁䅕祂䝁䄸杚灂䝁䅷党杁䍁䄰䅉祁䑁䅁杍睁䍁䄴䅥獂䡁䅍兢摂䕁䅑䅖䙂䍁䅣光歁䕁䅉䅊硁䑁䅅兎䅁䡁䉁䅁捂䅁䅁睊扂䕁䅕兖杁䕁䅙兡畂䝁䅅杢橂䝁䅫兙獂䍁䅁䅕祂䝁䄸杚灂䝁䅷党杁䍁䄰䅉祁䑁䅁杍睁䍁䄴䅥獂䡁䅍兢摂䕁䅑䅖䙂䍁䅣光歁䕁䅍䅊祁䑁䅁䅁湂允䅁䅡䅁䍁䅣睗䙂䙁䅕䅉䝂䝁䅫杢桂䝁䄴睙灂䝁䅅䅢杁䙁䅁杣療䝁䅙兡獂䝁䅕䅉瑁䍁䅁杍睁䑁䅉䅍畁䡁䅧䅢穂䝁䄰兘䕂䙁䅑兒湁䍁䅅䅊䑂䍁䅑杍ぁ䑁䅯䅊䑂䍁䅑睍ㅁ䅁䅁兡䅅䙁䅷䅁湁䙁䅳兒噂䍁䅁杒灂䝁䄴兙畂䝁䅍兡桂䝁䅷䅉兂䡁䅉睢浂䝁䅫䅢求䍁䅁兌杁䑁䅉䅍祁䑁䅁杌㑂䝁䅷督瑂䙁䄰䅒啂䕁䅕睊桁䍁䅑睑歁䑁䅍李䅁䝁䉳䅁煂䅁䅁睊扂䕁䅕兖杁䕁䅙兡畂䝁䅅杢橂䝁䅫兙獂䍁䅁䅕祂䝁䄸杚灂䝁䅷党杁䍁䄰䅉祁䑁䅁杍睁䍁䄴䅥獂䡁䅍兢摂䕁䅑䅖䙂䍁䅣光歁䕁䅍䅊ぁ䑁䅅杏歁䕁䅍䅊硁䑁䅅睍䅁䝁䈰䅁獂䅁䅁睊扂䕁䅕兖杁䕁䅙兡畂䝁䅅杢橂䝁䅫兙獂䍁䅁䅕祂䝁䄸杚灂䝁䅷党杁䍁䄰䅉祁䑁䅁杍睁䍁䄴䅥獂䡁䅍兢摂䕁䅑䅖䙂䍁䅣光歁䕁䅑䅊硁䑁䅅䅏㙁䍁䅑睔歁䑁䅅免㑁䅁䅁兣䅅䝁䅧䅁湁䙁䅳兒噂䍁䅁杒灂䝁䄴兙畂䝁䅍兡桂䝁䅷䅉兂䡁䅉睢浂䝁䅫䅢求䍁䅁兌杁䑁䅉䅍祁䑁䅁杌㑂䝁䅷督瑂䙁䄰䅒啂䕁䅕睊桁䍁䅑杒歁䑁䅉䅍㙁䍁䅑睒歁䑁䅉䅍䅁䝁䉧䅁潂䅁䅁睊扂䕁䅕兖杁䕁䅙兡畂䝁䅅杢橂䝁䅫兙獂䍁䅁䅕祂䝁䄸杚灂䝁䅷党杁䍁䄰䅉祁䑁䅁杍睁䍁䄴䅥獂䡁䅍兢摂䕁䅑䅖䙂䍁䅣光歁䕁䅙䅊祁䑁䅅杏歁䕁䅣䅊祁䑁䅅䅁煂允䅁䅡䅁䍁䅣睗䙂䙁䅕䅉䝂䝁䅫杢桂䝁䄴睙灂䝁䅅䅢杁䙁䅁杣療䝁䅙兡獂䝁䅕䅉瑁䍁䅁杍睁䑁䅉䅍畁䡁䅧䅢穂䝁䄰兘䕂䙁䅑兒湁䍁䅅䅊䝂䍁䅑睍㉁䑁䅯䅊䭂䍁䅑睍㉁䅁䅁䅢䅅䝁䅧䅁湁䙁䅳兒噂䍁䅁杒灂䝁䄴兙畂䝁䅍兡桂䝁䅷䅉兂䡁䅉睢浂䝁䅫䅢求䍁䅁兌杁䑁䅉䅍祁䑁䅁杌㑂䝁䅷督瑂䙁䄰䅒啂䕁䅕睊桁䍁䅑杒歁䑁䅍睎㙁䍁䅑杓歁䑁䅍睎䅁䝁䈴䅁捂䅁䅁睊扂䕁䅕兖杁䕁䅙兡畂䝁䅅杢橂䝁䅫兙獂䍁䅁䅕祂䝁䄸杚灂䝁䅷党杁䍁䄰䅉祁䑁䅁杍睁䍁䄴䅥獂䡁䅍兢摂䕁䅑䅖䙂䍁䅣光歁䙁䅍䅊穁䑁䅫䅁療允䅁䅘䅁䍁䅣睗䙂䙁䅕䅉䝂䝁䅫杢桂䝁䄴睙灂䝁䅅䅢杁䙁䅁杣療䝁䅙兡獂䝁䅕䅉瑁䍁䅁杍睁䑁䅉䅍畁䡁䅧䅢穂䝁䄰兘䕂䙁䅑兒湁䍁䅅䅊坂䍁䅑䅎祁䅁䅁杣䅅䝁䅧䅁湁䙁䅳兒噂䍁䅁杒灂䝁䄴兙畂䝁䅍兡桂䝁䅷䅉兂䡁䅉睢浂䝁䅫䅢求䍁䅁兌杁䑁䅉䅍祁䑁䅁杌㑂䝁䅷督瑂䙁䄰䅒啂䕁䅕睊桁䍁䅑睖歁䑁䅑䅏㙁䍁䅑睖歁䑁䅕李䅁䡁䉑䅁捂䅁䅁睊扂䕁䅕兖杁䕁䅙兡畂䝁䅅杢橂䝁䅫兙獂䍁䅁䅕祂䝁䄸杚灂䝁䅷党杁䍁䄰䅉祁䑁䅁杍睁䍁䄴䅥獂䡁䅍兢摂䕁䅑䅖䙂䍁䅣光歁䙁䅧䅊ぁ䑁䅉䅁穂允䅁䅘䅁䍁䅣睗䙂䙁䅕䅉䝂䝁䅫杢桂䝁䄴睙灂䝁䅅䅢杁䙁䅁杣療䝁䅙兡獂䝁䅕䅉瑁䍁䅁杍睁䑁䅉䅍畁䡁䅧䅢穂䝁䄰兘䕂䙁䅑兒湁䍁䅅䅊奂䍁䅑䅎穁䅁䅁兤䅅䝁䅙䅁湁䙁䅳兒噂䍁䅁杒灂䝁䄴兙畂䝁䅍兡桂䝁䅷䅉兂䡁䅉睢浂䝁䅫䅢求䍁䅁兌杁䑁䅉䅍祁䑁䅁杌㑂䝁䅷督瑂䙁䄰䅒噂䕁䅳䅉潁䑁䅉克湁䍁䅅䅊䍂䍁䅑免硁䑁䅕䅁桃允䅁䅚䅁䍁䅣睗䙂䙁䅕䅉䝂䝁䅫杢桂䝁䄴睙灂䝁䅅䅢杁䙁䅁杣療䝁䅙兡獂䝁䅕䅉瑁䍁䅁杍睁䑁䅉䅍畁䡁䅧䅢穂䝁䄰兘䕂䙁䅕睓杁䍁䅧杍灁䍁䅣光歁䕁䅍䅊祁䑁䅁䅁啃允䅁䅣䅁䍁䅣睗䙂䙁䅕䅉䝂䝁䅫杢桂䝁䄴睙灂䝁䅅䅢杁䙁䅁杣療䝁䅙兡獂䝁䅕䅉瑁䍁䅁杍睁䑁䅉䅍畁䡁䅧䅢穂䝁䄰兘䕂䙁䅕睓杁䍁䅧杍灁䍁䅣光歁䕁䅍䅊祁䑁䅑杏歁䕁䅍䅊穁䑁䅕䅁坃允䅁䅚䅁䍁䅣睗䙂䙁䅕䅉䝂䝁䅫杢桂䝁䄴睙灂䝁䅅䅢杁䙁䅁杣療䝁䅙兡獂䝁䅕䅉瑁䍁䅁杍睁䑁䅉䅍畁䡁䅧䅢穂䝁䄰兘䕂䙁䅕睓杁䍁䅧杍灁䍁䅣光歁䕁䅍䅊穁䑁䅙䅁奃允䅁杣䅁䍁䅣睗䙂䙁䅕䅉䝂䝁䅫杢桂䝁䄴睙灂䝁䅅䅢杁䙁䅁杣療䝁䅙兡獂䝁䅕䅉瑁䍁䅁杍睁䑁䅉䅍畁䡁䅧䅢穂䝁䄰兘䕂䙁䅕睓杁䍁䅧杍灁䍁䅣光歁䕁䅍䅊ぁ䑁䅅杏歁䕁䅍䅊硁䑁䅅睍䅁䩁䉯䅁あ䅁䅁睊扂䕁䅕兖杁䕁䅙兡畂䝁䅅杢橂䝁䅫兙獂䍁䅁䅕祂䝁䄸杚灂䝁䅷党杁䍁䄰䅉祁䑁䅁杍睁䍁䄴䅥獂䡁䅍兢摂䕁䅑兖䱂䍁䅁䅋祁䍁䅫睊桁䍁䅑䅒歁䑁䅅免㑁䑁䅯䅊偂䍁䅑免硁䑁䅧䅁楃允䅁䅣䅁䍁䅣睗䙂䙁䅕䅉䝂䝁䅫杢桂䝁䄴睙灂䝁䅅䅢杁䙁䅁杣療䝁䅙兡獂䝁䅕䅉瑁䍁䅁杍睁䑁䅉䅍畁䡁䅧䅢穂䝁䄰兘䕂䙁䅕睓杁䍁䅧杍灁䍁䅣光歁䕁䅙䅊祁䑁䅁杏歁䕁䅣䅊祁䑁䅁䅁噃允䅁䅣䅁䍁䅣睗䙂䙁䅕䅉䝂䝁䅫杢桂䝁䄴睙灂䝁䅅䅢杁䙁䅁杣療䝁䅙兡獂䝁䅕䅉瑁䍁䅁杍睁䑁䅉䅍畁䡁䅧䅢穂䝁䄰兘䕂䙁䅕睓杁䍁䅧杍灁䍁䅣光歁䕁䅙䅊祁䑁䅅杏歁䕁䅣䅊祁䑁䅅䅁塃允䅁䅣䅁䍁䅣睗䙂䙁䅕䅉䝂䝁䅫杢桂䝁䄴睙灂䝁䅅䅢杁䙁䅁杣療䝁䅙兡獂䝁䅕䅉瑁䍁䅁杍睁䑁䅉䅍畁䡁䅧䅢穂䝁䄰兘䕂䙁䅕睓杁䍁䅧杍灁䍁䅣光歁䕁䅙䅊穁䑁䅙杏歁䕁䅯䅊穁䑁䅙䅁婃允䅁䅣䅁䍁䅣睗䙂䙁䅕䅉䝂䝁䅫杢桂䝁䄴睙灂䝁䅅䅢杁䙁䅁杣療䝁䅙兡獂䝁䅕䅉瑁䍁䅁杍睁䑁䅉䅍畁䡁䅧䅢穂䝁䄰兘䕂䙁䅕睓杁䍁䅧杍灁䍁䅣光歁䕁䅙䅊穁䑁䅣杏歁䕁䅯䅊穁䑁䅣䅁扃允䅁䅚䅁䍁䅣睗䙂䙁䅕䅉䝂䝁䅫杢桂䝁䄴睙灂䝁䅅䅢杁䙁䅁杣療䝁䅙兡獂䝁䅕䅉瑁䍁䅁杍睁䑁䅉䅍畁䡁䅧䅢穂䝁䄰兘䕂䙁䅕睓杁䍁䅧杍灁䍁䅣光歁䙁䅍䅊穁䑁䅫䅁捃允䅁䅚䅁䍁䅣睗䙂䙁䅕䅉䝂䝁䅫杢桂䝁䄴睙灂䝁䅅䅢杁䙁䅁杣療䝁䅙兡獂䝁䅕䅉瑁䍁䅁杍睁䑁䅉䅍畁䡁䅧䅢穂䝁䄰兘䕂䙁䅕睓杁䍁䅧杍灁䍁䅣光歁䙁䅙䅊ぁ䑁䅉䅁摃允䅁䅣䅁䍁䅣睗䙂䙁䅕䅉䝂䝁䅫杢桂䝁䄴睙灂䝁䅅䅢杁䙁䅁杣療䝁䅙兡獂䝁䅕䅉瑁䍁䅁杍睁䑁䅉䅍畁䡁䅧䅢穂䝁䄰兘䕂䙁䅕睓杁䍁䅧杍灁䍁䅣光歁䙁䅣䅊ぁ䑁䅧杏歁䙁䅣䅊ㅁ䑁䅙䅁晃允䅁䅚䅁䍁䅣睗䙂䙁䅕䅉䝂䝁䅫杢桂䝁䄴睙灂䝁䅅䅢杁䙁䅁杣療䝁䅙兡獂䝁䅕䅉瑁䍁䅁杍睁䑁䅉䅍畁䡁䅧䅢穂䝁䄰兘䕂䙁䅕睓杁䍁䅧杍灁䍁䅣光歁䙁䅧䅊ぁ䑁䅉䅁敃允䅁䅚䅁䍁䅣睗䙂䙁䅕䅉䝂䝁䅫杢桂䝁䄴睙灂䝁䅅䅢杁䙁䅁杣療䝁䅙兡獂䝁䅕䅉瑁䍁䅁杍睁䑁䅉䅍畁䡁䅧䅢穂䝁䄰兘䕂䙁䅕睓杁䍁䅧杍灁䍁䅣光歁䙁䅧䅊ぁ䑁䅍䅁权允䅁杚䅁䍁䅣睗䙂䙁䅕䅉䝂䝁䅫杢桂䝁䄴睙灂䝁䅅䅢杁䙁䅁杣療䝁䅙兡獂䝁䅕䅉瑁䍁䅁杍睁䑁䅉䅍畁䡁䅧䅢穂䝁䄰兘䕂䙁䅕睓杁䍁䅧睍灁䍁䅣光歁䕁䅉䅊硁䑁䅅兎䅁䩁䉉䅁歂䅁䅁睊扂䕁䅕兖杁䕁䅙兡畂䝁䅅杢橂䝁䅫兙獂䍁䅁䅕祂䝁䄸杚灂䝁䅷党杁䍁䄰䅉祁䑁䅁杍睁䍁䄴䅥獂䡁䅍兢摂䕁䅑兖䱂䍁䅁䅋穁䍁䅫睊桁䍁䅑睑歁䑁䅉䅍䅁䥁䉕䅁睂䅁䅁睊扂䕁䅕兖杁䕁䅙兡畂䝁䅅杢橂䝁䅫兙獂䍁䅁䅕祂䝁䄸杚灂䝁䅷党杁䍁䄰䅉祁䑁䅁杍睁䍁䄴䅥獂䡁䅍兢摂䕁䅑兖䱂䍁䅁䅋穁䍁䅫睊桁䍁䅑睑歁䑁䅉䅎㙁䍁䅑睑歁䑁䅍兎䅁䥁䉣䅁歂䅁䅁睊扂䕁䅕兖杁䕁䅙兡畂䝁䅅杢橂䝁䅫兙獂䍁䅁䅕祂䝁䄸杚灂䝁䅷党杁䍁䄰䅉祁䑁䅁杍睁䍁䄴䅥獂䡁䅍兢摂䕁䅑兖䱂䍁䅁䅋穁䍁䅫睊桁䍁䅑睑歁䑁䅍李䅁䥁䉫䅁祂䅁䅁睊扂䕁䅕兖杁䕁䅙兡畂䝁䅅杢橂䝁䅫兙獂䍁䅁䅕祂䝁䄸杚灂䝁䅷党杁䍁䄰䅉祁䑁䅁杍睁䍁䄴䅥獂䡁䅍兢摂䕁䅑兖䱂䍁䅁䅋穁䍁䅫睊桁䍁䅑睑歁䑁䅑免㙁䍁䅑睑歁䑁䅅免穁䅁䅁睩䅅䡁䅑䅁湁䙁䅳兒噂䍁䅁杒灂䝁䄴兙畂䝁䅍兡桂䝁䅷䅉兂䡁䅉睢浂䝁䅫䅢求䍁䅁兌杁䑁䅉䅍祁䑁䅁杌㑂䝁䅷督瑂䙁䄰䅒噂䕁䅳䅉潁䑁䅍克湁䍁䅅䅊䕂䍁䅑免硁䑁䅧杏歁䕁䄸䅊硁䑁䅅䅏䅁䩁䉍䅁睂䅁䅁睊扂䕁䅕兖杁䕁䅙兡畂䝁䅅杢橂䝁䅫兙獂䍁䅁䅕祂䝁䄸杚灂䝁䅷党杁䍁䄰䅉祁䑁䅁杍睁䍁䄴䅥獂䡁䅍兢摂䕁䅑兖䱂䍁䅁䅋穁䍁䅫睊桁䍁䅑杒歁䑁䅉䅍㙁䍁䅑睒歁䑁䅉䅍䅁䥁䉙䅁睂䅁䅁睊扂䕁䅕兖杁䕁䅙兡畂䝁䅅杢橂䝁䅫兙獂䍁䅁䅕祂䝁䄸杚灂䝁䅷党杁䍁䄰䅉祁䑁䅁杍睁䍁䄴䅥獂䡁䅍兢摂䕁䅑兖䱂䍁䅁䅋穁䍁䅫睊桁䍁䅑杒歁䑁䅉免㙁䍁䅑睒歁䑁䅉免䅁䥁䉧䅁睂䅁䅁睊扂䕁䅕兖杁䕁䅙兡畂䝁䅅杢橂䝁䅫兙獂䍁䅁䅕祂䝁䄸杚灂䝁䅷党杁䍁䄰䅉祁䑁䅁杍睁䍁䄴䅥獂䡁䅍兢摂䕁䅑兖䱂䍁䅁䅋穁䍁䅫睊桁䍁䅑杒歁䑁䅍李㙁䍁䅑杓歁䑁䅍李䅁䥁䉯䅁睂䅁䅁睊扂䕁䅕兖杁䕁䅙兡畂䝁䅅杢橂䝁䅫兙獂䍁䅁䅕祂䝁䄸杚灂䝁䅷党杁䍁䄰䅉祁䑁䅁杍睁䍁䄴䅥獂䡁䅍兢摂䕁䅑兖䱂䍁䅁䅋穁䍁䅫睊桁䍁䅑杒歁䑁䅍睎㙁䍁䅑杓歁䑁䅍睎䅁䥁䉷䅁歂䅁䅁睊扂䕁䅕兖杁䕁䅙兡畂䝁䅅杢橂䝁䅫兙獂䍁䅁䅕祂䝁䄸杚灂䝁䅷党杁䍁䄰䅉祁䑁䅁杍睁䍁䄴䅥獂䡁䅍兢摂䕁䅑兖䱂䍁䅁䅋穁䍁䅫睊桁䍁䅑睕歁䑁䅍兏䅁䩁䉅䅁歂䅁䅁睊扂䕁䅕兖杁䕁䅙兡畂䝁䅅杢橂䝁䅫兙獂䍁䅁䅕祂䝁䄸杚灂䝁䅷党杁䍁䄰䅉祁䑁䅁杍睁䍁䄴䅥獂䡁䅍兢摂䕁䅑兖䱂䍁䅁䅋穁䍁䅫睊桁䍁䅑杖歁䑁䅑杍䅁䥁䈰䅁睂䅁䅁睊扂䕁䅕兖杁䕁䅙兡畂䝁䅅杢橂䝁䅫兙獂䍁䅁䅕祂䝁䄸杚灂䝁䅷党杁䍁䄰䅉祁䑁䅁杍睁䍁䄴䅥獂䡁䅍兢摂䕁䅑兖䱂䍁䅁䅋穁䍁䅫睊桁䍁䅑睖歁䑁䅑䅏㙁䍁䅑睖歁䑁䅕李䅁䥁䈸䅁歂䅁䅁睊扂䕁䅕兖杁䕁䅙兡畂䝁䅅杢橂䝁䅫兙獂䍁䅁䅕祂䝁䄸杚灂䝁䅷党杁䍁䄰䅉祁䑁䅁杍睁䍁䄴䅥獂䡁䅍兢摂䕁䅑兖䱂䍁䅁䅋穁䍁䅫睊桁䍁䅑䅗歁䑁䅑杍䅁䥁䈴䅁歂䅁䅁睊扂䕁䅕兖杁䕁䅙兡畂䝁䅅杢橂䝁䅫兙獂䍁䅁䅕祂䝁䄸杚灂䝁䅷党杁䍁䄰䅉祁䑁䅁杍睁䍁䄴䅥獂䡁䅍兢摂䕁䅑兖䱂䍁䅁䅋穁䍁䅫睊桁䍁䅑䅗歁䑁䅑睍䅁䩁䉁䅁敂䅁䅁睊扂䕁䅕兖杁䕁䅙兡畂䝁䅅杢橂䝁䅫兙獂䍁䅁䅕祂䝁䄸杚灂䝁䅷党杁䍁䄰䅉祁䑁䅁杍睁䍁䄴䅥獂䡁䅍兢摂䕁䅑兖䱂䍁䅣光歁䕁䅉䅊硁䑁䅅兎䅁䭁䑁䅁捂䅁䅁睊扂䕁䅕兖杁䕁䅙兡畂䝁䅅杢橂䝁䅫兙獂䍁䅁䅕祂䝁䄸杚灂䝁䅷党杁䍁䄰䅉祁䑁䅁杍睁䍁䄴䅥獂䡁䅍兢摂䕁䅑兖䱂䍁䅣光歁䕁䅍䅊祁䑁䅁䅁呃睁䅁䅡䅁䍁䅣睗䙂䙁䅕䅉䝂䝁䅫杢桂䝁䄴睙灂䝁䅅䅢杁䙁䅁杣療䝁䅙兡獂䝁䅕䅉瑁䍁䅁杍睁䑁䅉䅍畁䡁䅧䅢穂䝁䄰兘䕂䙁䅕睓湁䍁䅅䅊䑂䍁䅑杍ぁ䑁䅯䅊䑂䍁䅑睍ㅁ䅁䅁公䅍䙁䅷䅁湁䙁䅳兒噂䍁䅁杒灂䝁䄴兙畂䝁䅍兡桂䝁䅷䅉兂䡁䅉睢浂䝁䅫䅢求䍁䅁兌杁䑁䅉䅍祁䑁䅁杌㑂䝁䅷督瑂䙁䄰䅒噂䕁䅳睊桁䍁䅑睑歁䑁䅍李䅁䩁䑣䅁煂䅁䅁睊扂䕁䅕兖杁䕁䅙兡畂䝁䅅杢橂䝁䅫兙獂䍁䅁䅕祂䝁䄸杚灂䝁䅷党杁䍁䄰䅉祁䑁䅁杍睁䍁䄴䅥獂䡁䅍兢摂䕁䅑兖䱂䍁䅣光歁䕁䅍䅊ぁ䑁䅅杏歁䕁䅍䅊硁䑁䅅睍䅁䩁䑫䅁獂䅁䅁睊扂䕁䅕兖杁䕁䅙兡畂䝁䅅杢橂䝁䅫兙獂䍁䅁䅕祂䝁䄸杚灂䝁䅷党杁䍁䄰䅉祁䑁䅁杍睁䍁䄴䅥獂䡁䅍兢摂䕁䅑兖䱂䍁䅣光歁䕁䅑䅊硁䑁䅅䅏㙁䍁䅑睔歁䑁䅅免㑁䅁䅁兯䅍䝁䅧䅁湁䙁䅳兒噂䍁䅁杒灂䝁䄴兙畂䝁䅍兡桂䝁䅷䅉兂䡁䅉睢浂䝁䅫䅢求䍁䅁兌杁䑁䅉䅍祁䑁䅁杌㑂䝁䅷督瑂䙁䄰䅒噂䕁䅳睊桁䍁䅑杒歁䑁䅉䅍㙁䍁䅑睒歁䑁䅉䅍䅁䩁䑑䅁潂䅁䅁睊扂䕁䅕兖杁䕁䅙兡畂䝁䅅杢橂䝁䅫兙獂䍁䅁䅕祂䝁䄸杚灂䝁䅷党杁䍁䄰䅉祁䑁䅁杍睁䍁䄴䅥獂䡁䅍兢摂䕁䅑兖䱂䍁䅣光歁䕁䅙䅊祁䑁䅅杏歁䕁䅣䅊祁䑁䅅䅁坃睁䅁䅡䅁䍁䅣睗䙂䙁䅕䅉䝂䝁䅫杢桂䝁䄴睙灂䝁䅅䅢杁䙁䅁杣療䝁䅙兡獂䝁䅕䅉瑁䍁䅁杍睁䑁䅉䅍畁䡁䅧䅢穂䝁䄰兘䕂䙁䅕睓湁䍁䅅䅊䝂䍁䅑睍㉁䑁䅯䅊䭂䍁䅑睍㉁䅁䅁䅭䅍䝁䅧䅁湁䙁䅳兒噂䍁䅁杒灂䝁䄴兙畂䝁䅍兡桂䝁䅷䅉兂䡁䅉睢浂䝁䅫䅢求䍁䅁兌杁䑁䅉䅍祁䑁䅁杌㑂䝁䅷督瑂䙁䄰䅒噂䕁䅳睊桁䍁䅑杒歁䑁䅍睎㙁䍁䅑杓歁䑁䅍睎䅁䩁䑯䅁捂䅁䅁睊扂䕁䅕兖杁䕁䅙兡畂䝁䅅杢橂䝁䅫兙獂䍁䅁䅕祂䝁䄸杚灂䝁䅷党杁䍁䄰䅉祁䑁䅁杍睁䍁䄴䅥獂䡁䅍兢摂䕁䅑兖䱂䍁䅣光歁䙁䅍䅊穁䑁䅫䅁晃睁䅁䅘䅁䍁䅣睗䙂䙁䅕䅉䝂䝁䅫杢桂䝁䄴睙灂䝁䅅䅢杁䙁䅁杣療䝁䅙兡獂䝁䅕䅉瑁䍁䅁杍睁䑁䅉䅍畁䡁䅧䅢穂䝁䄰兘䕂䙁䅕睓湁䍁䅅䅊坂䍁䅑䅎祁䅁䅁睭䅍䝁䅧䅁湁䙁䅳兒噂䍁䅁杒灂䝁䄴兙畂䝁䅍兡桂䝁䅷䅉兂䡁䅉睢浂䝁䅫䅢求䍁䅁兌杁䑁䅉䅍祁䑁䅁杌㑂䝁䅷督瑂䙁䄰䅒噂䕁䅳睊桁䍁䅑睖歁䑁䅑䅏㙁䍁䅑睖歁䑁䅕李䅁䩁䐰䅁捂䅁䅁睊扂䕁䅕兖杁䕁䅙兡畂䝁䅅杢橂䝁䅫兙獂䍁䅁䅕祂䝁䄸杚灂䝁䅷党杁䍁䄰䅉祁䑁䅁杍睁䍁䄴䅥獂䡁䅍兢摂䕁䅑兖䱂䍁䅣光歁䙁䅧䅊ぁ䑁䅉䅁捃睁䅁䅘䅁䍁䅣睗䙂䙁䅕䅉䝂䝁䅫杢桂䝁䄴睙灂䝁䅅䅢杁䙁䅁杣療䝁䅙兡獂䝁䅕䅉瑁䍁䅁杍睁䑁䅉䅍畁䡁䅧䅢穂䝁䄰兘䕂䙁䅕睓湁䍁䅅䅊奂䍁䅑䅎穁䅁䅁杮䅍䝁䅙䅁湁䙁䅳兒噂䍁䅁杒灂䝁䄴兙畂䝁䅍兡桂䝁䅷䅉兂䡁䅉睢浂䝁䅫䅢求䍁䅁兌杁䑁䅉䅍祁䑁䅁杌㑂䝁䅷督瑂䙁䄰兒䑂䕁䅍䅉潁䑁䅉克湁䍁䅅䅊䍂䍁䅑免硁䑁䅕䅁摄允䅁䅚䅁䍁䅣睗䙂䙁䅕䅉䝂䝁䅫杢桂䝁䄴睙灂䝁䅅䅢杁䙁䅁杣療䝁䅙兡獂䝁䅕䅉瑁䍁䅁杍睁䑁䅉䅍畁䡁䅧䅢穂䝁䄰兘䙂䕁䅍睑杁䍁䅧杍灁䍁䅣光歁䕁䅍䅊祁䑁䅁䅁兄允䅁䅣䅁䍁䅣睗䙂䙁䅕䅉䝂䝁䅫杢桂䝁䄴睙灂䝁䅅䅢杁䙁䅁杣療䝁䅙兡獂䝁䅕䅉瑁䍁䅁杍睁䑁䅉䅍畁䡁䅧䅢穂䝁䄰兘䙂䕁䅍睑杁䍁䅧杍灁䍁䅣光歁䕁䅍䅊祁䑁䅑杏歁䕁䅍䅊穁䑁䅕䅁卄允䅁䅚䅁䍁䅣睗䙂䙁䅕䅉䝂䝁䅫杢桂䝁䄴睙灂䝁䅅䅢杁䙁䅁杣療䝁䅙兡獂䝁䅕䅉瑁䍁䅁杍睁䑁䅉䅍畁䡁䅧䅢穂䝁䄰兘䙂䕁䅍睑杁䍁䅧杍灁䍁䅣光歁䕁䅍䅊穁䑁䅙䅁奄允䅁杣䅁䍁䅣睗䙂䙁䅕䅉䝂䝁䅫杢桂䝁䄴睙灂䝁䅅䅢杁䙁䅁杣療䝁䅙兡獂䝁䅕䅉瑁䍁䅁杍睁䑁䅉䅍畁䡁䅧䅢穂䝁䄰兘䙂䕁䅍睑杁䍁䅧杍灁䍁䅣光歁䕁䅍䅊ぁ䑁䅅杏歁䕁䅍䅊硁䑁䅅睍䅁乁䉯䅁あ䅁䅁睊扂䕁䅕兖杁䕁䅙兡畂䝁䅅杢橂䝁䅫兙獂䍁䅁䅕祂䝁䄸杚灂䝁䅷党杁䍁䄰䅉祁䑁䅁杍睁䍁䄴䅥獂䡁䅍兢摂䕁䅕睑䑂䍁䅁䅋祁䍁䅫睊桁䍁䅑䅒歁䑁䅅免㑁䑁䅯䅊偂䍁䅑免硁䑁䅧䅁敄允䅁䅣䅁䍁䅣睗䙂䙁䅕䅉䝂䝁䅫杢桂䝁䄴睙灂䝁䅅䅢杁䙁䅁杣療䝁䅙兡獂䝁䅕䅉瑁䍁䅁杍睁䑁䅉䅍畁䡁䅧䅢穂䝁䄰兘䙂䕁䅍睑杁䍁䅧杍灁䍁䅣光歁䕁䅙䅊祁䑁䅁杏歁䕁䅣䅊祁䑁䅁䅁剄允䅁䅣䅁䍁䅣睗䙂䙁䅕䅉䝂䝁䅫杢桂䝁䄴睙灂䝁䅅䅢杁䙁䅁杣療䝁䅙兡獂䝁䅕䅉瑁䍁䅁杍睁䑁䅉䅍畁䡁䅧䅢穂䝁䄰兘䙂䕁䅍睑杁䍁䅧杍灁䍁䅣光歁䕁䅙䅊祁䑁䅅杏歁䕁䅣䅊祁䑁䅅䅁呄允䅁䅣䅁䍁䅣睗䙂䙁䅕䅉䝂䝁䅫杢桂䝁䄴睙灂䝁䅅䅢杁䙁䅁杣療䝁䅙兡獂䝁䅕䅉瑁䍁䅁杍睁䑁䅉䅍畁䡁䅧䅢穂䝁䄰兘䙂䕁䅍睑杁䍁䅧杍灁䍁䅣光歁䕁䅙䅊穁䑁䅙杏歁䕁䅯䅊穁䑁䅙䅁婄允䅁䅣䅁䍁䅣睗䙂䙁䅕䅉䝂䝁䅫杢桂䝁䄴睙灂䝁䅅䅢杁䙁䅁杣療䝁䅙兡獂䝁䅕䅉瑁䍁䅁杍睁䑁䅉䅍畁䡁䅧䅢穂䝁䄰兘䙂䕁䅍睑杁</t>
  </si>
  <si>
    <t>䑁䅑䅏㙁䍁䅑睖歁䑁䅕李䅁䥁䱅䅁祂䅁䅁睊扂䕁䅕兖杁䕁䅙兡畂䝁䅅杢橂䝁䅫兙獂䍁䅁䅕祂䝁䄸杚灂䝁䅷党杁䍁䄰䅉祁䑁䅁杍硁䍁䅁兌杁䑁䅍兌硁䑁䅉兌祁䑁䅉杌㑂䝁䅷督瑂䙁䄰䅕呂䕁䅕睒湁䍁䅅䅊奂䍁䅑䅎祁䅁䅁䅧䅳䡁䅉䅁湁䙁䅳兒噂䍁䅁杒灂䝁䄴兙畂䝁䅍兡桂䝁䅷䅉兂䡁䅉睢浂䝁䅫䅢求䍁䅁兌杁䑁䅉䅍祁䑁䅅䅉瑁䍁䅁睍瑁䑁䅅杍瑁䑁䅉杍畁䡁䅧䅢穂䝁䄰兘兂䙁䅍兒䡂䍁䅣光歁䙁䅧䅊ぁ䑁䅍䅁䍃睃䅁杧䅁䍁䅣睗䙂䙁䅕䅉䝂䝁䅫杢桂䝁䄴睙灂䝁䅅䅢杁䙁䅁杣療䝁䅙兡獂䝁䅕䅉瑁䍁䅁杍睁䑁䅉免杁䍁䄰䅉穁䍁䄰免祁䍁䄰杍祁䍁䄴䅥獂䡁䅍兢摂䙁䅁兙橂䝁䅫杚灂䝁䅍睑療䡁䅉䅣湁䍁䅅䅊䍂䍁䅑免硁䑁䅕䅁桁睃䅁䅧䅁䍁䅣睗䙂䙁䅕䅉䝂䝁䅫杢桂䝁䄴睙灂䝁䅅䅢杁䙁䅁杣療䝁䅙兡獂䝁䅕䅉瑁䍁䅁杍睁䑁䅉免杁䍁䄰䅉穁䍁䄰免祁䍁䄰杍祁䍁䄴䅥獂䡁䅍兢摂䙁䅁兙橂䝁䅫杚灂䝁䅍睑療䡁䅉䅣湁䍁䅅䅊䑂䍁䅑杍睁䅁䅁䅈䅳䥁䅷䅁湁䙁䅳兒噂䍁䅁杒灂䝁䄴兙畂䝁䅍兡桂䝁䅷䅉兂䡁䅉睢浂䝁䅫䅢求䍁䅁兌杁䑁䅉䅍祁䑁䅅䅉瑁䍁䅁睍瑁䑁䅅杍瑁䑁䅉杍畁䡁䅧䅢穂䝁䄰兘兂䝁䅅睙灂䝁䅙兡橂䕁䅍睢祂䡁䅁睊桁䍁䅑睑歁䑁䅉䅎㙁䍁䅑睑歁䑁䅍兎䅁䉁䰴䅁䅃䅁䅁睊扂䕁䅕兖杁䕁䅙兡畂䝁䅅杢橂䝁䅫兙獂䍁䅁䅕祂䝁䄸杚灂䝁䅷党杁䍁䄰䅉祁䑁䅁杍硁䍁䅁兌杁䑁䅍兌硁䑁䅉兌祁䑁䅉杌㑂䝁䅷督瑂䙁䄰䅕桂䝁䅍兡浂䝁䅫睙䑂䝁䄸杣睂䍁䅣光歁䕁䅍䅊穁䑁䅙䅁橁睃䅁杪䅁䍁䅣睗䙂䙁䅕䅉䝂䝁䅫杢桂䝁䄴睙灂䝁䅅䅢杁䙁䅁杣療䝁䅙兡獂䝁䅕䅉瑁䍁䅁杍睁䑁䅉免杁䍁䄰䅉穁䍁䄰免祁䍁䄰杍祁䍁䄴䅥獂䡁䅍兢摂䙁䅁兙橂䝁䅫杚灂䝁䅍睑療䡁䅉䅣湁䍁䅅䅊䑂䍁䅑䅎硁䑁䅯䅊䑂䍁䅑免硁䑁䅍䅁汁睃䅁䅫䅁䍁䅣睗䙂䙁䅕䅉䝂䝁䅫杢桂䝁䄴睙灂䝁䅅䅢杁䙁䅁杣療䝁䅙兡獂䝁䅕䅉瑁䍁䅁杍睁䑁䅉免杁䍁䄰䅉穁䍁䄰免祁䍁䄰杍祁䍁䄴䅥獂䡁䅍兢摂䙁䅁兙橂䝁䅫杚灂䝁䅍睑療䡁䅉䅣湁䍁䅅䅊䕂䍁䅑免硁䑁䅧杏歁䕁䄸䅊硁䑁䅅䅏䅁䍁䱉䅁䵃䅁䅁睊扂䕁䅕兖杁䕁䅙兡畂䝁䅅杢橂䝁䅫兙獂䍁䅁䅕祂䝁䄸杚灂䝁䅷党杁䍁䄰䅉祁䑁䅁杍硁䍁䅁兌杁䑁䅍兌硁䑁䅉兌祁䑁䅉杌㑂䝁䅷督瑂䙁䄰䅕桂䝁䅍兡浂䝁䅫睙䑂䝁䄸杣睂䍁䅣光歁䕁䅙䅊祁䑁䅁杏歁䕁䅣䅊祁䑁䅁䅁摁睃䅁䅪䅁䍁䅣睗䙂䙁䅕䅉䝂䝁䅫杢桂䝁䄴睙灂䝁䅅䅢杁䙁䅁杣療䝁䅙兡獂䝁䅕䅉瑁䍁䅁杍睁䑁䅉免杁䍁䄰䅉穁䍁䄰免祁䍁䄰杍祁䍁䄴䅥獂䡁䅍兢摂䙁䅁兙橂䝁䅫杚灂䝁䅍睑療䡁䅉䅣湁䍁䅅䅊䝂䍁䅑杍硁䑁䅯䅊䡂䍁䅑杍硁䅁䅁睈䅳䥁䅷䅁湁䙁䅳兒噂䍁䅁杒灂䝁䄴兙畂䝁䅍兡桂䝁䅷䅉兂䡁䅉睢浂䝁䅫䅢求䍁䅁兌杁䑁䅉䅍祁䑁䅅䅉瑁䍁䅁睍瑁䑁䅅杍瑁䑁䅉杍畁䡁䅧䅢穂䝁䄰兘兂䝁䅅睙灂䝁䅙兡橂䕁䅍睢祂䡁䅁睊桁䍁䅑杒歁䑁䅍李㙁䍁䅑杓歁䑁䅍李䅁䍁䱑䅁䵃䅁䅁睊扂䕁䅕兖杁䕁䅙兡畂䝁䅅杢橂䝁䅫兙獂䍁䅁䅕祂䝁䄸杚灂䝁䅷党杁䍁䄰䅉祁䑁䅁杍硁䍁䅁兌杁䑁䅍兌硁䑁䅉兌祁䑁䅉杌㑂䝁䅷督瑂䙁䄰䅕桂䝁䅍兡浂䝁䅫睙䑂䝁䄸杣睂䍁䅣光歁䕁䅙䅊穁䑁䅣杏歁䕁䅯䅊穁䑁䅣䅁流睃䅁䅧䅁䍁䅣睗䙂䙁䅕䅉䝂䝁䅫杢桂䝁䄴睙灂䝁䅅䅢杁䙁䅁杣療䝁䅙兡獂䝁䅕䅉瑁䍁䅁杍睁䑁䅉免杁䍁䄰䅉穁䍁䄰免祁䍁䄰杍祁䍁䄴䅥獂䡁䅍兢摂䙁䅁兙橂䝁䅫杚灂䝁䅍睑療䡁䅉䅣湁䍁䅅䅊呂䍁䅑睍㕁䅁䅁䅉䅳䥁䅁䅁湁䙁䅳兒噂䍁䅁杒灂䝁䄴兙畂䝁䅍兡桂䝁䅷䅉兂䡁䅉睢浂䝁䅫䅢求䍁䅁兌杁䑁䅉䅍祁䑁䅅䅉瑁䍁䅁睍瑁䑁䅅杍瑁䑁䅉杍畁䡁䅧䅢穂䝁䄰兘兂䝁䅅睙灂䝁䅙兡橂䕁䅍睢祂䡁䅁睊桁䍁䅑杖歁䑁䅑杍䅁䍁䱣䅁䵃䅁䅁睊扂䕁䅕兖杁䕁䅙兡畂䝁䅅杢橂䝁䅫兙獂䍁䅁䅕祂䝁䄸杚灂䝁䅷党杁䍁䄰䅉祁䑁䅁杍硁䍁䅁兌杁䑁䅍兌硁䑁䅉兌祁䑁䅉杌㑂䝁䅷督瑂䙁䄰䅕桂䝁䅍兡浂䝁䅫睙䑂䝁䄸杣睂䍁䅣光歁䙁䅣䅊ぁ䑁䅧杏歁䙁䅣䅊ㅁ䑁䅙䅁灁睃䅁䅧䅁䍁䅣睗䙂䙁䅕䅉䝂䝁䅫杢桂䝁䄴睙灂䝁䅅䅢杁䙁䅁杣療䝁䅙兡獂䝁䅕䅉瑁䍁䅁杍睁䑁䅉免杁䍁䄰䅉穁䍁䄰免祁䍁䄰杍祁䍁䄴䅥獂䡁䅍兢摂䙁䅁兙橂䝁䅫杚灂䝁䅍睑療䡁䅉䅣湁䍁䅅䅊奂䍁䅑䅎祁䅁䅁䅋䅳䥁䅁䅁湁䙁䅳兒噂䍁䅁杒灂䝁䄴兙畂䝁䅍兡桂䝁䅷䅉兂䡁䅉睢浂䝁䅫䅢求䍁䅁兌杁䑁䅉䅍祁䑁䅅䅉瑁䍁䅁睍瑁䑁䅅杍瑁䑁䅉杍畁䡁䅧䅢穂䝁䄰兘兂䝁䅅睙灂䝁䅙兡橂䕁䅍睢祂䡁䅁睊桁䍁䅑䅗歁䑁䅑睍䅁䍁䱯䅁⭂䅁䅁睊扂䕁䅕兖杁䕁䅙兡畂䝁䅅杢橂䝁䅫兙獂䍁䅁䅕祂䝁䄸杚灂䝁䅷党杁䍁䄰䅉祁䑁䅁杍硁䍁䅁兌杁䑁䅍兌硁䑁䅉兌祁䑁䅉杌㑂䝁䅷督瑂䙁䄰䅕求䡁䅁睙療䍁䅁䅋祁䍁䅫睊桁䍁䅑村歁䑁䅅免ㅁ䅁䅁睖䅯䡁䅷䅁湁䙁䅳兒噂䍁䅁杒灂䝁䄴兙畂䝁䅍兡桂䝁䅷䅉兂䡁䅉睢浂䝁䅫䅢求䍁䅁兌杁䑁䅉䅍祁䑁䅅䅉瑁䍁䅁睍瑁䑁䅅杍瑁䑁䅉杍畁䡁䅧䅢穂䝁䄰兘兂䝁䅕䅣橂䝁䄸䅉潁䑁䅉克湁䍁䅅䅊䑂䍁䅑杍睁䅁䅁杓䅯䥁䅧䅁湁䙁䅳兒噂䍁䅁杒灂䝁䄴兙畂䝁䅍兡桂䝁䅷䅉兂䡁䅉睢浂䝁䅫䅢求䍁䅁兌杁䑁䅉䅍祁䑁䅅䅉瑁䍁䅁睍瑁䑁䅅杍瑁䑁䅉杍畁䡁䅧䅢穂䝁䄰兘兂䝁䅕䅣橂䝁䄸䅉潁䑁䅉克湁䍁䅅䅊䑂䍁䅑杍ぁ䑁䅯䅊䑂䍁䅑睍ㅁ䅁䅁䅔䅯䡁䅷䅁湁䙁䅳兒噂䍁䅁杒灂䝁䄴兙畂䝁䅍兡桂䝁䅷䅉兂䡁䅉睢浂䝁䅫䅢求䍁䅁兌杁䑁䅉䅍祁䑁䅅䅉瑁䍁䅁睍瑁䑁䅅杍瑁䑁䅉杍畁䡁䅧䅢穂䝁䄰兘兂䝁䅕䅣橂䝁䄸䅉潁䑁䅉克湁䍁䅅䅊䑂䍁䅑睍㉁䅁䅁睔䅯䥁䅯䅁湁䙁䅳兒噂䍁䅁杒灂䝁䄴兙畂䝁䅍兡桂䝁䅷䅉兂䡁䅉睢浂䝁䅫䅢求䍁䅁兌杁䑁䅉䅍祁䑁䅅䅉瑁䍁䅁睍瑁䑁䅅杍瑁䑁䅉杍畁䡁䅧䅢穂䝁䄰兘兂䝁䅕䅣橂䝁䄸䅉潁䑁䅉克湁䍁䅅䅊䑂䍁䅑䅎硁䑁䅯䅊䑂䍁䅑免硁䑁䅍䅁剂权䅁䅪䅁䍁䅣睗䙂䙁䅕䅉䝂䝁䅫杢桂䝁䄴睙灂䝁䅅䅢杁䙁䅁杣療䝁䅙兡獂䝁䅕䅉瑁䍁䅁杍睁䑁䅉免杁䍁䄰䅉穁䍁䄰免祁䍁䄰杍祁䍁䄴䅥獂䡁䅍兢摂䙁䅁党睂䝁䅍睢杁䍁䅧杍灁䍁䅣光歁䕁䅑䅊硁䑁䅅䅏㙁䍁䅑睔歁䑁䅅免㑁䅁䅁䅗䅯䥁䅧䅁湁䙁䅳兒噂䍁䅁杒灂䝁䄴兙畂䝁䅍兡桂䝁䅷䅉兂䡁䅉睢浂䝁䅫䅢求䍁䅁兌杁䑁䅉䅍祁䑁䅅䅉瑁䍁䅁睍瑁䑁䅅杍瑁䑁䅉杍畁䡁䅧䅢穂䝁䄰兘兂䝁䅕䅣橂䝁䄸䅉潁䑁䅉克湁䍁䅅䅊䝂䍁䅑杍睁䑁䅯䅊䡂䍁䅑杍睁䅁䅁睓䅯䥁䅧䅁湁䙁䅳兒噂䍁䅁杒灂䝁䄴兙畂䝁䅍兡桂䝁䅷䅉兂䡁䅉睢浂䝁䅫䅢求䍁䅁兌杁䑁䅉䅍祁䑁䅅䅉瑁䍁䅁睍瑁䑁䅅杍瑁䑁䅉杍畁䡁䅧䅢穂䝁䄰兘兂䝁䅕䅣橂䝁䄸䅉潁䑁䅉克湁䍁䅅䅊䝂䍁䅑杍硁䑁䅯䅊䡂䍁䅑杍硁䅁䅁兔䅯䥁䅧䅁湁䙁䅳兒噂䍁䅁杒灂䝁䄴兙畂䝁䅍兡桂䝁䅷䅉兂䡁䅉睢浂䝁䅫䅢求䍁䅁兌杁䑁䅉䅍祁䑁䅅䅉瑁䍁䅁睍瑁䑁䅅杍瑁䑁䅉杍畁䡁䅧䅢穂䝁䄰兘兂䝁䅕䅣橂䝁䄸䅉潁䑁䅉克湁䍁䅅䅊䝂䍁䅑睍㉁䑁䅯䅊䭂䍁䅑睍㉁䅁䅁䅕䅯䥁䅧䅁湁䙁䅳兒噂䍁䅁杒灂䝁䄴兙畂䝁䅍兡桂䝁䅷䅉兂䡁䅉睢浂䝁䅫䅢求䍁䅁兌杁䑁䅉䅍祁䑁䅅䅉瑁䍁䅁睍瑁䑁䅅杍瑁䑁䅉杍畁䡁䅧䅢穂䝁䄰兘兂䝁䅕䅣橂䝁䄸䅉潁䑁䅉克湁䍁䅅䅊䝂䍁䅑睍㍁䑁䅯䅊䭂䍁䅑睍㍁䅁䅁杕䅯䡁䅷䅁湁䙁䅳兒噂䍁䅁杒灂䝁䄴兙畂䝁䅍兡桂䝁䅷䅉兂䡁䅉睢浂䝁䅫䅢求䍁䅁兌杁䑁䅉䅍祁䑁䅅䅉瑁䍁䅁睍瑁䑁䅅杍瑁䑁䅉杍畁䡁䅧䅢穂䝁䄰兘兂䝁䅕䅣橂䝁䄸䅉潁䑁䅉克湁䍁䅅䅊呂䍁䅑睍㕁䅁䅁杔䅯䡁䅷䅁湁䙁䅳兒噂䍁䅁杒灂䝁䄴兙畂䝁䅍兡桂䝁䅷䅉兂䡁䅉睢浂䝁䅫䅢求䍁䅁兌杁䑁䅉䅍祁䑁䅅䅉瑁䍁䅁睍瑁䑁䅅杍瑁䑁䅉杍畁䡁䅧䅢穂䝁䄰兘兂䝁䅕䅣橂䝁䄸䅉潁䑁䅉克湁䍁䅅䅊坂䍁䅑䅎祁䅁䅁睕䅯䥁䅧䅁湁䙁䅳兒噂䍁䅁杒灂䝁䄴兙畂䝁䅍兡桂䝁䅷䅉兂䡁䅉睢浂䝁䅫䅢求䍁䅁兌杁䑁䅉䅍祁䑁䅅䅉瑁䍁䅁睍瑁䑁䅅杍瑁䑁䅉杍畁䡁䅧䅢穂䝁䄰兘兂䝁䅕䅣橂䝁䄸䅉潁䑁䅉克湁䍁䅅䅊塂䍁䅑䅎㑁䑁䅯䅊塂䍁䅑兎㉁䅁䅁兖䅯䡁䅷䅁湁䙁䅳兒噂䍁䅁杒灂䝁䄴兙畂䝁䅍兡桂䝁䅷䅉兂䡁䅉睢浂䝁䅫䅢求䍁䅁兌杁䑁䅉䅍祁䑁䅅䅉瑁䍁䅁睍瑁䑁䅅杍瑁䑁䅉杍畁䡁䅧䅢穂䝁䄰兘兂䝁䅕䅣橂䝁䄸䅉潁䑁䅉克湁䍁䅅䅊奂䍁䅑䅎祁䅁䅁䅖䅯䡁䅷䅁湁䙁䅳兒噂䍁䅁杒灂䝁䄴兙畂䝁䅍兡桂䝁䅷䅉兂䡁䅉睢浂䝁䅫䅢求䍁䅁兌杁䑁䅉䅍祁䑁䅅䅉瑁䍁䅁睍瑁䑁䅅杍瑁䑁䅉杍畁䡁䅧䅢穂䝁䄰兘兂䝁䅕䅣橂䝁䄸䅉潁䑁䅉克湁䍁䅅䅊奂䍁䅑䅎穁䅁䅁杖䅯䡁䅁䅁湁䙁䅳兒噂䍁䅁杒灂䝁䄴兙畂䝁䅍兡桂䝁䅷䅉兂䡁䅉睢浂䝁䅫䅢求䍁䅁兌杁䑁䅉䅍祁䑁䅅䅉瑁䍁䅁睍瑁䑁䅅杍瑁䑁䅉杍畁䡁䅧䅢穂䝁䄰兘呂䕁䄸睊桁䍁䅑村歁䑁䅅免ㅁ䅁䅁兯䅳䝁䄴䅁湁䙁䅳兒噂䍁䅁杒灂䝁䄴兙畂䝁䅍兡桂䝁䅷䅉兂䡁䅉睢浂䝁䅫䅢求䍁䅁兌杁䑁䅉䅍祁䑁䅅䅉瑁䍁䅁睍瑁䑁䅅杍瑁䑁䅉杍畁䡁䅧䅢穂䝁䄰兘呂䕁䄸睊桁䍁䅑睑歁䑁䅉䅍䅁䩁䱑䅁㙂䅁䅁睊扂䕁䅕兖杁䕁䅙兡畂䝁䅅杢橂䝁䅫兙獂䍁䅁䅕祂䝁䄸杚灂䝁䅷党杁䍁䄰䅉祁䑁䅁杍硁䍁䅁兌杁䑁䅍兌硁䑁䅉兌祁䑁䅉杌㑂䝁䅷督瑂䙁䄰睕偂䍁䅣光歁䕁䅍䅊祁䑁䅑杏歁䕁䅍䅊穁䑁䅕䅁坃睃䅁杢䅁䍁䅣睗䙂䙁䅕䅉䝂䝁䅫杢桂䝁䄴睙灂䝁䅅䅢杁䙁䅁杣療䝁䅙兡獂䝁䅕䅉瑁䍁䅁杍睁䑁䅉免杁䍁䄰䅉穁䍁䄰免祁䍁䄰杍祁䍁䄴䅥獂䡁䅍兢摂䙁䅍睔湁䍁䅅䅊䑂䍁䅑睍㉁䅁䅁兮䅳䡁䅷䅁湁䙁䅳兒噂䍁䅁杒灂䝁䄴兙畂䝁䅍兡桂䝁䅷䅉兂䡁䅉睢浂䝁䅫䅢求䍁䅁兌杁䑁䅉䅍祁䑁䅅䅉瑁䍁䅁睍瑁䑁䅅杍瑁䑁䅉杍畁䡁䅧䅢穂䝁䄰兘呂䕁䄸睊桁䍁䅑睑歁䑁䅑免㙁䍁䅑睑歁䑁䅅免穁䅁䅁睮䅳䡁䄴䅁湁䙁䅳兒噂䍁䅁杒灂䝁䄴兙畂䝁䅍兡桂䝁䅷䅉兂䡁䅉睢浂䝁䅫䅢求䍁䅁兌杁䑁䅉䅍祁䑁䅅䅉瑁䍁䅁睍瑁䑁䅅杍瑁䑁䅉杍畁䡁䅧䅢穂䝁䄰兘呂䕁䄸睊桁䍁䅑䅒歁䑁䅅免㑁䑁䅯䅊偂䍁䅑免硁䑁䅧䅁楃睃䅁来䅁䍁䅣睗䙂䙁䅕䅉䝂䝁䅫杢桂䝁䄴睙灂䝁䅅䅢杁䙁䅁杣療䝁䅙兡獂䝁䅕䅉瑁䍁䅁杍睁䑁䅉免杁䍁䄰䅉穁䍁䄰免祁䍁䄰杍祁䍁䄴䅥獂䡁䅍兢摂䙁䅍睔湁䍁䅅䅊䝂䍁䅑杍睁䑁䅯䅊䡂䍁䅑杍睁䅁䅁公䅳䡁䅯䅁湁䙁䅳兒噂䍁䅁杒灂䝁䄴兙畂䝁䅍兡桂䝁䅷䅉兂䡁䅉睢浂䝁䅫䅢求䍁䅁兌杁䑁䅉䅍祁䑁䅅䅉瑁䍁䅁睍瑁䑁䅅杍瑁䑁䅉杍畁䡁䅧䅢穂䝁䄰兘呂䕁䄸睊桁䍁䅑杒歁䑁䅉免㙁䍁䅑睒歁䑁䅉免䅁䩁䱣䅁㙂䅁䅁睊扂䕁䅕兖杁䕁䅙兡畂䝁䅅杢橂䝁䅫兙獂䍁䅁䅕祂䝁䄸杚灂䝁䅷党杁䍁䄰䅉祁䑁䅁杍硁䍁䅁兌杁䑁䅍兌硁䑁䅉兌祁䑁䅉杌㑂䝁䅷督瑂䙁䄰睕偂䍁䅣光歁䕁䅙䅊穁䑁䅙杏歁䕁䅯䅊穁䑁䅙䅁敃睃䅁来䅁䍁䅣睗䙂䙁䅕䅉䝂䝁䅫杢桂䝁䄴睙灂䝁䅅䅢杁䙁䅁杣療䝁䅙兡獂䝁䅕䅉瑁䍁䅁杍睁䑁䅉免杁䍁䄰䅉穁䍁䄰免祁䍁䄰杍祁䍁䄴䅥獂䡁䅍兢摂䙁䅍睔湁䍁䅅䅊䝂䍁䅑睍㍁䑁䅯䅊䭂䍁䅑睍㍁䅁䅁䅯䅳䝁䄴䅁湁䙁䅳兒噂䍁䅁杒灂䝁䄴兙畂䝁䅍兡桂䝁䅷䅉兂䡁䅉睢浂䝁䅫䅢求䍁䅁兌杁䑁䅉䅍祁䑁䅅䅉瑁䍁䅁睍瑁䑁䅅杍瑁䑁䅉杍畁䡁䅧䅢穂䝁䄰兘呂䕁䄸睊桁䍁䅑睕歁䑁䅍兏䅁䩁䱷䅁畂䅁䅁睊扂䕁䅕兖杁䕁䅙兡畂䝁䅅杢橂䝁䅫兙獂䍁䅁䅕祂䝁䄸杚灂䝁䅷党杁䍁䄰䅉祁䑁䅁杍硁䍁䅁兌杁䑁䅍兌硁䑁䅉兌祁䑁䅉杌㑂䝁䅷督瑂䙁䄰睕偂䍁䅣光歁䙁䅙䅊ぁ䑁䅉䅁奃睃䅁来䅁䍁䅣睗䙂䙁䅕䅉䝂䝁䅫杢桂䝁䄴睙灂䝁䅅䅢杁䙁䅁杣療䝁䅙兡獂䝁䅕䅉瑁䍁䅁杍睁䑁䅉免杁䍁䄰䅉穁䍁䄰免祁䍁䄰杍祁䍁䄴䅥獂䡁䅍兢摂䙁䅍睔湁䍁䅅䅊塂䍁䅑䅎㑁䑁䅯䅊塂䍁䅑兎㉁䅁䅁杭䅳䝁䄴䅁湁䙁䅳兒噂䍁䅁杒灂䝁䄴兙畂䝁䅍兡桂䝁䅷䅉兂䡁䅉睢浂䝁䅫䅢求䍁䅁兌杁䑁䅉䅍祁䑁䅅䅉瑁䍁䅁睍瑁䑁䅅杍瑁䑁䅉杍畁䡁䅧䅢穂䝁䄰兘呂䕁䄸睊桁䍁䅑䅗歁䑁䅑杍䅁䩁䱫䅁畂䅁䅁睊扂䕁䅕兖杁䕁䅙兡畂䝁䅅杢橂䝁䅫兙獂䍁䅁䅕祂䝁䄸杚灂䝁䅷党杁䍁䄰䅉祁䑁䅁杍硁䍁䅁兌杁䑁䅍兌硁䑁䅉兌祁䑁䅉杌㑂䝁䅷督瑂䙁䄰睕偂䍁䅣光歁䙁䅧䅊ぁ䑁䅍䅁扃睃䅁杦䅁䍁䅣睗䙂䙁䅕䅉䝂䝁䅫杢桂䝁䄴睙灂䝁䅅䅢杁䙁䅁杣療䝁䅙兡獂䝁䅕䅉瑁䍁䅁杍睁䑁䅉免杁䍁䄰䅉穁䍁䄰免祁䍁䄰杍祁䍁䄴䅥獂䡁䅍兢摂䙁䅍䅕呂䕁䅍睔杁䍁䅧杍灁䍁䅣光歁䕁䅉䅊硁䑁䅅兎䅁乁䰰䅁㡂䅁䅁睊扂䕁䅕兖杁䕁䅙兡畂䝁䅅杢橂䝁䅫兙獂䍁䅁䅕祂䝁䄸杚灂䝁䅷党杁䍁䄰䅉祁䑁䅁杍硁䍁䅁兌杁䑁䅍兌硁䑁䅉兌祁䑁䅉杌㑂䝁䅷督瑂䙁䄰睕兂䙁䅍睑偂䍁䅁䅋祁䍁䅫睊桁䍁䅑睑歁䑁䅉䅍䅁乁䱅䅁䥃䅁䅁睊扂䕁䅕兖杁䕁䅙兡畂䝁䅅杢橂䝁䅫兙獂䍁䅁䅕祂䝁䄸杚灂䝁䅷党杁䍁䄰䅉祁䑁䅁杍硁䍁䅁兌杁䑁䅍兌硁䑁䅉兌祁䑁䅉杌㑂䝁䅷督瑂䙁䄰睕兂䙁䅍睑偂䍁䅁䅋祁䍁䅫睊桁䍁䅑睑歁䑁䅉䅎㙁䍁䅑睑歁䑁䅍兎䅁乁䱍䅁㡂䅁䅁睊扂䕁䅕兖杁䕁䅙兡畂䝁䅅杢橂䝁䅫兙獂䍁䅁䅕祂䝁䄸杚灂䝁䅷党杁䍁䄰䅉祁䑁䅁杍硁䍁䅁兌杁䑁䅍兌硁䑁䅉兌祁䑁䅉杌㑂䝁䅷督瑂䙁䄰睕兂䙁䅍睑偂䍁䅁䅋祁䍁䅫睊桁䍁䅑睑歁䑁䅍李䅁乁䱕䅁䭃䅁䅁睊扂䕁䅕兖杁䕁䅙兡畂䝁䅅杢橂䝁䅫兙獂䍁䅁䅕祂䝁䄸杚灂䝁䅷党杁䍁䄰䅉祁䑁䅁杍硁䍁䅁兌杁䑁䅍兌硁䑁䅉兌祁䑁䅉杌㑂䝁䅷督瑂䙁䄰睕兂䙁䅍睑偂䍁䅁䅋祁䍁䅫睊桁䍁䅑睑歁䑁䅑免㙁䍁䅑睑歁䑁䅅免穁䅁䅁眱䅳䥁䅷䅁湁䙁䅳兒噂䍁䅁杒灂䝁䄴兙畂䝁䅍兡桂䝁䅷䅉兂䡁䅉睢浂䝁䅫䅢求䍁䅁兌杁䑁䅉䅍祁䑁䅅䅉瑁䍁䅁睍瑁䑁䅅杍瑁䑁䅉杍畁䡁䅧䅢穂䝁䄰兘呂䙁䅁睕䑂䕁䄸䅉潁䑁䅉克湁䍁䅅䅊䕂䍁䅑免硁䑁䅧杏歁䕁䄸䅊硁䑁䅅䅏䅁乁䰴䅁䥃䅁䅁睊扂䕁䅕兖杁䕁䅙兡畂䝁䅅杢橂䝁䅫兙獂䍁䅁䅕祂䝁䄸杚灂䝁䅷党杁䍁䄰䅉祁䑁䅁杍硁䍁䅁兌杁䑁䅍兌硁䑁䅉兌祁䑁䅉杌㑂䝁䅷督瑂䙁䄰睕兂䙁䅍睑偂䍁䅁䅋祁䍁䅫睊桁䍁䅑杒歁䑁䅉䅍㙁䍁䅑睒歁䑁䅉䅍䅁乁䱉䅁䥃䅁䅁睊扂䕁䅕兖杁䕁䅙兡畂䝁䅅杢橂䝁䅫兙獂䍁䅁䅕祂䝁䄸杚灂䝁䅷党杁䍁䄰䅉祁䑁䅁杍硁䍁䅁兌杁䑁䅍兌硁䑁䅉兌祁䑁䅉杌㑂䝁䅷督瑂䙁䄰睕兂䙁䅍睑偂䍁䅁䅋祁䍁䅫睊桁䍁䅑杒歁䑁䅉免㙁䍁䅑睒歁䑁䅉免䅁乁䱑䅁䥃䅁䅁睊扂䕁䅕兖杁䕁䅙兡畂䝁䅅杢橂䝁䅫兙獂䍁䅁䅕祂䝁䄸杚灂䝁䅷党杁䍁䄰䅉祁䑁䅁杍硁䍁䅁兌杁䑁䅍兌硁䑁䅉兌祁䑁䅉杌㑂䝁䅷督瑂䙁䄰睕兂䙁䅍睑偂䍁䅁䅋祁䍁䅫睊桁䍁䅑杒歁䑁䅍李㙁䍁䅑杓歁䑁䅍李䅁乁䱙䅁䥃䅁䅁睊扂䕁䅕兖杁䕁䅙兡畂䝁䅅杢橂䝁䅫兙獂䍁䅁䅕祂䝁䄸杚灂䝁䅷党杁䍁䄰䅉祁䑁䅁杍硁䍁䅁兌杁䑁䅍兌硁䑁䅉兌祁䑁䅉杌㑂䝁䅷督瑂䙁䄰睕兂䙁䅍睑偂䍁䅁䅋祁䍁䅫睊桁䍁䅑杒歁䑁䅍睎㙁䍁䅑杓歁䑁䅍睎䅁乁䱧䅁㡂䅁䅁睊扂䕁䅕兖杁䕁䅙兡畂䝁䅅杢橂䝁䅫兙獂䍁䅁䅕祂䝁䄸杚灂䝁䅷党杁䍁䄰䅉祁䑁䅁杍硁䍁䅁兌杁䑁䅍兌硁䑁䅉兌祁䑁䅉杌㑂䝁䅷督瑂䙁䄰睕兂䙁䅍睑偂䍁䅁䅋祁䍁䅫睊桁䍁䅑睕歁䑁䅍兏䅁乁䱁䅁㡂䅁䅁睊扂䕁䅕兖杁䕁䅙兡畂䝁䅅杢橂䝁䅫兙獂䍁䅁䅕祂䝁䄸杚灂䝁䅷党杁䍁䄰䅉祁䑁䅁杍硁䍁䅁兌杁䑁䅍兌硁䑁䅉兌祁䑁䅉杌㑂䝁䅷督瑂䙁䄰睕兂䙁䅍睑偂䍁䅁䅋祁䍁䅫睊桁䍁䅑杖歁䑁䅑杍䅁乁䱫䅁䥃䅁䅁睊扂䕁䅕兖杁䕁䅙兡畂䝁䅅杢橂䝁䅫兙獂䍁䅁䅕祂䝁䄸杚灂䝁䅷党杁䍁䄰䅉祁䑁䅁杍硁䍁䅁兌杁䑁䅍兌硁䑁䅉兌祁䑁䅉杌㑂䝁䅷督瑂䙁䄰睕兂䙁䅍睑偂䍁䅁䅋祁䍁䅫睊桁䍁䅑睖歁䑁䅑䅏㙁䍁䅑睖歁䑁䅕李䅁乁䱳䅁㡂䅁䅁睊扂䕁䅕兖杁䕁䅙兡畂䝁䅅杢橂䝁䅫兙獂䍁䅁䅕祂䝁䄸杚灂䝁䅷党杁䍁䄰䅉祁䑁䅁杍硁䍁䅁兌杁䑁䅍兌硁䑁䅉兌祁䑁䅉杌㑂䝁䅷督瑂䙁䄰睕兂䙁䅍睑偂䍁䅁䅋祁䍁䅫睊桁䍁䅑䅗歁䑁䅑杍䅁乁䱯䅁㡂䅁䅁睊扂䕁䅕兖杁䕁䅙兡畂䝁䅅杢橂䝁䅫兙獂䍁䅁䅕祂䝁䄸杚灂䝁䅷党杁䍁䄰䅉祁䑁䅁杍硁䍁䅁兌杁䑁䅍兌硁䑁䅉兌祁䑁䅉杌㑂䝁䅷督瑂䙁䄰睕兂䙁䅍睑偂䍁䅁䅋祁䍁䅫睊桁䍁䅑䅗歁䑁䅑睍䅁乁䱷䅁祂䅁䅁睊扂䕁䅕兖杁䕁䅙兡畂䝁䅅杢橂䝁䅫兙獂䍁䅁䅕祂䝁䄸杚灂䝁䅷党杁䍁䄰䅉祁䑁䅁杍硁䍁䅁兌杁䑁䅍兌硁䑁䅉兌祁䑁䅉杌㑂䝁䅷督瑂䙁䄰睕卂䕁䅕睊桁䍁䅑村歁䑁䅅免ㅁ䅁䅁杩䅳䡁䅁䅁湁䙁䅳兒噂䍁䅁杒灂䝁䄴兙畂䝁䅍兡桂䝁䅷䅉兂䡁䅉睢浂䝁䅫䅢求䍁䅁兌杁䑁䅉䅍祁䑁䅅䅉瑁䍁䅁睍瑁䑁䅅杍瑁䑁䅉杍畁䡁䅧䅢穂䝁䄰兘呂䙁䅉兒湁䍁䅅䅊䑂䍁䅑杍睁䅁䅁全䅳䡁䅷䅁湁䙁䅳兒噂䍁䅁杒灂䝁䄴兙畂䝁䅍兡桂䝁䅷䅉兂䡁䅉睢浂䝁䅫䅢求䍁䅁兌杁䑁䅉䅍祁䑁䅅䅉瑁䍁䅁睍瑁䑁䅅杍瑁䑁䅉杍畁䡁䅧䅢穂䝁䄰兘呂䙁䅉兒湁䍁䅅䅊䑂䍁䅑杍ぁ䑁䅯䅊䑂䍁䅑睍ㅁ䅁䅁睨䅳䡁䅁䅁湁䙁䅳兒噂䍁䅁杒灂䝁䄴兙畂䝁䅍兡桂䝁䅷䅉兂䡁䅉睢浂䝁䅫䅢求䍁䅁兌杁䑁䅉䅍祁䑁䅅䅉瑁䍁䅁睍瑁䑁䅅杍瑁䑁䅉杍畁䡁䅧䅢穂䝁䄰兘呂䙁䅉兒湁䍁䅅䅊䑂䍁䅑睍㉁䅁䅁䅪䅳䡁䄴䅁湁䙁䅳兒噂䍁䅁杒灂䝁䄴兙畂䝁䅍兡桂䝁䅷䅉兂䡁䅉睢浂䝁䅫䅢求䍁䅁兌杁䑁䅉䅍祁䑁䅅䅉瑁䍁䅁睍瑁䑁䅅杍瑁䑁䅉杍畁䡁䅧䅢穂䝁䄰兘呂䙁䅉兒湁䍁䅅䅊䑂䍁䅑䅎硁䑁䅯䅊䑂䍁䅑免硁䑁䅍䅁佃睃䅁䅧䅁䍁䅣睗䙂䙁䅕䅉䝂䝁䅫杢桂䝁䄴睙灂䝁䅅䅢杁䙁䅁杣療䝁䅙兡獂䝁䅕䅉瑁䍁䅁杍睁䑁䅉免杁䍁䄰䅉穁䍁䄰免祁䍁䄰杍祁䍁䄴䅥獂䡁䅍兢摂䙁䅍杕䙂䍁䅣光歁䕁䅑䅊硁䑁䅅䅏㙁䍁䅑睔歁䑁䅅免㑁䅁䅁睩䅳䡁䅷䅁湁䙁䅳兒噂䍁䅁杒灂䝁䄴兙畂䝁䅍兡桂䝁䅷䅉兂䡁䅉睢浂䝁䅫䅢求䍁䅁兌杁䑁䅉䅍祁䑁䅅䅉瑁䍁䅁睍瑁䑁䅅杍瑁䑁䅉杍畁䡁䅧䅢穂䝁䄰兘呂䙁䅉兒湁䍁䅅䅊䝂䍁䅑杍睁䑁䅯䅊䡂䍁䅑杍睁䅁䅁杨䅳䡁䅷䅁湁䙁䅳兒噂䍁䅁杒灂䝁䄴兙畂䝁䅍兡桂䝁䅷䅉兂䡁䅉睢浂䝁䅫䅢求䍁䅁兌杁䑁䅉䅍祁䑁䅅䅉瑁䍁䅁睍瑁䑁䅅杍瑁䑁䅉杍畁䡁䅧䅢穂䝁䄰兘呂䙁䅉兒湁䍁䅅䅊䝂䍁䅑杍硁䑁䅯䅊䡂䍁䅑杍硁䅁䅁䅩䅳䡁䅷䅁湁䙁䅳兒噂䍁䅁杒灂䝁䄴兙畂䝁䅍兡桂䝁䅷䅉兂䡁䅉睢浂䝁䅫䅢求䍁䅁兌杁䑁䅉䅍祁䑁䅅䅉瑁䍁䅁睍瑁䑁䅅杍瑁䑁䅉杍畁䡁䅧䅢穂䝁䄰兘呂䙁䅉兒湁䍁䅅䅊䝂䍁䅑睍㉁䑁䅯䅊䭂䍁䅑睍㉁䅁䅁兪䅳䡁䅷䅁湁䙁䅳兒噂䍁䅁杒灂䝁䄴兙畂䝁䅍兡桂䝁䅷䅉兂䡁䅉睢浂䝁䅫䅢求䍁䅁兌杁䑁䅉䅍祁䑁䅅䅉瑁䍁䅁睍瑁䑁䅅杍瑁䑁䅉杍畁䡁䅧䅢穂䝁䄰兘呂䙁䅉兒湁䍁䅅䅊䝂䍁䅑睍㍁䑁䅯䅊䭂䍁䅑睍㍁䅁䅁睪䅳䡁䅁䅁湁䙁䅳兒噂䍁䅁杒灂䝁䄴兙畂䝁䅍兡桂䝁䅷䅉兂䡁䅉睢浂䝁䅫䅢求䍁䅁兌杁䑁䅉䅍祁䑁䅅䅉瑁䍁䅁睍瑁䑁䅅杍瑁䑁䅉杍畁䡁䅧䅢穂䝁䄰兘呂䙁䅉兒湁䍁䅅䅊呂䍁䅑睍㕁䅁䅁兩䅳䡁䅁䅁湁䙁䅳兒噂䍁䅁杒灂䝁䄴兙畂䝁䅍兡桂䝁䅷䅉兂䡁䅉睢浂䝁䅫䅢求䍁䅁兌杁䑁䅉䅍祁䑁䅅䅉瑁䍁䅁睍瑁䑁䅅杍瑁䑁䅉杍畁䡁䅧䅢穂䝁䄰兘呂䙁䅉兒湁䍁䅅䅊坂䍁䅑䅎祁䅁䅁䅫䅳䡁䅷䅁湁䙁䅳兒噂䍁䅁杒灂䝁䄴兙畂䝁䅍兡桂䝁䅷䅉兂䡁䅉睢浂䝁䅫䅢求䍁䅁兌杁䑁䅉䅍祁䑁䅅䅉瑁䍁䅁睍瑁䑁䅅杍瑁䑁䅉杍畁䡁䅧䅢穂䝁䄰兘呂䙁䅉兒湁䍁䅅䅊塂䍁䅑䅎㑁䑁䅯䅊塂䍁䅑兎㉁䅁䅁杫䅳䡁䅁䅁湁䙁䅳兒噂䍁䅁杒灂䝁䄴兙畂䝁䅍兡桂䝁䅷䅉兂䡁䅉睢浂䝁䅫䅢求䍁䅁兌杁䑁䅉䅍祁䑁䅅䅉瑁䍁䅁睍瑁䑁䅅杍瑁䑁䅉杍畁䡁䅧䅢穂䝁䄰兘呂䙁䅉兒湁䍁䅅䅊奂䍁䅑䅎祁䅁䅁八䅳䡁䅁䅁湁䙁䅳兒噂䍁䅁杒灂䝁䄴兙畂䝁䅍兡桂䝁䅷䅉兂䡁䅉睢浂䝁䅫䅢求䍁䅁兌杁䑁䅉䅍祁䑁䅅䅉瑁䍁䅁睍瑁䑁䅅杍瑁䑁䅉杍畁䡁䅧䅢穂䝁䄰兘呂䙁䅉兒湁䍁䅅䅊奂䍁䅑䅎穁䅁䅁睫䅳䡁䅧䅁湁䙁䅳兒噂䍁䅁杒灂䝁䄴兙畂䝁䅍兡桂䝁䅷䅉兂䡁䅉睢浂䝁䅫䅢求䍁䅁兌杁䑁䅉䅍祁䑁䅅䅉瑁䍁䅁睍瑁䑁䅅杍瑁䑁䅉杍畁䡁䅧䅢穂䝁䄰兘呂䙁䅣兒兂䕁䅍睔湁䍁䅅䅊䍂䍁䅑免硁䑁䅕䅁獄睃䅁杤䅁䍁䅣睗䙂䙁䅕䅉䝂䝁䅫杢桂䝁䄴睙灂䝁䅅䅢杁䙁䅁杣療䝁䅙兡獂䝁䅕䅉瑁䍁䅁杍睁䑁䅉免杁䍁䄰䅉穁䍁䄰免祁䍁䄰杍祁䍁䄴䅥獂䡁䅍兢摂䙁䅍睖䙂䙁䅁睑偂䍁䅣光歁䕁䅍䅊祁䑁䅁䅁晄睃䅁杧䅁䍁䅣睗䙂䙁䅕䅉䝂䝁䅫杢桂䝁䄴睙灂䝁䅅䅢杁䙁䅁杣療䝁䅙兡獂䝁䅕䅉瑁䍁䅁杍睁䑁䅉免杁䍁䄰䅉穁䍁䄰免祁䍁䄰杍祁䍁䄴䅥獂䡁䅍兢摂䙁䅍睖䙂䙁䅁睑偂䍁䅣光歁䕁䅍䅊祁䑁䅑杏歁䕁䅍䅊穁䑁䅕䅁桄睃䅁杤䅁䍁䅣睗䙂䙁䅕䅉䝂䝁䅫杢桂䝁䄴睙灂䝁䅅䅢杁䙁䅁杣療䝁䅙兡獂䝁䅕䅉瑁䍁䅁杍睁䑁䅉免杁䍁䄰䅉穁䍁䄰免祁䍁䄰杍祁䍁䄴䅥獂䡁䅍兢摂䙁䅍睖䙂䙁䅁睑偂䍁䅣光歁䕁䅍䅊穁䑁䅙䅁潄睃䅁䅨䅁䍁䅣睗䙂䙁䅕䅉䝂䝁䅫杢桂䝁䄴睙灂䝁䅅䅢杁䙁䅁杣療䝁䅙兡獂䝁䅕䅉瑁䍁䅁杍睁䑁䅉免杁䍁䄰䅉穁䍁䄰免祁䍁䄰杍祁䍁䄴䅥獂䡁䅍兢摂䙁䅍睖䙂䙁䅁睑偂䍁䅣光歁䕁䅍䅊ぁ䑁䅅杏歁䕁䅍䅊硁䑁䅅睍䅁佁䱯䅁䝃䅁䅁睊扂䕁䅕兖杁䕁䅙兡畂䝁䅅杢橂䝁䅫兙獂䍁䅁䅕祂䝁䄸杚灂䝁䅷党杁䍁䄰䅉祁䑁䅁杍硁䍁䅁兌杁䑁䅍兌硁䑁䅉兌祁䑁䅉杌㑂䝁䅷督瑂䙁䄰睕塂䕁䅕䅕䑂䕁䄸睊桁䍁䅑䅒歁䑁䅅免㑁䑁䅯䅊偂䍁䅑免硁䑁䅧䅁瑄睃䅁杧䅁䍁䅣睗䙂䙁䅕䅉䝂䝁䅫杢桂䝁䄴睙灂䝁䅅䅢杁䙁䅁杣療䝁䅙兡獂䝁䅕䅉瑁䍁䅁杍睁䑁䅉免杁䍁䄰䅉穁䍁䄰免祁䍁䄰杍祁䍁䄴䅥獂䡁䅍兢摂䙁䅍睖䙂䙁䅁睑偂䍁䅣光歁䕁䅙䅊祁䑁䅁杏歁䕁䅣䅊祁䑁䅁䅁杄睃䅁杧䅁䍁䅣睗䙂䙁䅕䅉䝂䝁䅫杢桂䝁䄴睙灂䝁䅅䅢杁䙁䅁杣療䝁䅙兡獂䝁䅕䅉瑁䍁䅁杍睁䑁䅉免杁䍁䄰䅉穁䍁䄰免祁䍁䄰杍祁䍁䄴䅥獂䡁䅍兢摂䙁䅍睖䙂䙁䅁睑偂䍁䅣光歁䕁䅙䅊祁䑁䅅杏歁䕁䅣䅊祁䑁䅅䅁楄睃䅁杧䅁䍁䅣睗䙂䙁䅕䅉䝂䝁䅫杢桂䝁䄴睙灂䝁䅅䅢杁䙁䅁杣療䝁䅙兡獂䝁䅕䅉瑁䍁䅁杍睁䑁䅉免杁䍁䄰䅉穁䍁䄰免祁䍁䄰杍祁䍁䄴䅥獂䡁䅍兢摂䙁䅍睖䙂䙁䅁睑偂䍁䅣光歁䕁䅙䅊穁䑁䅙杏歁䕁䅯䅊穁䑁䅙䅁灄睃䅁杧䅁䍁䅣睗䙂䙁䅕䅉䝂䝁䅫杢桂䝁䄴睙灂䝁䅅䅢杁䙁䅁杣療䝁䅙兡獂䝁䅕䅉瑁䍁䅁杍睁䑁䅉免杁䍁䄰䅉穁䍁䄰免祁䍁䄰杍祁䍁䄴䅥獂䡁䅍兢摂䙁䅍睖䙂䙁䅁睑偂䍁䅣光歁䕁䅙䅊穁䑁䅣杏歁䕁䅯䅊穁䑁䅣䅁牄睃䅁杤䅁䍁䅣睗䙂䙁䅕䅉䝂䝁䅫杢桂䝁䄴睙灂䝁䅅䅢杁䙁䅁杣療䝁䅙兡獂䝁䅕䅉瑁䍁䅁杍睁䑁䅉免杁䍁䄰䅉穁䍁䄰免祁䍁䄰杍祁䍁䄴䅥獂䡁䅍兢摂䙁䅍睖䙂䙁䅁睑偂䍁䅣光歁䙁䅍䅊穁䑁䅫䅁橄睃䅁杤䅁䍁䅣睗䙂䙁䅕䅉䝂䝁䅫杢桂䝁䄴睙灂䝁䅅䅢杁䙁䅁杣療䝁䅙兡獂䝁䅕䅉瑁䍁䅁杍睁䑁䅉免杁䍁䄰䅉穁䍁䄰免祁䍁䄰杍祁䍁䄴䅥獂䡁䅍兢摂䙁䅍睖䙂䙁䅁睑偂䍁䅣光歁䙁䅙䅊ぁ䑁䅉䅁歄睃䅁杧䅁䍁䅣睗䙂䙁䅕䅉䝂䝁䅫杢桂䝁䄴睙灂䝁䅅䅢杁䙁䅁杣療䝁䅙兡獂䝁䅕䅉瑁䍁䅁杍睁䑁䅉免杁䍁䄰䅉穁䍁䄰免祁䍁䄰杍祁䍁䄴䅥獂䡁䅍兢摂䙁䅍睖䙂䙁䅁睑偂䍁䅣光歁䙁䅣䅊ぁ䑁䅧杏歁䙁䅣䅊ㅁ䑁䅙䅁浄睃䅁杤䅁䍁䅣睗䙂䙁䅕䅉䝂䝁䅫杢桂䝁䄴睙灂䝁䅅䅢杁䙁䅁杣療䝁䅙兡獂䝁䅕䅉瑁䍁䅁杍睁䑁䅉免杁䍁䄰䅉穁䍁䄰免祁䍁䄰杍祁䍁䄴䅥獂䡁䅍兢摂䙁䅍睖䙂䙁䅁睑偂䍁䅣光歁䙁䅧䅊ぁ䑁䅉䅁汄睃䅁杤䅁䍁䅣睗䙂䙁䅕䅉䝂䝁䅫杢桂䝁䄴睙灂䝁䅅䅢杁䙁䅁杣療䝁䅙兡獂䝁䅕䅉瑁䍁䅁杍睁䑁䅉免杁䍁䄰䅉穁䍁䄰免祁䍁䄰杍祁䍁䄴䅥獂䡁䅍兢摂䙁䅍睖䙂䙁䅁睑偂䍁䅣光歁䙁䅧䅊ぁ䑁䅍䅁湄睃䅁来䅁䍁䅣睗䙂䙁䅕䅉䝂䝁䅫杢桂䝁䄴睙灂䝁䅅䅢杁䙁䅁杣療䝁䅙兡獂䝁䅕䅉瑁䍁䅁杍睁䑁䅉免杁䍁䄰䅉穁䍁䄰免祁䍁䄰杍祁䍁䄴䅥獂䡁䅍兢摂䙁䅍睖䙂䙁䅁睑偂䑁䅅睊桁䍁䅑村歁䑁䅅免ㅁ䅁䅁眷䅧䡁䅧䅁湁䙁䅳兒噂䍁䅁杒灂䝁䄴兙畂䝁䅍兡桂䝁䅷䅉兂䡁䅉睢浂䝁䅫䅢求䍁䅁兌杁䑁䅉䅍祁䑁䅅䅉瑁䍁䅁睍瑁䑁䅅杍瑁䑁䅉杍畁䡁䅧䅢穂䝁䄰兘呂䙁䅣兒兂䕁䅍睔硁䍁䅣光歁䕁䅍䅊祁䑁䅁䅁楄䅃䅁䅨䅁䍁䅣睗䙂䙁䅕䅉䝂䝁䅫杢桂䝁䄴睙灂䝁䅅䅢杁䙁䅁杣療䝁䅙兡獂䝁䅕䅉瑁䍁䅁杍睁䑁䅉免杁䍁䄰䅉穁䍁䄰免祁䍁䄰杍祁䍁䄴䅥獂䡁䅍兢摂䙁䅍睖䙂䙁䅁睑偂䑁䅅睊桁䍁䅑睑歁䑁䅉䅎㙁䍁䅑睑歁䑁䅍兎䅁佁䥑䅁㑂䅁䅁睊扂䕁䅕兖杁䕁䅙兡畂䝁䅅杢橂䝁䅫兙獂䍁䅁䅕祂䝁䄸杚灂䝁䅷党杁䍁䄰䅉祁䑁䅁杍硁䍁䅁兌杁䑁䅍兌硁䑁䅉兌祁䑁䅉杌㑂䝁䅷督瑂䙁䄰睕塂䕁䅕䅕䑂䕁䄸免湁䍁䅅䅊䑂䍁䅑睍㉁䅁䅁眵䅧䥁䅙䅁湁䙁䅳兒噂䍁䅁杒灂䝁䄴兙畂䝁䅍兡桂䝁䅷䅉兂䡁䅉睢浂䝁䅫䅢求䍁䅁兌杁䑁䅉䅍祁䑁䅅䅉瑁䍁䅁睍瑁䑁䅅杍瑁䑁䅉杍畁䡁䅧䅢穂䝁䄰兘呂䙁䅣兒兂䕁䅍睔硁䍁䅣光歁䕁䅍䅊ぁ䑁䅅杏歁䕁䅍䅊硁䑁䅅睍䅁佁䥫䅁䥃䅁䅁睊扂䕁䅕兖杁䕁䅙兡畂䝁䅅杢橂䝁䅫兙獂䍁䅁䅕祂䝁䄸杚灂䝁䅷党杁䍁䄰䅉祁䑁䅁杍硁䍁䅁兌杁䑁䅍兌硁䑁䅉兌祁䑁䅉杌㑂䝁䅷督瑂䙁䄰睕塂䕁䅕䅕䑂䕁䄸免湁䍁䅅䅊䕂䍁䅑免硁䑁䅧杏歁䕁䄸䅊硁䑁䅅䅏䅁偁䥁䅁䕃䅁䅁睊扂䕁䅕兖杁䕁䅙兡畂䝁䅅杢橂䝁䅫兙獂䍁䅁䅕祂䝁䄸杚灂䝁䅷党杁䍁䄰䅉祁䑁䅁杍硁䍁䅁兌杁䑁䅍兌硁䑁䅉兌祁䑁䅉杌㑂䝁䅷督瑂䙁䄰睕塂䕁䅕䅕䑂䕁䄸免湁䍁䅅䅊䝂䍁䅑杍睁䑁䅯䅊䡂䍁䅑杍睁䅁䅁眴䅧䥁䅑䅁湁䙁䅳兒噂䍁䅁杒灂䝁䄴兙畂䝁䅍兡桂䝁䅷䅉兂䡁䅉睢浂䝁䅫䅢求䍁䅁兌杁䑁䅉䅍祁䑁䅅䅉瑁䍁䅁睍瑁䑁䅅杍瑁䑁䅉杍畁䡁䅧䅢穂䝁䄰兘呂䙁䅣兒兂䕁䅍睔硁䍁䅣光歁䕁䅙䅊祁䑁䅅杏歁䕁䅣䅊祁䑁䅅䅁汄䅃䅁䅨䅁䍁䅣睗䙂䙁䅕䅉䝂䝁䅫杢桂䝁䄴睙灂䝁䅅䅢杁䙁䅁杣療䝁䅙兡獂䝁䅕䅉瑁䍁䅁杍睁䑁䅉免杁䍁䄰䅉穁䍁䄰免祁䍁䄰杍祁䍁䄴䅥獂䡁䅍兢摂䙁䅍睖䙂䙁䅁睑偂䑁䅅睊桁䍁䅑杒歁䑁䅍李㙁䍁䅑杓歁䑁䅍李䅁佁䥧䅁䕃䅁䅁睊扂䕁䅕兖杁䕁䅙兡畂䝁䅅杢橂䝁䅫兙獂䍁䅁䅕祂䝁䄸杚灂䝁䅷党杁䍁䄰䅉祁䑁䅁杍硁䍁䅁兌杁䑁䅍兌硁䑁䅉兌祁䑁䅉杌㑂䝁䅷督瑂䙁䄰睕塂䕁䅕䅕䑂䕁䄸免湁䍁䅅䅊䝂䍁䅑睍㍁䑁䅯䅊䭂䍁䅑睍㍁䅁䅁朶䅧䡁䅧䅁湁䙁䅳兒噂䍁䅁杒灂䝁䄴兙畂䝁䅍兡桂䝁䅷䅉兂䡁䅉睢浂䝁䅫䅢求䍁䅁兌杁䑁䅉䅍祁䑁䅅䅉瑁䍁䅁睍瑁䑁䅅杍瑁䑁䅉杍畁䡁䅧䅢穂䝁䄰兘呂䙁䅣兒兂䕁䅍睔硁䍁䅣光歁䙁䅍䅊穁䑁䅫䅁浄䅃䅁䅥䅁䍁䅣睗䙂䙁䅕䅉䝂䝁䅫杢桂䝁䄴睙灂䝁䅅䅢杁䙁䅁杣療䝁䅙兡獂䝁䅕䅉瑁䍁䅁杍睁䑁䅉免杁䍁䄰䅉穁䍁䄰免祁䍁䄰杍祁䍁䄴䅥獂䡁䅍兢摂䙁䅍睖䙂䙁䅁睑偂䑁䅅睊桁䍁䅑杖歁䑁䅑杍䅁佁䥳䅁䕃䅁䅁睊扂䕁䅕兖杁䕁䅙兡畂䝁䅅杢橂䝁䅫兙獂䍁䅁䅕祂䝁䄸杚灂䝁䅷党杁䍁䄰䅉祁䑁䅁杍硁䍁䅁兌杁䑁䅍兌硁䑁䅉兌祁䑁䅉杌㑂䝁䅷督瑂䙁䄰睕塂䕁䅕䅕䑂䕁䄸免湁䍁䅅䅊塂䍁䅑䅎㑁䑁䅯䅊塂䍁䅑兎㉁䅁䅁儷䅧䡁䅧䅁湁䙁䅳兒噂䍁䅁杒灂䝁䄴兙畂䝁䅍兡桂䝁䅷䅉兂䡁䅉睢浂䝁䅫䅢求䍁䅁兌杁䑁䅉䅍祁䑁䅅䅉瑁䍁䅁睍瑁䑁䅅杍瑁䑁䅉杍畁䡁䅧䅢穂䝁䄰兘呂䙁䅣兒兂䕁䅍睔硁䍁䅣光歁䙁䅧䅊ぁ䑁䅉䅁獄䅃䅁䅥䅁䍁䅣睗䙂䙁䅕䅉䝂䝁䅫杢桂䝁䄴睙灂䝁䅅䅢杁䙁䅁杣療䝁䅙兡獂䝁䅕䅉瑁䍁䅁杍睁䑁䅉免杁䍁䄰䅉穁䍁䄰免祁䍁䄰杍祁䍁䄴䅥獂䡁䅍兢摂䙁䅍睖䙂䙁䅁睑偂䑁䅅睊桁䍁䅑䅗歁䑁䅑睍䅁佁䤴䅁祂䅁䅁睊扂䕁䅕兖杁䕁䅙兡畂䝁䅅杢橂䝁䅫兙獂䍁䅁䅕祂䝁䄸杚灂䝁䅷党杁䍁䄰䅉祁䑁䅁杍硁䍁䅁兌杁䑁䅍兌硁䑁䅉兌祁䑁䅉杌㑂䝁䅷督瑂䙁䄰杖坂䕁䅍睊桁䍁䅑村歁䑁䅅免ㅁ䅁䅁䅱䅳䡁䅁䅁湁䙁䅳兒噂䍁䅁杒灂䝁䄴兙畂䝁䅍兡桂䝁䅷䅉兂䡁䅉睢浂䝁䅫䅢求䍁䅁兌杁䑁䅉䅍祁䑁䅅䅉瑁䍁䅁睍瑁䑁䅅杍瑁䑁䅉杍畁䡁䅧䅢穂䝁䄰兘坂䙁䅙睑湁䍁䅅䅊䑂䍁䅑杍睁䅁䅁睯䅳䡁䅷䅁湁䙁䅳兒噂䍁䅁杒灂䝁䄴兙畂䝁䅍兡桂䝁䅷䅉兂䡁䅉睢浂䝁䅫䅢求䍁䅁兌杁䑁䅉䅍祁䑁䅅䅉瑁䍁䅁睍瑁䑁䅅杍瑁䑁䅉杍畁䡁䅧䅢穂䝁䄰兘坂䙁䅙睑湁䍁䅅䅊䑂䍁䅑杍ぁ䑁䅯䅊䑂䍁䅑睍ㅁ䅁䅁兰䅳䡁䅁䅁湁䙁䅳兒噂䍁䅁杒灂䝁䄴兙畂䝁䅍兡桂䝁䅷䅉兂䡁䅉睢浂䝁䅫䅢求䍁䅁兌杁䑁䅉䅍祁䑁䅅䅉瑁䍁䅁睍瑁䑁䅅杍瑁䑁䅉杍畁䡁䅧䅢穂䝁䄰兘坂䙁䅙睑湁䍁䅅䅊䑂䍁䅑睍㉁䅁䅁東䅳䡁䄴䅁湁䙁䅳兒噂䍁䅁杒灂䝁䄴兙畂䝁䅍兡桂䝁䅷䅉兂䡁䅉睢浂䝁䅫䅢求䍁䅁兌杁䑁䅉䅍祁䑁䅅䅉瑁䍁䅁睍瑁䑁䅅杍瑁䑁䅉杍畁䡁䅧䅢穂䝁䄰兘坂䙁䅙睑湁䍁䅅䅊䑂䍁䅑䅎硁䑁䅯䅊䑂䍁䅑免硁䑁䅍䅁獃睃䅁䅧䅁䍁䅣睗䙂䙁䅕䅉䝂䝁䅫杢桂䝁䄴睙灂䝁䅅䅢杁䙁䅁杣療䝁䅙兡獂䝁䅕䅉瑁䍁䅁杍睁䑁䅉免杁䍁䄰䅉穁䍁䄰免祁䍁䄰杍祁䍁䄴䅥獂䡁䅍兢摂䙁䅙杖䑂䍁䅣光歁䕁䅑䅊硁䑁䅅䅏㙁䍁䅑睔歁䑁䅅免㑁䅁䅁共䅳䡁䅷䅁湁䙁䅳兒噂䍁䅁杒灂䝁䄴兙畂䝁䅍兡桂䝁䅷䅉兂䡁䅉睢浂䝁䅫䅢求䍁䅁兌杁䑁䅉䅍祁䑁䅅䅉瑁䍁䅁睍瑁䑁䅅杍瑁䑁䅉杍畁䡁䅧䅢穂䝁䄰兘坂䙁䅙睑湁䍁䅅䅊䝂䍁䅑杍睁䑁䅯䅊䡂䍁䅑杍睁䅁䅁䅰䅳䡁䅷䅁湁䙁䅳兒噂䍁䅁杒灂䝁䄴兙畂䝁䅍兡桂䝁䅷䅉兂䡁䅉睢浂䝁䅫䅢求䍁䅁兌杁䑁䅉䅍祁䑁䅅䅉瑁䍁䅁睍瑁䑁䅅杍瑁䑁䅉杍畁䡁䅧䅢穂䝁䄰兘坂䙁䅙睑湁䍁䅅䅊䝂䍁䅑杍硁䑁䅯䅊䡂䍁䅑杍硁䅁䅁杰䅳䡁䅷䅁湁䙁䅳兒噂䍁䅁杒灂䝁䄴兙畂䝁䅍兡桂䝁䅷䅉兂䡁䅉睢浂䝁䅫䅢求䍁䅁兌杁䑁䅉䅍祁䑁䅅䅉瑁䍁䅁睍瑁䑁䅅杍瑁䑁䅉杍畁䡁䅧䅢穂䝁䄰兘坂䙁䅙睑湁䍁䅅䅊䝂䍁䅑睍㉁䑁䅯䅊䭂䍁䅑睍㉁䅁䅁睱䅳䡁䅷䅁湁䙁䅳兒噂䍁䅁杒灂䝁䄴兙畂䝁䅍兡桂䝁䅷䅉兂䡁䅉睢浂䝁䅫䅢求䍁䅁兌杁䑁䅉䅍祁䑁䅅䅉瑁䍁䅁睍瑁䑁䅅杍瑁䑁䅉杍畁䡁䅧䅢穂䝁䄰兘坂䙁䅙睑湁䍁䅅䅊䝂䍁䅑睍㍁䑁䅯䅊䭂䍁䅑睍㍁䅁䅁兲䅳䡁䅁䅁湁䙁䅳兒噂䍁䅁杒灂䝁䄴兙畂䝁䅍兡桂䝁䅷䅉兂䡁䅉睢浂䝁䅫䅢求䍁䅁兌杁䑁䅉䅍祁䑁䅅䅉瑁䍁䅁睍瑁䑁䅅杍瑁䑁䅉杍畁䡁䅧䅢穂䝁䄰兘坂䙁䅙睑湁䍁䅅䅊呂䍁䅑睍㕁䅁䅁睰䅳䡁䅁䅁湁䙁䅳兒噂䍁䅁杒灂䝁䄴兙畂䝁䅍兡桂䝁䅷䅉兂䡁䅉睢浂䝁䅫䅢求䍁䅁兌杁䑁䅉䅍祁䑁䅅䅉瑁䍁䅁睍瑁䑁䅅杍瑁䑁䅉杍畁䡁䅧䅢穂䝁䄰兘坂䙁䅙睑湁䍁䅅䅊坂䍁䅑䅎祁䅁䅁杲䅳䡁䅷䅁湁䙁䅳兒噂䍁䅁杒灂䝁䄴兙畂䝁䅍兡桂䝁䅷䅉兂䡁䅉睢浂䝁䅫䅢求䍁䅁兌杁䑁䅉䅍祁䑁䅅䅉瑁䍁䅁睍瑁䑁䅅杍瑁䑁䅉杍畁䡁䅧䅢穂䝁䄰兘坂䙁䅙睑湁䍁䅅䅊塂䍁䅑䅎㑁䑁䅯䅊塂䍁䅑兎㉁䅁䅁䅳䅳䡁䅁䅁湁䙁䅳兒噂䍁䅁杒灂䝁䄴兙畂䝁䅍兡桂䝁䅷䅉兂䡁䅉睢浂䝁䅫䅢求䍁䅁兌杁䑁䅉䅍祁䑁䅅䅉瑁䍁䅁睍瑁䑁䅅杍瑁䑁䅉杍畁䡁䅧䅢穂䝁䄰兘坂䙁䅙睑湁䍁䅅䅊奂䍁䅑䅎祁䅁䅁睲䅳䡁䅁䅁湁䙁䅳兒噂䍁䅁杒灂䝁䄴兙畂䝁䅍兡桂䝁䅷䅉兂䡁䅉睢浂䝁䅫䅢求䍁䅁兌杁䑁䅉䅍祁䑁䅅䅉瑁䍁䅁睍瑁䑁䅅杍瑁䑁䅉杍畁䡁䅧䅢穂䝁䄰兘坂䙁䅙睑湁䍁䅅䅊奂䍁䅑䅎穁䅁䅁关䅳䡁䅉䅁湁䙁䅳兒噂䍁䅁杒灂䝁䄴兙畂䝁䅍兡桂䝁䅷䅉兂䡁䅉睢浂䝁䅫䅢求䍁䅁兌杁䑁䅉䅍祁䑁䅅䅉瑁䍁䅁睍瑁䑁䅅杍瑁䑁䅉杍畁䡁䅧䅢穂䝁䄰兘塂䕁䅕睑湁䍁䅅䅊䍂䍁䅑免硁䑁䅕䅁⽃睃䅁䅣䅁䍁䅣睗䙂䙁䅕䅉䝂䝁䅫杢桂䝁䄴睙灂䝁䅅䅢杁䙁䅁杣療䝁䅙兡獂䝁䅕䅉瑁䍁䅁杍睁䑁䅉免杁䍁䄰䅉穁䍁䄰免祁䍁䄰杍祁䍁䄴䅥獂䡁䅍兢摂䙁䅣兒䑂䍁䅣光歁䕁䅍䅊祁䑁䅁䅁祃睃䅁䅦䅁䍁䅣睗䙂䙁䅕䅉䝂䝁䅫杢桂䝁䄴睙灂䝁䅅䅢杁䙁䅁杣療䝁䅙兡獂䝁䅕䅉瑁䍁䅁杍睁䑁䅉免杁䍁䄰䅉穁䍁䄰免祁䍁䄰杍祁䍁䄴䅥獂䡁䅍兢摂䙁䅣兒䑂䍁䅣光歁䕁䅍䅊祁䑁䅑杏歁䕁䅍䅊穁䑁䅕䅁ぃ睃䅁䅣䅁䍁䅣睗䙂䙁䅕䅉䝂䝁䅫杢桂䝁䄴睙灂䝁䅅䅢杁䙁䅁杣療䝁䅙兡獂䝁䅕䅉瑁䍁䅁杍睁䑁䅉免杁䍁䄰䅉穁䍁䄰免祁䍁䄰杍祁䍁䄴䅥獂䡁䅍兢摂䙁䅣兒䑂䍁䅣光歁䕁䅍䅊穁䑁䅙䅁㝃睃䅁杦䅁䍁䅣睗䙂䙁䅕䅉䝂䝁䅫杢桂䝁䄴睙灂䝁䅅䅢杁䙁䅁杣療䝁䅙兡獂䝁䅕䅉瑁䍁䅁杍睁䑁䅉免杁䍁䄰䅉穁䍁䄰免祁䍁䄰杍祁䍁䄴䅥獂䡁䅍兢摂䙁䅣兒䑂䍁䅣光歁䕁䅍䅊ぁ䑁䅅杏歁䕁䅍䅊硁䑁䅅睍䅁䱁䰰䅁䅃䅁䅁睊扂䕁䅕兖杁䕁䅙兡畂䝁䅅杢橂䝁䅫兙獂䍁䅁䅕祂䝁䄸杚灂䝁䅷党杁䍁䄰䅉祁䑁䅁杍硁䍁䅁兌杁䑁䅍兌硁䑁䅉兌祁䑁䅉杌㑂䝁䅷督瑂䙁䄰睖䙂䕁䅍睊桁䍁䅑䅒歁䑁䅅免㑁䑁䅯䅊偂䍁䅑免硁䑁䅧䅁䅄睃䅁䅦䅁䍁䅣睗䙂䙁䅕䅉䝂䝁䅫杢桂䝁䄴睙灂䝁䅅䅢杁䙁䅁杣療䝁䅙兡獂䝁䅕䅉瑁䍁䅁杍睁䑁䅉免杁䍁䄰䅉穁䍁䄰免祁䍁䄰杍祁䍁䄴䅥獂䡁䅍兢摂䙁䅣兒䑂䍁䅣光歁䕁䅙䅊祁䑁䅁杏歁䕁䅣䅊祁䑁䅁䅁穃睃䅁䅦䅁䍁䅣睗䙂䙁䅕䅉䝂䝁䅫杢桂䝁䄴睙灂䝁䅅䅢杁䙁䅁杣療䝁䅙兡獂䝁䅕䅉瑁䍁䅁杍睁䑁䅉免杁䍁䄰䅉穁䍁䄰免祁䍁䄰杍祁䍁䄴䅥獂䡁䅍兢摂䙁䅣兒䑂䍁䅣光歁䕁䅙䅊祁䑁䅅杏歁䕁䅣䅊祁䑁䅅䅁ㅃ睃䅁䅦䅁䍁䅣睗䙂䙁䅕䅉䝂䝁䅫杢桂䝁䄴睙灂䝁䅅䅢杁䙁䅁杣療䝁䅙兡獂䝁䅕䅉瑁䍁䅁杍睁䑁䅉免杁䍁䄰䅉穁䍁䄰免祁䍁䄰杍祁䍁䄴䅥獂䡁䅍兢摂䙁䅣兒䑂䍁䅣光歁䕁䅙䅊穁䑁䅙杏歁䕁䅯䅊穁䑁䅙䅁㡃睃䅁䅦䅁䍁䅣睗䙂䙁䅕䅉䝂䝁䅫杢桂䝁䄴睙灂䝁䅅䅢杁䙁䅁杣療䝁䅙兡獂䝁䅕䅉瑁䍁䅁杍睁䑁䅉免杁䍁䄰䅉穁䍁䄰免祁䍁䄰杍祁䍁䄴䅥獂䡁䅍兢摂䙁䅣兒䑂䍁䅣光歁䕁䅙䅊穁䑁䅣杏歁䕁䅯䅊穁䑁䅣䅁⭃睃䅁䅣䅁䍁䅣睗䙂䙁䅕䅉䝂䝁䅫杢桂䝁䄴睙灂䝁䅅䅢杁䙁䅁杣療䝁䅙兡獂䝁䅕䅉瑁䍁䅁杍睁䑁䅉免杁䍁䄰䅉穁䍁䄰免祁䍁䄰杍祁䍁䄴䅥獂䡁䅍兢摂䙁䅣兒䑂䍁䅣光歁䙁䅍䅊穁䑁䅫䅁㉃睃䅁䅣䅁䍁䅣睗䙂䙁䅕䅉䝂䝁䅫杢桂䝁䄴睙灂䝁䅅䅢杁䙁䅁杣療䝁䅙兡獂䝁䅕䅉瑁䍁䅁杍睁䑁䅉免杁䍁䄰䅉穁䍁䄰免祁䍁䄰杍祁䍁䄴䅥獂䡁䅍兢摂䙁䅣兒䑂䍁䅣光歁䙁䅙䅊ぁ䑁䅉䅁㍃睃䅁䅦䅁䍁䅣睗䙂䙁䅕䅉䝂䝁䅫杢桂䝁䄴睙灂䝁䅅䅢杁䙁䅁杣療䝁䅙兡獂䝁䅕䅉瑁䍁䅁杍睁䑁䅉免杁䍁䄰䅉穁䍁䄰免祁䍁䄰杍祁䍁䄴䅥獂䡁䅍兢摂䙁䅣兒䑂䍁䅣光歁䙁䅣䅊ぁ䑁䅧杏歁䙁䅣䅊ㅁ䑁䅙䅁㕃睃䅁䅣䅁䍁䅣睗䙂䙁䅕䅉䝂䝁䅫杢桂䝁䄴睙灂䝁䅅䅢杁䙁䅁杣療䝁䅙兡獂䝁䅕䅉瑁䍁䅁杍睁䑁䅉免杁䍁䄰䅉穁䍁䄰免祁䍁䄰杍祁䍁䄴䅥獂䡁䅍兢摂䙁䅣兒䑂䍁䅣光歁䙁䅧䅊ぁ䑁䅉䅁㑃睃䅁䅣䅁䍁䅣睗䙂䙁䅕䅉䝂䝁䅫杢桂䝁䄴睙灂䝁䅅䅢杁䙁䅁杣療䝁䅙兡獂䝁䅕䅉瑁䍁䅁杍睁䑁䅉免杁䍁䄰䅉穁䍁䄰免祁䍁䄰杍祁䍁䄴䅥獂䡁䅍兢摂䙁䅣兒䑂䍁䅣光歁䙁䅧䅊ぁ䑁䅍䅁㙃睃䅁杣䅁䍁䅣睗䙂䙁䅕䅉䝂䝁䅫杢桂䝁䄴睙灂䝁䅅䅢杁䙁䅁杣療䝁䅙兡獂䝁䅕䅉瑁䍁䅁杍睁䑁䅉免杁䍁䄰䅉穁䍁䄰免祁䍁䄰杍祁䍁䄴䅥獂䡁䅍兢摂䙁䅧兒䵂䍁䅣光歁䕁䅉䅊硁䑁䅅兎䅁䵁䱙䅁睂䅁䅁睊扂䕁䅕兖杁䕁䅙兡畂䝁䅅杢橂䝁䅫兙獂䍁䅁䅕祂䝁䄸杚灂䝁䅷党杁䍁䄰䅉祁䑁䅁杍硁䍁䅁兌杁䑁䅍兌硁䑁䅉兌祁䑁䅉杌㑂䝁䅷督瑂䙁䄰䅗䙂䕁䅷睊桁䍁䅑睑歁䑁䅉䅍䅁䵁䱅䅁㡂䅁䅁睊扂䕁䅕兖杁䕁䅙兡畂䝁䅅杢橂䝁䅫兙獂䍁䅁䅕祂䝁䄸杚灂䝁䅷党杁䍁䄰䅉祁䑁䅁杍硁䍁䅁兌杁䑁䅍兌硁䑁䅉兌祁䑁䅉杌㑂䝁䅷督瑂䙁䄰䅗䙂䕁䅷睊桁䍁䅑睑歁䑁䅉䅎㙁䍁䅑睑歁䑁䅍兎䅁䵁䱍䅁睂䅁䅁睊扂䕁䅕兖杁䕁䅙兡畂䝁䅅杢橂䝁䅫兙獂䍁䅁䅕祂䝁䄸杚灂䝁䅷党杁䍁䄰䅉祁䑁䅁杍硁䍁䅁兌杁䑁䅍兌硁䑁䅉兌祁䑁䅉杌㑂䝁䅷督瑂䙁䄰䅗䙂䕁䅷睊桁䍁䅑睑歁䑁䅍李䅁䵁䱧䅁⭂䅁䅁睊扂䕁䅕兖杁䕁䅙兡畂䝁䅅杢橂䝁䅫兙獂䍁䅁䅕祂䝁䄸杚灂䝁䅷党杁䍁䄰䅉祁䑁䅁杍硁䍁䅁兌杁䑁䅍兌硁䑁䅉兌祁䑁䅉杌㑂䝁䅷督瑂䙁䄰䅗䙂䕁䅷睊桁䍁䅑睑歁䑁䅑免㙁䍁䅑睑歁䑁䅅免穁䅁䅁杹䅳䥁䅁䅁湁䙁䅳兒噂䍁䅁杒灂䝁䄴兙畂䝁䅍兡桂䝁䅷䅉兂䡁䅉睢浂䝁䅫䅢求䍁䅁兌杁䑁䅉䅍祁䑁䅅䅉瑁䍁䅁睍瑁䑁䅅杍瑁䑁䅉杍畁䡁䅧䅢穂䝁䄰兘奂䕁䅕䅔湁䍁䅅䅊䕂䍁䅑免硁䑁䅧杏歁䕁䄸䅊硁䑁䅅䅏䅁䵁䱣䅁㡂䅁䅁睊扂䕁䅕兖杁䕁䅙兡畂䝁䅅杢橂䝁䅫兙獂䍁䅁䅕祂䝁䄸杚灂䝁䅷党杁䍁䄰䅉祁䑁䅁杍硁䍁䅁兌杁䑁䅍兌硁䑁䅉兌祁䑁䅉杌㑂䝁䅷督瑂䙁䄰䅗䙂䕁䅷睊桁䍁䅑杒歁䑁䅉䅍㙁䍁䅑睒歁䑁䅉䅍䅁䵁䱉䅁㡂䅁䅁睊扂䕁䅕兖杁䕁䅙兡畂䝁䅅杢橂䝁䅫兙獂䍁䅁䅕祂䝁䄸杚灂䝁䅷党杁䍁䄰䅉祁䑁䅁杍硁䍁䅁兌杁䑁䅍兌硁䑁䅉兌祁䑁䅉杌㑂䝁䅷督瑂䙁䄰䅗䙂䕁䅷睊桁䍁䅑杒歁䑁䅉免㙁䍁䅑睒歁䑁䅉免䅁䵁䱑䅁㡂䅁䅁睊扂䕁䅕兖杁䕁䅙兡畂䝁䅅杢橂䝁䅫兙獂䍁䅁䅕祂䝁䄸杚灂䝁䅷党杁䍁䄰䅉祁䑁䅁杍硁䍁䅁兌杁䑁䅍兌硁䑁䅉兌祁䑁䅉杌㑂䝁䅷督瑂䙁䄰䅗䙂䕁䅷睊桁䍁䅑杒歁䑁䅍李㙁䍁䅑杓歁䑁䅍李䅁䵁䱫䅁㡂䅁䅁睊扂䕁䅕兖杁䕁䅙兡畂䝁䅅杢橂䝁䅫兙獂䍁䅁䅕祂䝁䄸杚灂䝁䅷党杁䍁䄰䅉祁䑁䅁杍硁䍁䅁兌杁䑁䅍兌硁䑁䅉兌祁䑁䅉杌㑂䝁䅷督瑂䙁䄰䅗䙂䕁䅷睊桁䍁䅑杒歁䑁䅍睎㙁䍁䅑杓歁䑁䅍睎䅁䵁䱳䅁睂䅁䅁睊扂䕁䅕兖杁䕁䅙兡畂䝁䅅杢橂䝁䅫兙獂䍁䅁䅕祂䝁䄸杚灂䝁䅷党杁䍁䄰䅉祁䑁䅁杍硁䍁䅁兌杁䑁䅍兌硁䑁䅉兌祁䑁䅉杌㑂䝁䅷督瑂䙁䄰䅗䙂䕁䅷睊桁䍁䅑睕歁䑁䅍兏䅁䵁䱕䅁睂䅁䅁睊扂䕁䅕兖杁䕁䅙兡畂䝁䅅杢橂䝁䅫兙獂䍁䅁䅕祂䝁䄸杚灂䝁䅷党杁䍁䄰䅉祁䑁䅁杍硁䍁䅁兌杁䑁䅍兌硁䑁䅉兌祁䑁䅉杌㑂䝁䅷督瑂䙁䄰䅗䙂䕁䅷睊桁䍁䅑杖歁䑁䅑杍䅁䵁䱷䅁㡂䅁䅁睊扂䕁䅕兖杁䕁䅙兡畂䝁䅅杢橂䝁䅫兙獂䍁䅁䅕祂䝁䄸杚灂䝁䅷党杁䍁䄰䅉祁䑁䅁杍硁䍁䅁兌杁䑁䅍兌硁䑁䅉兌祁䑁䅉杌㑂䝁䅷督瑂䙁䄰䅗䙂䕁䅷睊桁䍁䅑睖歁䑁䅑䅏㙁䍁䅑睖歁䑁䅕李䅁䵁䰴䅁睂䅁䅁睊扂䕁䅕兖杁䕁䅙兡畂䝁䅅杢橂䝁䅫兙獂䍁䅁䅕祂䝁䄸杚灂䝁䅷党杁䍁䄰䅉祁䑁䅁杍硁䍁䅁兌杁䑁䅍兌硁䑁䅉兌祁䑁䅉杌㑂䝁䅷督瑂䙁䄰䅗䙂䕁䅷睊桁䍁䅑䅗歁䑁䅑杍䅁䵁䰰䅁睂䅁䅁睊扂䕁䅕兖杁䕁䅙兡畂䝁䅅杢橂䝁䅫兙獂䍁䅁䅕祂䝁䄸杚灂䝁䅷党杁䍁䄰䅉祁䑁䅁杍硁䍁䅁兌杁䑁䅍兌硁䑁䅉兌祁䑁䅉杌㑂䝁䅷督瑂䙁䄰䅗䙂䕁䅷睊桁䍁䅑䅗歁䑁䅑睍䅁䵁䰸䅁䕃䅁䅁睊扂䕁䅕兖杁䕁䅙兡畂䝁䅅杢橂䝁䅫兙獂䍁䅁䅕祂䝁䄸杚灂䝁䅷党杁䍁䄰䅉祁䑁䅁杍硁䍁䅁兌杁䑁䅍兌硁䑁䅉兌祁䑁䅉杢獂䙁䄸杤穁䍁䄴䅥獂䡁䅍䅥摂䙁䅁睑䡂䍁䅁䅋穁䍁䅫睊桁䍁䅑村歁䑁䅅免ㅁ䅁䅁杂䅷䥁䅉䅁湁䙁䅳兒噂䍁䅁杒灂䝁䄴兙畂䝁䅍兡桂䝁䅷䅉兂䡁䅉睢浂䝁䅫䅢求䍁䅁兌杁䑁䅉䅍祁䑁䅅䅉瑁䍁䅁睍瑁䑁䅅杍瑁䑁䅉杍畂䝁䅷睘㉂䑁䅍杌㑂䝁䅷督㑂䙁䄰䅕䑂䕁䅣䅉潁䑁䅍克湁䍁䅅䅊䑂䍁䅑杍睁䅁䅁儯䅳䥁䄴䅁湁䙁䅳兒噂䍁䅁杒灂䝁䄴兙畂䝁䅍兡桂䝁䅷䅉兂䡁䅉睢浂䝁䅫䅢求䍁䅁兌杁䑁䅉䅍祁䑁䅅䅉瑁䍁䅁睍瑁䑁䅅杍瑁䑁䅉杍畂䝁䅷睘㉂䑁䅍杌㑂䝁䅷督㑂䙁䄰䅕䑂䕁䅣䅉潁䑁䅍克湁䍁䅅䅊䑂䍁䅑杍ぁ䑁䅯䅊䑂䍁䅑睍ㅁ䅁䅁眯䅳䥁䅉䅁湁䙁䅳兒噂䍁䅁杒灂䝁䄴兙畂䝁䅍兡桂䝁䅷䅉兂䡁䅉睢浂䝁䅫䅢求䍁䅁兌杁䑁䅉䅍祁䑁䅅䅉瑁䍁䅁睍瑁䑁䅅杍瑁䑁䅉杍畂䝁䅷睘㉂䑁䅍杌㑂䝁䅷督㑂䙁䄰䅕䑂䕁䅣䅉潁䑁䅍克湁䍁䅅䅊䑂䍁䅑睍㉁䅁䅁允䅷䩁䅁䅁湁䙁䅳兒噂䍁䅁杒灂䝁䄴兙畂䝁䅍兡桂䝁䅷䅉兂䡁䅉睢浂䝁䅫䅢求䍁䅁兌杁䑁䅉䅍祁䑁䅅䅉瑁䍁䅁睍瑁䑁䅅杍瑁䑁䅉杍畂䝁䅷睘㉂䑁䅍杌㑂䝁䅷督㑂䙁䄰䅕䑂䕁䅣䅉潁䑁䅍克湁䍁䅅䅊䑂䍁䅑䅎硁䑁䅯䅊䑂䍁䅑免硁䑁䅍䅁䑁䅄䅁杫䅁䍁䅣睗䙂䙁䅕䅉䝂䝁䅫杢桂䝁䄴睙灂䝁䅅䅢杁䙁䅁杣療䝁䅙兡獂䝁䅕䅉瑁䍁䅁杍睁䑁䅉免杁䍁䄰䅉穁䍁䄰免祁䍁䄰杍祁䝁䄴䅢時䡁䅙睍畁䡁䅧䅢穂䡁䅧兘兂䕁䅍睒杁䍁䅧睍灁䍁䅣光歁䕁䅑䅊硁䑁䅅䅏㙁䍁䅑睔歁䑁䅅免㑁䅁䅁睂䅷䥁䄴䅁湁䙁䅳兒噂䍁䅁杒灂䝁䄴兙畂䝁䅍兡桂䝁䅷䅉兂䡁䅉睢浂䝁䅫䅢求䍁䅁兌杁䑁䅉䅍祁䑁䅅䅉瑁䍁䅁睍瑁䑁䅅杍瑁䑁䅉杍畂䝁䅷睘㉂䑁䅍杌㑂䝁䅷督㑂䙁䄰䅕䑂䕁䅣䅉潁䑁䅍克湁䍁䅅䅊䝂䍁䅑杍睁䑁䅯䅊䡂䍁䅑杍睁䅁䅁术䅳䥁䄴䅁湁䙁䅳兒噂䍁䅁杒灂䝁䄴兙畂䝁䅍兡桂䝁䅷䅉兂䡁䅉睢浂䝁䅫䅢求䍁䅁兌杁䑁䅉䅍祁䑁䅅䅉瑁䍁䅁睍瑁䑁䅅杍瑁䑁䅉杍畂䝁䅷睘㉂䑁䅍杌㑂䝁䅷督㑂䙁䄰䅕䑂䕁䅣䅉潁䑁䅍克湁䍁䅅䅊䝂䍁䅑杍硁䑁䅯䅊䡂䍁䅑杍硁䅁䅁䅁䅷䥁䄴䅁湁䙁䅳兒噂䍁䅁杒灂䝁䄴兙畂䝁䅍兡桂䝁䅷䅉兂䡁䅉睢浂䝁䅫䅢求䍁䅁兌杁䑁䅉䅍祁䑁䅅䅉瑁䍁䅁睍瑁䑁䅅杍瑁䑁䅉杍畂䝁䅷睘㉂䑁䅍杌㑂䝁䅷督㑂䙁䄰䅕䑂䕁䅣䅉潁䑁䅍克湁䍁䅅䅊䝂䍁䅑睍㉁䑁䅯䅊䭂䍁䅑睍㉁䅁䅁杁䅷䥁䄴䅁湁䙁䅳兒噂䍁䅁杒灂䝁䄴兙畂䝁䅍兡桂䝁䅷䅉兂䡁䅉睢浂䝁䅫䅢求䍁䅁兌杁䑁䅉䅍祁䑁䅅䅉瑁䍁䅁睍瑁䑁䅅杍瑁䑁䅉杍畂䝁䅷睘㉂䑁䅍杌㑂䝁䅷督㑂䙁䄰䅕䑂䕁䅣䅉潁䑁䅍克湁䍁䅅䅊䝂䍁䅑睍㍁䑁䅯䅊䭂䍁䅑睍㍁䅁䅁䅂䅷䥁䅉䅁湁䙁䅳兒噂䍁䅁杒灂䝁䄴兙畂䝁䅍兡桂䝁䅷䅉兂䡁䅉睢浂䝁䅫䅢求䍁䅁兌杁䑁䅉䅍祁䑁䅅䅉瑁䍁䅁睍瑁䑁䅅杍瑁䑁䅉杍畂䝁䅷睘㉂䑁䅍杌㑂䝁䅷督㑂䙁䄰䅕䑂䕁䅣䅉潁䑁䅍克湁䍁䅅䅊呂䍁䅑睍㕁䅁䅁兂䅷䥁䅉䅁湁䙁䅳兒噂䍁䅁杒灂䝁䄴兙畂䝁䅍兡桂䝁䅷䅉兂䡁䅉睢浂䝁䅫䅢求䍁䅁兌杁䑁䅉䅍祁䑁䅅䅉瑁䍁䅁睍瑁䑁䅅杍瑁䑁䅉杍畂䝁䅷睘㉂䑁䅍杌㑂䝁䅷督㑂䙁䄰䅕䑂䕁䅣䅉潁䑁䅍克湁䍁䅅䅊坂䍁䅑䅎祁䅁䅁䅃䅷䥁䄴䅁湁䙁䅳兒噂䍁䅁杒灂䝁䄴兙畂䝁䅍兡桂䝁䅷䅉兂䡁䅉睢浂䝁䅫䅢求䍁䅁兌杁䑁䅉䅍祁䑁䅅䅉瑁䍁䅁睍瑁䑁䅅杍瑁䑁䅉杍畂䝁䅷睘㉂䑁䅍杌㑂䝁䅷督㑂䙁䄰䅕䑂䕁䅣䅉潁䑁䅍克湁䍁䅅䅊塂䍁䅑䅎㑁䑁䅯䅊塂䍁䅑兎㉁䅁䅁权䅷䥁䅉䅁湁䙁䅳兒噂䍁䅁杒灂䝁䄴兙畂䝁䅍兡桂䝁䅷䅉兂䡁䅉睢浂䝁䅫䅢求䍁䅁兌杁䑁䅉䅍祁䑁䅅䅉瑁䍁䅁睍瑁䑁䅅杍瑁䑁䅉杍畂䝁䅷睘㉂䑁䅍杌㑂䝁䅷督㑂䙁䄰䅕䑂䕁䅣䅉潁䑁䅍克湁䍁䅅䅊奂䍁䅑䅎祁䅁䅁元䅷䥁䅉䅁湁䙁䅳兒噂䍁䅁杒灂䝁䄴兙畂䝁䅍兡桂䝁䅷䅉兂䡁䅉睢浂䝁䅫䅢求䍁䅁兌杁䑁䅉䅍祁䑁䅅䅉瑁䍁䅁睍瑁䑁䅅杍瑁䑁䅉杍畂䝁䅷睘㉂䑁䅍杌㑂䝁䅷督㑂䙁䄰䅕䑂䕁䅣䅉潁䑁䅍克湁䍁䅅䅊奂䍁䅑䅎穁䅁䅁睃䅷䡁䅷䅁湁䙁䅳兒噂䍁䅁杒灂䝁䄴兙畂䝁䅍兡桂䝁䅷䅉兂䡁䅉睢浂䝁䅫䅢求䍁䅁兌杁䑁䅉䅍祁䑁䅅䅉瑁䍁䅁睍瑁䑁䅅杍瑁䑁䅉杍畂䝁䅷睘㉂䑁䅍杌㑂䝁䅷督㑂䙁䄰睕卂䕁䅕睊桁䍁䅑村歁䑁䅅免ㅁ䅁䅁眫䅳䡁䅯䅁湁䙁䅳兒噂䍁䅁杒灂䝁䄴兙畂䝁䅍兡桂䝁䅷䅉兂䡁䅉睢浂䝁䅫䅢求䍁䅁兌杁䑁䅉䅍祁䑁䅅䅉瑁䍁䅁睍瑁䑁䅅杍瑁䑁䅉杍畂䝁䅷睘㉂䑁䅍杌㑂䝁䅷督㑂䙁䄰睕卂䕁䅕睊桁䍁䅑睑歁䑁䅉䅍䅁佁䰴䅁䝃䅁䅁睊扂䕁䅕兖杁䕁䅙兡畂䝁䅅杢橂䝁䅫兙獂䍁䅁䅕祂䝁䄸杚灂䝁䅷党杁䍁䄰䅉祁䑁䅁杍硁䍁䅁兌杁䑁䅍兌硁䑁䅉兌祁䑁䅉杢獂䙁䄸杤穁䍁䄴䅥獂䡁䅍䅥摂䙁䅍杕䙂䍁䅣光歁䕁䅍䅊祁䑁䅑杏歁䕁䅍䅊穁䑁䅕䅁睄睃䅁来䅁䍁䅣睗䙂䙁䅕䅉䝂䝁䅫杢桂䝁䄴睙灂䝁䅅䅢杁䙁䅁杣療䝁䅙兡獂䝁䅕䅉瑁䍁䅁杍睁䑁䅉免杁䍁䄰䅉穁䍁䄰免祁䍁䄰杍祁䝁䄴䅢時䡁䅙睍畁䡁䅧䅢穂䡁䅧兘呂䙁䅉兒湁䍁䅅䅊䑂䍁䅑睍㉁䅁䅁眸䅳䥁䅧䅁湁䙁䅳兒噂䍁䅁杒灂䝁䄴兙畂䝁䅍兡桂䝁䅷䅉兂䡁䅉睢浂䝁䅫䅢求䍁䅁兌杁䑁䅉䅍祁䑁䅅䅉瑁䍁䅁睍瑁䑁䅅杍瑁䑁䅉杍畂䝁䅷睘㉂䑁䅍杌㑂䝁䅷督㑂䙁䄰睕卂䕁䅕睊桁䍁䅑睑歁䑁䅑免㙁䍁䅑睑歁䑁䅅免穁䅁䅁儹䅳䥁䅯䅁湁䙁䅳兒噂䍁䅁杒灂䝁䄴兙畂䝁䅍兡桂䝁䅷䅉兂䡁䅉睢浂䝁䅫䅢求䍁䅁兌杁䑁䅉䅍祁䑁䅅䅉瑁䍁䅁睍瑁䑁䅅杍瑁䑁䅉杍畂䝁䅷睘㉂䑁䅍杌㑂䝁䅷督㑂䙁䄰睕卂䕁䅕睊桁䍁䅑䅒歁䑁䅅免㑁䑁䅯䅊偂䍁䅑免硁䑁䅧䅁㡄睃䅁杨䅁䍁䅣睗䙂䙁䅕䅉䝂䝁䅫杢桂䝁䄴睙灂䝁䅅䅢杁䙁䅁杣療䝁䅙兡獂䝁䅕䅉瑁䍁䅁杍睁䑁䅉免杁䍁䄰䅉穁䍁䄰免祁䍁䄰杍祁䝁䄴䅢時䡁䅙睍畁䡁䅧䅢穂䡁䅧兘呂䙁䅉兒湁䍁䅅䅊䝂䍁䅑杍睁䑁䅯䅊䡂䍁䅑杍睁䅁䅁眷䅳䥁䅙䅁湁䙁䅳兒噂䍁䅁杒灂䝁䄴兙畂䝁䅍兡桂䝁䅷䅉兂䡁䅉睢浂䝁䅫䅢求䍁䅁兌杁䑁䅉䅍祁䑁䅅䅉瑁䍁䅁睍瑁䑁䅅杍瑁䑁䅉杍畂䝁䅷睘㉂䑁䅍杌㑂䝁䅷督㑂䙁䄰睕卂䕁䅕睊桁䍁䅑杒歁䑁䅉免㙁䍁䅑睒歁䑁䅉免䅁偁䱅䅁䝃䅁䅁睊扂䕁䅕兖杁䕁䅙兡畂䝁䅅杢橂䝁䅫兙獂䍁䅁䅕祂䝁䄸杚灂䝁䅷党杁䍁䄰䅉祁䑁䅁杍硁䍁䅁兌杁䑁䅍兌硁䑁䅉兌祁䑁䅉杢獂䙁䄸杤穁䍁䄴䅥獂䡁䅍䅥摂䙁䅍杕䙂䍁䅣光歁䕁䅙䅊穁䑁䅙杏歁䕁䅯䅊穁䑁䅙䅁い睃䅁杨䅁䍁䅣睗䙂䙁䅕䅉䝂䝁䅫杢桂䝁䄴睙灂䝁䅅䅢杁䙁䅁杣療䝁䅙兡獂䝁䅕䅉瑁䍁䅁杍睁䑁䅉免杁䍁䄰䅉穁䍁䄰免祁䍁䄰杍祁䝁䄴䅢時䡁䅙睍畁䡁䅧䅢穂䡁䅧兘呂䙁䅉兒湁䍁䅅䅊䝂䍁䅑睍㍁䑁䅯䅊䭂䍁䅑睍㍁䅁䅁朹䅳䡁䅯䅁湁䙁䅳兒噂䍁䅁杒灂䝁䄴兙畂䝁䅍兡桂䝁䅷䅉兂䡁䅉睢浂䝁䅫䅢求䍁䅁兌杁䑁䅉䅍祁䑁䅅䅉瑁䍁䅁睍瑁䑁䅅杍瑁䑁䅉杍畂䝁䅷睘㉂䑁䅍杌㑂䝁䅷督㑂䙁䄰睕卂䕁䅕睊桁䍁䅑睕歁䑁䅍兏䅁偁䱉䅁㙂䅁䅁睊扂䕁䅕兖杁䕁䅙兡畂䝁䅅杢橂䝁䅫兙獂䍁䅁䅕祂䝁䄸杚灂䝁䅷党杁䍁䄰䅉祁䑁䅁杍硁䍁䅁兌杁䑁䅍兌硁䑁䅉兌祁䑁䅉杢獂䙁䄸杤穁䍁䄴䅥獂䡁䅍䅥摂䙁䅍杕䙂䍁䅣光歁䙁䅙䅊ぁ䑁䅉䅁㍄睃䅁杨䅁䍁䅣睗䙂䙁䅕䅉䝂䝁䅫杢桂䝁䄴睙灂䝁䅅䅢杁䙁䅁杣療䝁䅙兡獂䝁䅕䅉瑁䍁䅁杍睁䑁䅉免杁䍁䄰䅉穁䍁䄰免祁䍁䄰杍祁䝁䄴䅢時䡁䅙睍畁䡁䅧䅢穂䡁䅧兘呂䙁䅉兒湁䍁䅅䅊塂䍁䅑䅎㑁䑁䅯䅊塂䍁䅑兎㉁䅁䅁儫䅳䡁䅯䅁湁䙁䅳兒噂䍁䅁杒灂䝁䄴兙畂䝁䅍兡桂䝁䅷䅉兂䡁䅉睢浂䝁䅫䅢求䍁䅁兌杁䑁䅉䅍祁䑁䅅䅉瑁䍁䅁睍瑁䑁䅅杍瑁䑁䅉杍畂䝁䅷睘㉂䑁䅍杌㑂䝁䅷督㑂䙁䄰睕卂䕁䅕睊桁䍁䅑䅗歁䑁䅑杍䅁偁䱧䅁㙂䅁䅁睊扂䕁䅕兖杁䕁䅙兡畂䝁䅅杢橂䝁䅫兙獂䍁䅁䅕祂䝁䄸杚灂䝁䅷党杁䍁䄰䅉祁䑁䅁杍硁䍁䅁兌杁䑁䅍兌硁䑁䅉兌祁䑁䅉杢獂䙁䄸杤穁䍁䄴䅥獂䡁䅍䅥摂䙁䅍杕䙂䍁䅣光歁䙁䅧䅊ぁ䑁䅍䅁㙄睃䅁杣䅁䍁䅣睗䙂䙁䅕䅉䝂䝁䅫杢桂䝁䄴睙灂䝁䅅䅢杁䙁䅁杣療䝁䅙兡獂䝁䅕䅉瑁䍁䅁杍睁䑁䅉杍杁䍁䄰䅉ぁ䍁䄰免㕁䍁䄰杍祁䍁䄴䅥獂䡁䅍䅥摂䕁䅅兒䙂䍁䅣光歁䕁䅉䅊硁䑁䅅兎䅁䉁䵫䅁睂䅁䅁睊扂䕁䅕兖杁䕁䅙兡畂䝁䅅杢橂䝁䅫兙獂䍁䅁䅕祂䝁䄸杚灂䝁䅷党杁䍁䄰䅉祁䑁䅁杍祁䍁䅁兌杁䑁䅑兌硁䑁䅫兌祁䑁䅉杌㑂䝁䅷督㑂䙁䄰兑䙂䕁䅕睊桁䍁䅑睑歁䑁䅉䅍䅁䅁䵷䅁㡂䅁䅁睊扂䕁䅕兖杁䕁䅙兡畂䝁䅅杢橂䝁䅫兙獂䍁䅁䅕祂䝁䄸杚灂䝁䅷党杁䍁䄰䅉祁䑁䅁杍祁䍁䅁兌杁䑁䅑兌硁䑁䅫兌祁䑁䅉杌㑂䝁䅷督㑂䙁䄰兑䙂䕁䅕睊桁䍁䅑睑歁䑁䅉䅎㙁䍁䅑睑歁䑁䅍兎䅁䅁䴴䅁睂䅁䅁睊扂䕁䅕兖杁䕁䅙兡畂䝁䅅杢橂䝁䅫兙獂䍁䅁䅕祂䝁䄸杚灂䝁䅷党杁䍁䄰䅉祁䑁䅁杍祁䍁䅁兌杁䑁䅑兌硁䑁䅫兌祁䑁䅉杌㑂䝁䅷督㑂䙁䄰兑䙂䕁䅕睊桁䍁䅑睑歁䑁䅍李䅁䉁䵕䅁⭂䅁䅁睊扂䕁䅕兖杁䕁䅙兡畂䝁䅅杢橂䝁䅫兙獂䍁䅁䅕祂䝁䄸杚灂䝁䅷党杁䍁䄰䅉祁䑁䅁杍祁䍁䅁兌杁䑁䅑兌硁䑁䅫兌祁䑁䅉杌㑂䝁䅷督㑂䙁䄰兑䙂䕁䅕睊桁䍁䅑睑歁䑁䅑免㙁䍁䅑睑歁䑁䅅免穁䅁䅁睆䅷䥁䅁䅁湁䙁䅳兒噂䍁䅁杒灂䝁䄴兙畂䝁䅍兡桂䝁䅷䅉兂䡁䅉睢浂䝁䅫䅢求䍁䅁兌杁䑁䅉䅍祁䑁䅉䅉瑁䍁䅁䅎瑁䑁䅅兏瑁䑁䅉杍畁䡁䅧䅢穂䡁䅧兘䉂䕁䅕兒湁䍁䅅䅊䕂䍁䅑免硁䑁䅧杏歁䕁䄸䅊硁䑁䅅䅏䅁䉁䵯䅁㡂䅁䅁睊扂䕁䅕兖杁䕁䅙兡畂䝁䅅杢橂䝁䅫兙獂䍁䅁䅕祂䝁䄸杚灂䝁䅷党杁䍁䄰䅉祁䑁䅁杍祁䍁䅁兌杁䑁䅑兌硁䑁䅫兌祁䑁䅉杌㑂䝁䅷督㑂䙁䄰兑䙂䕁䅕睊桁䍁䅑杒歁䑁䅉䅍㙁䍁䅑睒歁䑁䅉䅍䅁䅁䴰䅁㡂䅁䅁睊扂䕁䅕兖杁䕁䅙兡畂䝁䅅杢橂䝁䅫兙獂䍁䅁䅕祂䝁䄸杚灂䝁䅷党杁䍁䄰䅉祁䑁䅁杍祁䍁䅁兌杁䑁䅑兌硁䑁䅫兌祁䑁䅉杌㑂䝁䅷督㑂䙁䄰兑䙂䕁䅕睊桁䍁䅑杒歁䑁䅉免㙁䍁䅑睒歁䑁䅉免䅁䅁䴸䅁㡂䅁䅁睊扂䕁䅕兖杁䕁䅙兡畂䝁䅅杢橂䝁䅫兙獂䍁䅁䅕祂䝁䄸杚灂䝁䅷党杁䍁䄰䅉祁䑁䅁杍祁䍁䅁兌杁䑁䅑兌硁䑁䅫兌祁䑁䅉杌㑂䝁䅷督㑂䙁䄰兑䙂䕁䅕睊桁䍁䅑杒歁䑁䅍李㙁䍁䅑杓歁䑁䅍李䅁䉁䵙䅁㡂䅁䅁睊扂䕁䅕兖杁䕁䅙兡畂䝁䅅杢橂䝁䅫兙獂䍁䅁䅕祂䝁䄸杚灂䝁䅷党杁䍁䄰䅉祁䑁䅁杍祁䍁䅁兌杁䑁䅑兌硁䑁䅫兌祁䑁䅉杌㑂䝁䅷督㑂䙁䄰兑䙂䕁䅕睊桁䍁䅑杒歁䑁䅍睎㙁䍁䅑杓歁䑁䅍睎䅁䉁䵧䅁睂䅁䅁睊扂䕁䅕兖杁䕁䅙兡畂䝁䅅杢橂䝁䅫兙獂䍁䅁䅕祂䝁䄸杚灂䝁䅷党杁䍁䄰䅉祁䑁䅁杍祁䍁䅁兌杁䑁䅑兌硁䑁䅫兌祁䑁䅉杌㑂䝁䅷督㑂䙁䄰兑䙂䕁䅕睊桁䍁䅑睕歁䑁䅍兏䅁䉁䵑䅁睂䅁䅁睊扂䕁䅕兖杁䕁䅙兡畂䝁䅅杢橂䝁䅫兙獂䍁䅁䅕祂䝁䄸杚灂䝁䅷党杁䍁䄰䅉祁䑁䅁杍祁䍁䅁兌杁䑁䅑兌硁䑁䅫兌祁䑁䅉杌㑂䝁䅷督㑂䙁䄰兑䙂䕁䅕睊桁䍁䅑杖歁䑁䅑杍䅁䉁䵁䅁㡂䅁䅁睊扂䕁䅕兖杁䕁䅙兡畂䝁䅅杢橂䝁䅫兙獂䍁䅁䅕祂䝁䄸杚灂䝁䅷党杁䍁䄰䅉祁䑁䅁杍祁䍁䅁兌杁䑁䅑兌硁䑁䅫兌祁䑁䅉杌㑂䝁䅷督㑂䙁䄰兑䙂䕁䅕睊桁䍁䅑睖歁䑁䅑䅏㙁䍁䅑睖歁䑁䅕李䅁䉁䵉䅁睂䅁䅁睊扂䕁䅕兖杁䕁䅙兡畂䝁䅅杢橂䝁䅫兙獂䍁䅁䅕祂䝁䄸杚灂䝁䅷党杁䍁䄰䅉祁䑁䅁杍祁䍁䅁兌杁䑁䅑兌硁䑁䅫兌祁䑁䅉杌㑂䝁䅷督㑂䙁䄰兑䙂䕁䅕睊桁䍁䅑䅗歁䑁䅑杍䅁䉁䵅䅁睂䅁䅁睊扂䕁䅕兖杁䕁䅙兡畂䝁䅅杢橂䝁䅫兙獂䍁䅁䅕祂䝁䄸杚灂䝁䅷党杁䍁䄰䅉祁䑁䅁杍祁䍁䅁兌杁䑁䅑兌硁䑁䅫兌祁䑁䅉杌㑂䝁䅷督㑂䙁䄰兑䙂䕁䅕睊桁䍁䅑䅗歁䑁䅑睍䅁䉁䵍䅁祂䅁䅁睊扂䕁䅕兖杁䕁䅙兡畂䝁䅅杢橂䝁䅫兙獂䍁䅁䅕祂䝁䄸杚灂䝁䅷党杁䍁䄰䅉祁䑁䅁杍祁䍁䅁兌杁䑁䅑兌硁䑁䅫兌祁䑁䅉杌㑂䝁䅷督㑂䙁䄰兑䙂䙁䅁睊桁䍁䅑村歁䑁䅅免ㅁ䅁䅁杒䅷䡁䅁䅁湁䙁䅳兒噂䍁䅁杒灂䝁䄴兙畂䝁䅍兡桂䝁䅷䅉兂䡁䅉睢浂䝁䅫䅢求䍁䅁兌杁䑁䅉䅍祁䑁䅉䅉瑁䍁䅁䅎瑁䑁䅅兏瑁䑁䅉杍畁䡁䅧䅢穂䡁䅧兘䉂䕁䅕䅕湁䍁䅅䅊䑂䍁䅑杍睁䅁䅁兏䅷䡁䅷䅁湁䙁䅳兒噂䍁䅁杒灂䝁䄴兙畂䝁䅍兡桂䝁䅷䅉兂䡁䅉睢浂䝁䅫䅢求䍁䅁兌杁䑁䅉䅍祁䑁䅉䅉瑁䍁䅁䅎瑁䑁䅅兏瑁䑁䅉杍畁䡁䅧䅢穂䡁䅧兘䉂䕁䅕䅕湁䍁䅅䅊䑂䍁䅑杍ぁ䑁䅯䅊䑂䍁䅑睍ㅁ䅁䅁睏䅷䡁䅁䅁湁䙁䅳兒噂䍁䅁杒灂䝁䄴兙畂䝁䅍兡桂䝁䅷䅉兂䡁䅉睢浂䝁䅫䅢求䍁䅁兌杁䑁䅉䅍祁䑁䅉䅉瑁䍁䅁䅎瑁䑁䅅兏瑁䑁䅉杍畁䡁䅧䅢穂䡁䅧兘䉂䕁䅕䅕湁䍁䅅䅊䑂䍁䅑睍㉁䅁䅁児䅷䡁䄴䅁湁䙁䅳兒噂䍁䅁杒灂䝁䄴兙畂䝁䅍兡桂䝁䅷䅉兂䡁䅉睢浂䝁䅫䅢求䍁䅁兌杁䑁䅉䅍祁䑁䅉䅉瑁䍁䅁䅎瑁䑁䅅兏瑁䑁䅉杍畁䡁䅧䅢穂䡁䅧兘䉂䕁䅕䅕湁䍁䅅䅊䑂䍁䅑䅎硁䑁䅯䅊䑂䍁䅑免硁䑁䅍䅁⽁䅄䅁䅧䅁䍁䅣睗䙂䙁䅕䅉䝂䝁䅫杢桂䝁䄴睙灂䝁䅅䅢杁䙁䅁杣療䝁䅙兡獂䝁䅕䅉瑁䍁䅁杍睁䑁䅉杍杁䍁䄰䅉ぁ䍁䄰免㕁䍁䄰杍祁䍁䄴䅥獂䡁䅍䅥摂䕁䅅兒兂䍁䅣光歁䕁䅑䅊硁䑁䅅䅏㙁䍁䅑睔歁䑁䅅免㑁䅁䅁睒䅷䡁䅷䅁湁䙁䅳兒噂䍁䅁杒灂䝁䄴兙畂䝁䅍兡桂䝁䅷䅉兂䡁䅉睢浂䝁䅫䅢求䍁䅁兌杁䑁䅉䅍祁䑁䅉䅉瑁䍁䅁䅎瑁䑁䅅兏瑁䑁䅉杍畁䡁䅧䅢穂䡁䅧兘䉂䕁䅕䅕湁䍁䅅䅊䝂䍁䅑杍睁䑁䅯䅊䡂䍁䅑杍睁䅁䅁杏䅷䡁䅷䅁湁䙁䅳兒噂䍁䅁杒灂䝁䄴兙畂䝁䅍兡桂䝁䅷䅉兂䡁䅉睢浂䝁䅫䅢求䍁䅁兌杁䑁䅉䅍祁䑁䅉䅉瑁䍁䅁䅎瑁䑁䅅兏瑁䑁䅉杍畁䡁䅧䅢穂䡁䅧兘䉂䕁䅕䅕湁䍁䅅䅊䝂䍁䅑杍硁䑁䅯䅊䡂䍁䅑杍硁䅁䅁䅐䅷䡁䅷䅁湁䙁䅳兒噂䍁䅁杒灂䝁䄴兙畂䝁䅍兡桂䝁䅷䅉兂䡁䅉睢浂䝁䅫䅢求䍁䅁兌杁䑁䅉䅍祁䑁䅉䅉瑁䍁䅁䅎瑁䑁䅅兏瑁䑁䅉杍畁䡁䅧䅢穂䡁䅧兘䉂䕁䅕䅕湁䍁䅅䅊䝂䍁䅑睍㉁䑁䅯䅊䭂䍁䅑睍㉁䅁䅁材䅷䡁䅷䅁湁䙁䅳兒噂䍁䅁杒灂䝁䄴兙畂䝁䅍兡桂䝁䅷䅉兂䡁䅉睢浂䝁䅫䅢求䍁䅁兌杁䑁䅉䅍祁䑁䅉䅉瑁䍁䅁䅎瑁䑁䅅兏瑁䑁䅉杍畁䡁䅧䅢穂䡁䅧兘䉂䕁䅕䅕湁䍁䅅䅊䝂䍁䅑睍㍁䑁䅯䅊䭂䍁䅑睍㍁䅁䅁䅑䅷䡁䅁䅁湁䙁䅳兒噂䍁䅁杒灂䝁䄴兙畂䝁䅍兡桂䝁䅷䅉兂䡁䅉睢浂䝁䅫䅢求䍁䅁兌杁䑁䅉䅍祁䑁䅉䅉瑁䍁䅁䅎瑁䑁䅅兏瑁䑁䅉杍畁䡁䅧䅢穂䡁䅧兘䉂䕁䅕䅕湁䍁䅅䅊呂䍁䅑睍㕁䅁䅁兑䅷䡁䅁䅁湁䙁䅳兒噂䍁䅁杒灂䝁䄴兙畂䝁䅍兡桂䝁䅷䅉兂䡁䅉睢浂䝁䅫䅢求䍁䅁兌杁䑁䅉䅍祁䑁䅉䅉瑁䍁䅁䅎瑁䑁䅅兏瑁䑁䅉杍畁䡁䅧䅢穂䡁䅧兘䉂䕁䅕䅕湁䍁䅅䅊坂䍁䅑䅎祁䅁䅁村䅷䡁䅷䅁湁䙁䅳兒噂䍁䅁杒灂䝁䄴兙畂䝁䅍兡桂䝁䅷䅉兂䡁䅉睢浂䝁䅫䅢求䍁䅁兌杁䑁䅉䅍祁䑁䅉䅉瑁䍁䅁䅎瑁䑁䅅兏瑁䑁䅉杍畁䡁䅧䅢穂䡁䅧兘䉂䕁䅕䅕湁䍁䅅䅊塂䍁䅑䅎㑁䑁䅯䅊塂䍁䅑兎㉁䅁䅁䅒䅷䡁䅁䅁湁䙁䅳兒噂䍁䅁杒灂䝁䄴兙畂䝁䅍兡桂䝁䅷䅉兂䡁䅉睢浂䝁䅫䅢求䍁䅁兌杁䑁䅉䅍祁䑁䅉䅉瑁䍁䅁䅎瑁䑁䅅兏瑁䑁䅉杍畁䡁䅧䅢穂䡁䅧兘䉂䕁䅕䅕湁䍁䅅䅊奂䍁䅑䅎祁䅁䅁睑䅷䡁䅁䅁湁䙁䅳兒噂䍁䅁杒灂䝁䄴兙畂䝁䅍兡桂䝁䅷䅉兂䡁䅉睢浂䝁䅫䅢求䍁䅁兌杁䑁䅉䅍祁䑁䅉䅉瑁䍁䅁䅎瑁䑁䅅兏瑁䑁䅉杍畁䡁䅧䅢穂䡁䅧兘䉂䕁䅕䅕湁䍁䅅䅊奂䍁䅑䅎穁䅁䅁兒䅷䡁䅉䅁湁䙁䅳兒噂䍁䅁杒灂䝁䄴兙畂䝁䅍兡桂䝁䅷䅉兂䡁䅉睢浂䝁䅫䅢求䍁䅁兌杁䑁䅉䅍祁䑁䅉䅉瑁䍁䅁䅎瑁䑁䅅兏瑁䑁䅉杍畁䡁䅧䅢穂䡁䅧兘䉂䕁䅕睕湁䍁䅅䅊䍂䍁䅑免硁䑁䅕䅁歂䅄䅁䅣䅁䍁䅣睗䙂䙁䅕䅉䝂䝁䅫杢桂䝁䄴睙灂䝁䅅䅢杁䙁䅁杣療䝁䅙兡獂䝁䅕䅉瑁䍁䅁杍睁䑁䅉杍杁䍁䄰䅉ぁ䍁䄰免㕁䍁䄰杍祁䍁䄴䅥獂䡁䅍䅥摂䕁䅅兒呂䍁䅣光歁䕁䅍䅊祁䑁䅁䅁塂䅄䅁䅦䅁䍁䅣睗䙂䙁䅕䅉䝂䝁䅫杢桂䝁䄴睙灂䝁䅅䅢杁䙁䅁杣療䝁䅙兡獂䝁䅕䅉瑁䍁䅁杍睁䑁䅉杍杁䍁䄰䅉ぁ䍁䄰免㕁䍁䄰杍祁䍁䄴䅥獂䡁䅍䅥摂䕁䅅兒呂䍁䅣光歁䕁䅍䅊祁䑁䅑杏歁䕁䅍䅊穁䑁䅕䅁婂䅄䅁䅣䅁䍁䅣睗䙂䙁䅕䅉䝂䝁䅫杢桂䝁䄴睙灂䝁䅅䅢杁䙁䅁杣療䝁䅙兡獂䝁䅕䅉瑁䍁䅁杍睁䑁䅉杍杁䍁䄰䅉ぁ䍁䄰免㕁䍁䄰杍祁䍁䄴䅥獂䡁䅍䅥摂䕁䅅兒呂䍁䅣光歁䕁䅍䅊穁䑁䅙䅁杂䅄䅁杦䅁䍁䅣睗䙂䙁䅕䅉䝂䝁䅫杢桂䝁䄴睙灂䝁䅅䅢杁䙁䅁杣療䝁䅙兡獂䝁䅕䅉瑁䍁䅁杍睁䑁䅉杍杁䍁䄰䅉ぁ䍁䄰免㕁䍁䄰杍祁䍁䄴䅥獂䡁䅍䅥摂䕁䅅兒呂䍁䅣光歁䕁䅍䅊ぁ䑁䅅杏歁䕁䅍䅊硁䑁䅅睍䅁䝁䵉䅁䅃䅁䅁睊扂䕁䅕兖杁䕁䅙兡畂䝁䅅杢橂䝁䅫兙獂䍁䅁䅕祂䝁䄸杚灂䝁䅷党杁䍁䄰䅉祁䑁䅁杍祁䍁䅁兌杁䑁䅑兌硁䑁䅫兌祁䑁䅉杌㑂䝁䅷督㑂䙁䄰兑䙂䙁䅍睊桁䍁䅑䅒歁䑁䅅免㑁䑁䅯䅊偂䍁䅑免硁䑁䅧䅁求䅄䅁䅦䅁䍁䅣睗䙂䙁䅕䅉䝂䝁䅫杢桂䝁䄴睙灂䝁䅅䅢杁䙁䅁杣療䝁䅙兡獂䝁䅕䅉瑁䍁䅁杍睁䑁䅉杍杁䍁䄰䅉ぁ䍁䄰免㕁䍁䄰杍祁䍁䄴䅥獂䡁䅍䅥摂䕁䅅兒呂䍁䅣光歁䕁䅙䅊祁䑁䅁杏歁䕁䅣䅊祁䑁䅁䅁奂䅄䅁䅦䅁䍁䅣睗䙂䙁䅕䅉䝂䝁䅫杢桂䝁䄴睙灂䝁䅅䅢杁䙁䅁杣療䝁䅙兡獂䝁䅕䅉瑁䍁䅁杍睁䑁䅉杍杁䍁䄰䅉ぁ䍁䄰免㕁䍁䄰杍祁䍁䄴䅥獂䡁䅍䅥摂䕁䅅兒呂䍁䅣光歁䕁䅙䅊祁䑁䅅杏歁䕁䅣䅊祁䑁䅅䅁慂䅄䅁䅦䅁䍁䅣睗䙂䙁䅕䅉䝂䝁䅫杢桂䝁䄴睙灂䝁䅅䅢杁䙁䅁杣療䝁䅙兡獂䝁䅕䅉瑁䍁䅁杍睁䑁䅉杍杁䍁䄰䅉ぁ䍁䄰免㕁䍁䄰杍祁䍁䄴䅥獂䡁䅍䅥摂䕁䅅兒呂䍁䅣光歁䕁䅙䅊穁䑁䅙杏歁䕁䅯䅊穁䑁䅙䅁桂䅄䅁䅦䅁䍁䅣睗䙂䙁䅕䅉䝂䝁䅫杢桂䝁䄴睙灂䝁䅅䅢杁䙁䅁杣療䝁䅙兡獂䝁䅕䅉瑁䍁䅁杍睁䑁䅉杍杁䍁䄰䅉ぁ䍁䄰免㕁䍁䄰杍祁䍁䄴䅥獂䡁䅍䅥摂䕁䅅兒呂䍁䅣光歁䕁䅙䅊穁䑁䅣杏歁䕁䅯䅊穁䑁䅣䅁橂䅄䅁䅣䅁䍁䅣睗䙂䙁䅕䅉䝂䝁䅫杢桂䝁䄴睙灂䝁䅅䅢杁䙁䅁杣療䝁䅙兡獂䝁䅕䅉瑁䍁䅁杍睁䑁䅉杍杁䍁䄰䅉ぁ䍁䄰免㕁䍁䄰杍祁䍁䄴䅥獂䡁䅍䅥摂䕁䅅兒呂䍁䅣光歁䙁䅍䅊穁䑁䅫䅁時䅄䅁䅣䅁䍁䅣睗䙂䙁䅕䅉䝂䝁䅫杢桂䝁䄴睙灂䝁䅅䅢杁䙁䅁杣療䝁䅙兡獂䝁䅕䅉瑁䍁䅁杍睁䑁䅉杍杁䍁䄰䅉ぁ䍁䄰免㕁䍁䄰杍祁䍁䄴䅥獂䡁䅍䅥摂䕁䅅兒呂䍁䅣光歁䙁䅙䅊ぁ䑁䅉䅁扂䅄䅁䅦䅁䍁䅣睗䙂䙁䅕䅉䝂䝁䅫杢桂䝁䄴睙灂䝁䅅䅢杁䙁䅁杣療䝁䅙兡獂䝁䅕䅉瑁䍁䅁杍睁䑁䅉杍杁䍁䄰䅉ぁ䍁䄰免㕁䍁䄰杍祁䍁䄴䅥獂䡁䅍䅥摂䕁䅅兒呂䍁䅣光歁䙁䅣䅊ぁ䑁䅧杏歁䙁䅣䅊ㅁ䑁䅙䅁摂䅄䅁䅣䅁䍁䅣睗䙂䙁䅕䅉䝂䝁䅫杢桂䝁䄴睙灂䝁䅅䅢杁䙁䅁杣療䝁䅙兡獂䝁䅕䅉瑁䍁䅁杍睁䑁䅉杍杁䍁䄰䅉ぁ䍁䄰免㕁䍁䄰杍祁䍁䄴䅥獂䡁䅍䅥摂䕁䅅兒呂䍁䅣光歁䙁䅧䅊ぁ䑁䅉䅁捂䅄䅁䅣䅁䍁䅣睗䙂䙁䅕䅉䝂䝁䅫杢桂䝁䄴睙灂䝁䅅䅢杁䙁䅁杣療䝁䅙兡獂䝁䅕䅉瑁䍁䅁杍睁䑁䅉杍杁䍁䄰䅉ぁ䍁䄰免㕁䍁䄰杍祁䍁䄴䅥獂䡁䅍䅥摂䕁䅅兒呂䍁䅣光歁䙁䅧䅊ぁ䑁䅍䅁敂䅄䅁杣䅁䍁䅣睗䙂䙁䅕䅉䝂䝁䅫杢桂䝁䄴睙灂䝁䅅䅢杁䙁䅁杣療䝁䅙兡獂䝁䅕䅉瑁䍁䅁杍睁䑁䅉杍杁䍁䄰䅉ぁ䍁䄰免㕁䍁䄰杍祁䍁䄴䅥獂䡁䅍䅥摂䕁䅅睒卂䍁䅣光歁䕁䅉䅊硁䑁䅅兎䅁䩁䵅䅁睂䅁䅁睊扂䕁䅕兖杁䕁䅙兡畂䝁䅅杢橂䝁䅫兙獂䍁䅁䅕祂䝁䄸杚灂䝁䅷党杁䍁䄰䅉祁䑁䅁杍祁䍁䅁兌杁䑁䅑兌硁䑁䅫兌祁䑁䅉杌㑂䝁䅷督㑂䙁䄰兑䡂䙁䅉睊桁䍁䅑睑歁䑁䅉䅍䅁䥁䵑䅁㡂䅁䅁睊扂䕁䅕兖杁䕁䅙兡畂䝁䅅杢橂䝁䅫兙獂䍁䅁䅕祂䝁䄸杚灂䝁䅷党杁䍁䄰䅉祁䑁䅁杍祁䍁䅁兌杁䑁䅑兌硁䑁䅫兌祁䑁䅉杌㑂䝁䅷督㑂䙁䄰兑䡂䙁䅉睊桁䍁䅑睑歁䑁䅉䅎㙁䍁䅑睑歁䑁䅍兎䅁䥁䵙䅁睂䅁䅁睊扂䕁䅕兖杁䕁䅙兡畂䝁䅅杢橂䝁䅫兙獂䍁䅁䅕祂䝁䄸杚灂䝁䅷党杁䍁䄰䅉祁䑁䅁杍祁䍁䅁兌杁䑁䅑兌硁䑁䅫兌祁䑁䅉杌㑂䝁䅷督㑂䙁䄰兑䡂䙁䅉睊桁䍁䅑睑歁䑁䅍李䅁䥁䵧䅁⭂䅁䅁睊扂䕁䅕兖杁䕁䅙兡畂䝁䅅杢橂䝁䅫兙獂䍁䅁䅕祂䝁䄸杚灂䝁䅷党杁䍁䄰䅉祁䑁䅁杍祁䍁䅁兌杁䑁䅑兌硁䑁䅫兌祁䑁䅉杌㑂䝁䅷督㑂䙁䄰兑䡂䙁䅉睊桁䍁䅑睑歁䑁䅑免㙁䍁䅑睑歁䑁䅅免穁䅁䅁杩䅷䥁䅁䅁湁䙁䅳兒噂䍁䅁杒灂䝁䄴兙畂䝁䅍兡桂䝁䅷䅉兂䡁䅉睢浂䝁䅫䅢求䍁䅁兌杁䑁䅉䅍祁䑁䅉䅉瑁䍁䅁䅎瑁䑁䅅兏瑁䑁䅉杍畁䡁䅧䅢穂䡁䅧兘䉂䕁䅣杕湁䍁䅅䅊䕂䍁䅑免硁䑁䅧杏歁䕁䄸䅊硁䑁䅅䅏䅁䩁䵉䅁㡂䅁䅁睊扂䕁䅕兖杁䕁䅙兡畂䝁䅅杢橂䝁䅫兙獂䍁䅁䅕祂䝁䄸杚灂䝁䅷党杁䍁䄰䅉祁䑁䅁杍祁䍁䅁兌杁䑁䅑兌硁䑁䅫兌祁䑁䅉杌㑂䝁䅷督㑂䙁䄰兑䡂䙁䅉睊桁䍁䅑杒歁䑁䅉䅍㙁䍁䅑睒歁䑁䅉䅍䅁䥁䵕䅁㡂䅁䅁睊扂䕁䅕兖杁䕁䅙兡畂䝁䅅杢橂䝁䅫兙獂䍁䅁䅕祂䝁䄸杚灂䝁䅷党杁䍁䄰䅉祁䑁䅁杍祁䍁䅁兌杁䑁䅑兌硁䑁䅫兌祁䑁䅉杌㑂䝁䅷督㑂䙁䄰兑䡂䙁䅉睊桁䍁䅑杒歁䑁䅉免㙁䍁䅑睒歁䑁䅉免䅁䥁䵣䅁㡂䅁䅁睊扂䕁䅕兖杁䕁䅙兡畂䝁䅅杢橂䝁䅫兙獂䍁䅁䅕祂䝁䄸杚灂䝁䅷党杁䍁䄰䅉祁䑁䅁杍祁䍁䅁兌杁䑁䅑兌硁䑁䅫兌祁䑁䅉杌㑂䝁䅷督㑂䙁䄰兑䡂䙁䅉睊桁䍁䅑杒歁䑁䅍李㙁䍁䅑杓歁䑁䅍李䅁䥁䵫䅁㡂䅁䅁睊扂䕁䅕兖杁䕁䅙兡畂䝁䅅杢橂䝁䅫兙獂䍁䅁䅕祂䝁䄸杚灂䝁䅷党杁䍁䄰䅉祁䑁䅁杍祁䍁䅁兌杁䑁䅑兌硁䑁䅫兌祁䑁䅉杌㑂䝁䅷督㑂䙁䄰兑䡂䙁䅉睊桁䍁䅑杒歁䑁䅍睎㙁䍁䅑杓歁䑁䅍睎䅁䥁䵳䅁睂䅁䅁睊扂䕁䅕兖杁䕁䅙兡畂䝁䅅杢橂䝁䅫兙獂䍁䅁䅕祂䝁䄸杚灂䝁䅷党杁䍁䄰䅉祁䑁䅁杍祁䍁䅁兌杁䑁䅑兌硁䑁䅫兌祁䑁䅉杌㑂䝁䅷督㑂䙁䄰兑䡂䙁䅉睊桁䍁䅑睕歁䑁䅍兏䅁䩁䵁䅁睂䅁䅁睊扂䕁䅕兖杁䕁䅙兡畂䝁䅅杢橂䝁䅫兙獂䍁䅁䅕祂䝁䄸杚灂䝁䅷党杁䍁䄰䅉祁䑁䅁杍祁䍁䅁兌杁䑁䅑兌硁䑁䅫兌祁䑁䅉杌㑂䝁䅷督㑂䙁䄰兑䡂䙁䅉睊桁䍁䅑杖歁䑁䅑杍䅁䥁䵷䅁㡂䅁䅁睊扂䕁䅕兖杁䕁䅙兡畂䝁䅅杢橂䝁䅫兙獂䍁䅁䅕祂䝁䄸杚灂䝁䅷党杁䍁䄰䅉祁䑁䅁杍祁䍁䅁兌杁䑁䅑兌硁䑁䅫兌祁䑁䅉杌㑂䝁䅷督㑂䙁䄰兑䡂䙁䅉睊桁䍁䅑睖歁䑁䅑䅏㙁䍁䅑睖歁䑁䅕李䅁䥁䴴䅁睂䅁䅁睊扂䕁䅕兖杁䕁䅙兡畂䝁䅅杢橂䝁䅫兙獂䍁䅁䅕祂䝁䄸杚灂䝁䅷党杁䍁䄰䅉祁䑁䅁杍祁䍁䅁兌杁䑁䅑兌硁䑁䅫兌祁䑁䅉杌㑂䝁䅷督㑂䙁䄰兑䡂䙁䅉睊桁䍁䅑䅗歁䑁䅑杍䅁䥁䴰䅁睂䅁䅁睊扂䕁䅕兖杁䕁䅙兡畂䝁䅅杢橂䝁䅫兙獂䍁䅁䅕祂䝁䄸杚灂䝁䅷党杁䍁䄰䅉祁䑁䅁杍祁䍁䅁兌杁䑁䅑兌硁䑁䅫兌祁䑁䅉杌㑂䝁䅷督㑂䙁䄰兑䡂䙁䅉睊桁䍁䅑䅗歁䑁䅑睍䅁䥁䴸䅁祂䅁䅁睊扂䕁䅕兖杁䕁䅙兡畂䝁䅅杢橂䝁䅫兙獂䍁䅁䅕祂䝁䄸杚灂䝁䅷党杁䍁䄰䅉祁䑁䅁杍祁䍁䅁兌杁䑁䅑兌硁䑁䅫兌祁䑁䅉杌㑂䝁䅷督㑂䙁䄰兑䵂䕁䅕睊桁䍁䅑村歁䑁䅅免ㅁ䅁䅁䅋䅷䡁䅁䅁湁䙁䅳兒噂䍁䅁杒灂䝁䄴兙畂䝁䅍兡桂䝁䅷䅉兂䡁䅉睢浂䝁䅫䅢求䍁䅁兌杁䑁䅉䅍祁䑁䅉䅉瑁䍁䅁䅎瑁䑁䅅兏瑁䑁䅉杍畁䡁䅧䅢穂䡁䅧兘䉂䕁䅷兒湁䍁䅅䅊䑂䍁䅑杍睁䅁䅁睇䅷䡁䅷䅁湁䙁䅳兒噂䍁䅁杒灂䝁䄴兙畂䝁䅍兡桂䝁䅷䅉兂䡁䅉睢浂䝁䅫䅢求䍁䅁兌杁䑁䅉䅍祁䑁䅉䅉瑁䍁䅁䅎瑁䑁䅅兏瑁䑁䅉杍畁䡁䅧䅢穂䡁䅧兘䉂䕁䅷兒湁䍁䅅䅊䑂䍁䅑杍ぁ䑁䅯䅊䑂䍁䅑睍ㅁ䅁䅁先䅷䡁䅁䅁湁䙁䅳兒噂䍁䅁杒灂䝁䄴兙畂䝁䅍兡桂䝁䅷䅉兂䡁䅉睢浂䝁䅫䅢求䍁䅁兌杁䑁䅉䅍祁䑁䅉䅉瑁䍁䅁䅎瑁䑁䅅兏瑁䑁䅉杍畁䡁䅧䅢穂䡁䅧兘䉂䕁䅷兒湁䍁䅅䅊䑂䍁䅑睍㉁䅁䅁䅊䅷䡁䄴䅁湁䙁䅳兒噂䍁䅁杒灂䝁䄴兙畂䝁䅍兡桂䝁䅷䅉兂䡁䅉睢浂䝁䅫䅢求䍁䅁兌杁䑁䅉䅍祁䑁䅉䅉瑁䍁䅁䅎瑁䑁䅅兏瑁䑁䅉杍畁䡁䅧䅢穂䡁䅧兘䉂䕁䅷兒湁䍁䅅䅊䑂䍁䅑䅎硁䑁䅯䅊䑂䍁䅑免硁䑁䅍䅁流䅄䅁䅧䅁䍁䅣睗䙂䙁䅕䅉䝂䝁䅫杢桂䝁䄴睙灂䝁䅅䅢杁䙁䅁杣療䝁䅙兡獂䝁䅕䅉瑁䍁䅁杍睁䑁䅉杍杁䍁䄰䅉ぁ䍁䄰免㕁䍁䄰杍祁䍁䄴䅥獂䡁䅍䅥摂䕁䅅䅔䙂䍁䅣光歁䕁䅑䅊硁䑁䅅䅏㙁䍁䅑睔歁䑁䅅免㑁䅁䅁克䅷䡁䅷䅁湁䙁䅳兒噂䍁䅁杒灂䝁䄴兙畂䝁䅍兡桂䝁䅷䅉兂䡁䅉睢浂䝁䅫䅢求䍁䅁兌杁䑁䅉䅍祁䑁䅉䅉瑁䍁䅁䅎瑁䑁䅅兏瑁䑁䅉杍畁䡁䅧䅢穂䡁䅧兘䉂䕁䅷兒湁䍁䅅䅊䝂䍁䅑杍睁䑁䅯䅊䡂䍁䅑杍睁䅁䅁䅈䅷䡁䅷䅁湁䙁䅳兒噂䍁䅁杒灂䝁䄴兙畂䝁䅍兡桂䝁䅷䅉兂䡁䅉睢浂䝁䅫䅢求䍁䅁兌杁䑁䅉䅍祁䑁䅉䅉瑁䍁䅁䅎瑁䑁䅅兏瑁䑁䅉杍畁䡁䅧䅢穂䡁䅧兘䉂䕁䅷兒湁䍁䅅䅊䝂䍁䅑杍硁䑁䅯䅊䡂䍁䅑杍硁䅁䅁杈䅷䡁䅷䅁湁䙁䅳兒噂䍁䅁杒灂䝁䄴兙畂䝁䅍兡桂䝁䅷䅉兂䡁䅉睢浂䝁䅫䅢求䍁䅁兌杁䑁䅉䅍祁䑁䅉䅉瑁䍁䅁䅎瑁䑁䅅兏瑁䑁䅉杍畁䡁䅧䅢穂䡁䅧兘䉂䕁䅷兒湁䍁䅅䅊䝂䍁䅑睍㉁䑁䅯䅊䭂䍁䅑睍㉁䅁䅁兊䅷䡁䅷䅁湁䙁䅳兒噂䍁䅁杒灂䝁䄴兙畂䝁䅍兡桂䝁䅷䅉兂䡁䅉睢浂䝁䅫䅢求䍁䅁兌杁䑁䅉䅍祁䑁䅉䅉瑁䍁䅁䅎瑁䑁䅅兏瑁䑁䅉杍畁䡁䅧䅢穂䡁䅧兘䉂䕁䅷兒湁䍁䅅䅊䝂䍁䅑睍㍁䑁䅯䅊䭂䍁䅑睍㍁䅁䅁睊䅷䡁䅁䅁湁䙁䅳兒噂䍁䅁杒灂䝁䄴兙畂䝁䅍兡桂䝁䅷䅉兂䡁䅉睢浂䝁䅫䅢求䍁䅁兌杁䑁䅉䅍祁䑁䅉䅉瑁䍁䅁䅎瑁䑁䅅兏瑁䑁䅉杍畁䡁䅧䅢穂䡁䅧兘䉂䕁䅷兒湁䍁䅅䅊呂䍁䅑睍㕁䅁䅁睉䅷䡁䅁䅁湁䙁䅳兒噂䍁䅁杒灂䝁䄴兙畂䝁䅍兡桂䝁䅷䅉兂䡁䅉睢浂䝁䅫䅢求䍁䅁兌杁䑁䅉䅍祁䑁䅉䅉瑁䍁䅁䅎瑁䑁䅅兏瑁䑁䅉杍畁䡁䅧䅢穂䡁䅧兘䉂䕁䅷兒湁䍁䅅䅊坂䍁䅑䅎祁䅁䅁睈䅷䡁䅷䅁湁䙁䅳兒噂䍁䅁杒灂䝁䄴兙畂䝁䅍兡桂䝁䅷䅉兂䡁䅉睢浂䝁䅫䅢求䍁䅁兌杁䑁䅉䅍祁䑁䅉䅉瑁䍁䅁䅎瑁䑁䅅兏瑁䑁䅉杍畁䡁䅧䅢穂䡁䅧兘䉂䕁䅷兒湁䍁䅅䅊塂䍁䅑䅎㑁䑁䅯䅊塂䍁䅑兎㉁䅁䅁光䅷䡁䅁䅁湁䙁䅳兒噂䍁䅁杒灂䝁䄴兙畂䝁䅍兡桂䝁䅷䅉兂䡁䅉睢浂䝁䅫䅢求䍁䅁兌杁䑁䅉䅍祁䑁䅉䅉瑁䍁䅁䅎瑁䑁䅅兏瑁䑁䅉杍畁䡁䅧䅢穂䡁䅧兘䉂䕁䅷兒湁䍁䅅䅊奂䍁䅑䅎祁䅁䅁䅉䅷䡁䅁䅁湁䙁䅳兒噂䍁䅁杒灂䝁䄴兙畂䝁䅍兡桂䝁䅷䅉兂䡁䅉睢浂䝁䅫䅢求䍁䅁兌杁䑁䅉䅍祁䑁䅉䅉瑁䍁䅁䅎瑁䑁䅅兏瑁䑁䅉杍畁䡁䅧䅢穂䡁䅧兘䉂䕁䅷兒湁䍁䅅䅊奂䍁䅑䅎穁䅁䅁杉䅷䡁䅉䅁湁䙁䅳兒噂䍁䅁杒灂䝁䄴兙畂䝁䅍兡桂䝁䅷䅉兂䡁䅉睢浂䝁䅫䅢求䍁䅁兌杁䑁䅉䅍祁䑁䅉䅉瑁䍁䅁䅎瑁䑁䅅兏瑁䑁䅉杍畁䡁䅧䅢穂䡁䅧兘䉂䙁䅁睑湁䍁䅅䅊䍂䍁䅑免硁䑁䅕䅁䍃䅄䅁䅣䅁䍁䅣睗䙂䙁䅕䅉䝂䝁䅫杢桂䝁䄴睙灂䝁䅅䅢杁䙁䅁杣療䝁䅙兡獂䝁䅕䅉瑁䍁䅁杍睁䑁䅉杍杁䍁䄰䅉ぁ䍁䄰免㕁䍁䄰杍祁䍁䄴䅥獂䡁䅍䅥摂䕁䅅䅕䑂䍁䅣光歁䕁䅍䅊祁䑁䅁䅁ㅂ䅄䅁䅦䅁䍁䅣睗䙂䙁䅕䅉䝂䝁䅫杢桂䝁䄴睙灂䝁䅅䅢杁䙁䅁杣療䝁䅙兡獂䝁䅕䅉瑁䍁䅁杍睁䑁䅉杍杁䍁䄰䅉ぁ䍁䄰免㕁䍁䄰杍祁䍁䄴䅥獂䡁䅍䅥摂䕁䅅䅕䑂䍁䅣光歁䕁䅍䅊祁䑁䅑杏歁䕁䅍䅊穁䑁䅕䅁㍂䅄䅁䅣䅁䍁䅣睗䙂䙁䅕䅉䝂䝁䅫杢桂䝁䄴睙灂䝁䅅䅢杁䙁䅁杣療䝁䅙兡獂䝁䅕䅉瑁䍁䅁杍睁䑁䅉杍杁䍁䄰䅉ぁ䍁䄰免㕁䍁䄰杍祁䍁䄴䅥獂䡁䅍䅥摂䕁䅅䅕䑂䍁䅣光歁䕁䅍䅊穁䑁䅙䅁㕂䅄䅁杦䅁䍁䅣睗䙂䙁䅕䅉䝂䝁䅫杢桂䝁䄴睙灂䝁䅅䅢杁䙁䅁杣療䝁䅙兡獂䝁䅕䅉瑁䍁䅁杍睁䑁䅉杍杁䍁䄰䅉ぁ䍁䄰免㕁䍁䄰杍祁䍁䄴䅥獂䡁䅍䅥摂䕁䅅䅕䑂䍁䅣光歁䕁䅍䅊ぁ䑁䅅杏歁䕁䅍䅊硁䑁䅅睍䅁䡁䵳䅁䅃䅁䅁睊扂䕁䅕兖杁䕁䅙兡畂䝁䅅杢橂䝁䅫兙獂䍁䅁䅕祂䝁䄸杚灂䝁䅷党杁䍁䄰䅉祁䑁䅁杍祁䍁䅁兌杁䑁䅑兌硁䑁䅫兌祁䑁䅉杌㑂䝁䅷督㑂䙁䄰兑兂䕁䅍睊桁䍁䅑䅒歁䑁䅅免㑁䑁䅯䅊偂䍁䅑免硁䑁䅧䅁䑃䅄䅁䅦䅁䍁䅣睗䙂䙁䅕䅉䝂䝁䅫杢桂䝁䄴睙灂䝁䅅䅢杁䙁䅁杣療䝁䅙兡獂䝁䅕䅉瑁䍁䅁杍睁䑁䅉杍杁䍁䄰䅉ぁ䍁䄰免㕁䍁䄰杍祁䍁䄴䅥獂䡁䅍䅥摂䕁䅅䅕䑂䍁䅣光歁䕁䅙䅊祁䑁䅁杏歁䕁䅣䅊祁䑁䅁䅁㉂䅄䅁䅦䅁䍁䅣睗䙂䙁䅕䅉䝂䝁䅫杢桂䝁䄴睙灂䝁䅅䅢杁䙁䅁杣療䝁䅙兡獂䝁䅕䅉瑁䍁䅁杍睁䑁䅉杍杁䍁䄰䅉ぁ䍁䄰免㕁䍁䄰杍祁䍁䄴䅥獂䡁䅍䅥摂䕁䅅䅕䑂䍁䅣光歁䕁䅙䅊祁䑁䅅杏歁䕁䅣䅊祁䑁䅅䅁㑂䅄䅁䅦䅁䍁䅣睗䙂䙁䅕䅉䝂䝁䅫杢桂䝁䄴睙灂䝁䅅䅢杁䙁䅁杣療䝁䅙兡獂䝁䅕䅉瑁䍁䅁杍睁䑁䅉杍杁䍁䄰䅉ぁ䍁䄰免㕁䍁䄰杍祁䍁䄴䅥獂䡁䅍䅥摂䕁䅅䅕䑂䍁䅣光歁䕁䅙䅊穁䑁䅙杏歁䕁䅯䅊穁䑁䅙䅁㙂䅄䅁䅦䅁䍁䅣睗䙂䙁䅕䅉䝂䝁䅫杢桂䝁䄴睙灂䝁䅅䅢杁䙁䅁杣療䝁䅙兡獂䝁䅕䅉瑁䍁䅁杍睁䑁䅉杍杁䍁䄰䅉ぁ䍁䄰免㕁䍁䄰杍祁䍁䄴䅥獂䡁䅍䅥摂䕁䅅䅕䑂䍁䅣光歁䕁䅙䅊穁䑁䅣杏歁䕁䅯䅊穁䑁䅣䅁㡂䅄䅁䅣䅁䍁䅣睗䙂䙁䅕䅉䝂䝁䅫杢桂䝁䄴睙灂䝁䅅䅢杁䙁䅁杣療䝁䅙兡獂䝁䅕䅉瑁䍁䅁杍睁䑁䅉杍杁䍁䄰䅉ぁ䍁䄰免㕁䍁䄰杍祁䍁䄴䅥獂䡁䅍䅥摂䕁䅅䅕䑂䍁䅣光歁䙁䅍䅊穁䑁䅫䅁㥂䅄䅁䅣䅁䍁䅣睗䙂䙁䅕䅉䝂䝁䅫杢桂䝁䄴睙灂䝁䅅䅢杁䙁䅁杣療䝁䅙兡獂䝁䅕䅉瑁䍁䅁杍睁䑁䅉杍杁䍁䄰䅉ぁ䍁䄰免㕁䍁䄰杍祁䍁䄴䅥獂䡁䅍䅥摂䕁䅅䅕䑂䍁䅣光歁䙁䅙䅊ぁ䑁䅉䅁⭂䅄䅁䅦䅁䍁䅣睗䙂䙁䅕䅉䝂䝁䅫杢桂䝁䄴睙灂䝁䅅䅢杁䙁䅁杣療䝁䅙兡獂䝁䅕䅉瑁䍁䅁杍睁䑁䅉杍杁䍁䄰䅉ぁ䍁䄰免㕁䍁䄰杍祁䍁䄴䅥獂䡁䅍䅥摂䕁䅅䅕䑂䍁䅣光歁䙁䅣䅊ぁ䑁䅧杏歁䙁䅣䅊ㅁ䑁䅙䅁䅃䅄䅁䅣䅁䍁䅣睗䙂䙁䅕䅉䝂䝁䅫杢桂䝁䄴睙灂䝁䅅䅢杁䙁䅁杣療䝁䅙兡獂䝁䅕䅉瑁䍁䅁杍睁䑁䅉杍杁䍁䄰䅉ぁ䍁䄰免㕁䍁䄰杍祁䍁䄴䅥獂䡁䅍䅥摂䕁䅅䅕䑂䍁䅣光歁䙁䅧䅊ぁ䑁䅉䅁⽂䅄䅁䅣䅁䍁䅣睗䙂䙁䅕䅉䝂䝁䅫杢桂䝁䄴睙灂䝁䅅䅢杁䙁䅁杣療䝁䅙兡獂䝁䅕䅉瑁䍁䅁杍睁䑁䅉杍杁䍁䄰䅉ぁ䍁䄰免㕁䍁䄰杍祁䍁䄴䅥獂䡁䅍䅥摂䕁䅅䅕䑂䍁䅣光歁䙁䅧䅊ぁ䑁䅍䅁䉃䅄䅁来䅁䍁䅣睗䙂䙁䅕䅉䝂䝁䅫杢桂䝁䄴睙灂䝁䅅䅢杁䙁䅁杣療䝁䅙兡獂䝁䅕䅉瑁䍁䅁杍睁䑁䅉杍杁䍁䄰䅉ぁ䍁䄰免㕁䍁䄰杍祁䍁䄴䅥獂䡁䅍䅥摂䕁䅅杖䉂䍁䅁䅋祁䍁䅫睊桁䍁䅑村歁䑁䅅免ㅁ䅁䅁睲䅷䡁䅧䅁湁䙁䅳兒噂䍁䅁杒灂䝁䄴兙畂䝁䅍兡桂䝁䅷䅉兂䡁䅉睢浂䝁䅫䅢求䍁䅁兌杁䑁䅉䅍祁䑁䅉䅉瑁䍁䅁䅎瑁䑁䅅兏瑁䑁䅉杍畁䡁䅧䅢穂䡁䅧兘䉂䙁䅙兑杁䍁䅧杍灁䍁䅣光歁䕁䅍䅊祁䑁䅁䅁楃䅄䅁䅨䅁䍁䅣睗䙂䙁䅕䅉䝂䝁䅫杢桂䝁䄴睙灂䝁䅅䅢杁䙁䅁杣療䝁䅙兡獂䝁䅕䅉瑁䍁䅁杍睁䑁䅉杍杁䍁䄰䅉ぁ䍁䄰免㕁䍁䄰杍祁䍁䄴䅥獂䡁䅍䅥摂䕁䅅杖䉂䍁䅁䅋祁䍁䅫睊桁䍁䅑睑歁䑁䅉䅎㙁䍁䅑睑歁䑁䅍兎䅁䭁䵑䅁㑂䅁䅁睊扂䕁䅕兖杁䕁䅙兡畂䝁䅅杢橂䝁䅫兙獂䍁䅁䅕祂䝁䄸杚灂䝁䅷党杁䍁䄰䅉祁䑁䅁杍祁䍁䅁兌杁䑁䅑兌硁䑁䅫兌祁䑁䅉杌㑂䝁䅷督㑂䙁䄰兑坂䕁䅅䅉潁䑁䅉克湁䍁䅅䅊䑂䍁䅑睍㉁䅁䅁杰䅷䥁䅙䅁湁䙁䅳兒噂䍁䅁杒灂䝁䄴兙畂䝁䅍兡桂䝁䅷䅉兂䡁䅉睢浂䝁䅫䅢求䍁䅁兌杁䑁䅉䅍祁䑁䅉䅉瑁䍁䅁䅎瑁䑁䅅兏瑁䑁䅉杍畁䡁䅧䅢穂䡁䅧兘䉂䙁䅙兑杁䍁䅧杍灁䍁䅣光歁䕁䅍䅊ぁ䑁䅅杏歁䕁䅍䅊硁䑁䅅睍䅁䭁䵧䅁䥃䅁䅁睊扂䕁䅕兖杁䕁䅙兡畂䝁䅅杢橂䝁䅫兙獂䍁䅁䅕祂䝁䄸杚灂䝁䅷党杁䍁䄰䅉祁䑁䅁杍祁䍁䅁兌杁䑁䅑兌硁䑁䅫兌祁䑁䅉杌㑂䝁䅷督㑂䙁䄰兑坂䕁䅅䅉潁䑁䅉克湁䍁䅅䅊䕂䍁䅑免硁䑁䅧杏歁䕁䄸䅊硁䑁䅅䅏䅁䱁䵁䅁䕃䅁䅁睊扂䕁䅕兖杁䕁䅙兡畂䝁䅅杢橂䝁䅫兙獂䍁䅁䅕祂䝁䄸杚灂䝁䅷党杁䍁䄰䅉祁䑁䅁杍祁䍁䅁兌杁䑁䅑兌硁䑁䅫兌祁䑁䅉杌㑂䝁䅷督㑂䙁䄰兑坂䕁䅅䅉潁䑁䅉克湁䍁䅅䅊䝂䍁䅑杍睁䑁䅯䅊䡂䍁䅑杍睁䅁䅁睯䅷䥁䅑䅁湁䙁䅳兒噂䍁䅁杒灂䝁䄴兙畂䝁䅍兡桂䝁䅷䅉兂䡁䅉睢浂䝁䅫䅢求䍁䅁兌杁䑁䅉䅍祁䑁䅉䅉瑁䍁䅁䅎瑁䑁䅅兏瑁䑁䅉杍畁䡁䅧䅢穂䡁䅧兘䉂䙁䅙兑杁䍁䅧杍灁䍁䅣光歁䕁䅙䅊祁䑁䅅杏歁䕁䅣䅊祁䑁䅅䅁汃䅄䅁䅨䅁䍁䅣睗䙂䙁䅕䅉䝂䝁䅫杢桂䝁䄴睙灂䝁䅅䅢杁䙁䅁杣療䝁䅙兡獂䝁䅕䅉瑁䍁䅁杍睁䑁䅉杍杁䍁䄰䅉ぁ䍁䄰免㕁䍁䄰杍祁䍁䄴䅥獂䡁䅍䅥摂䕁䅅杖䉂䍁䅁䅋祁䍁䅫睊桁䍁䅑杒歁䑁䅍李㙁䍁䅑杓歁䑁䅍李䅁䭁䵣䅁䕃䅁䅁睊扂䕁䅕兖杁䕁䅙兡畂䝁䅅杢橂䝁䅫兙獂䍁䅁䅕祂䝁䄸杚灂䝁䅷党杁䍁䄰䅉祁䑁䅁杍祁䍁䅁兌杁䑁䅑兌硁䑁䅫兌祁䑁䅉杌㑂䝁䅷督㑂䙁䄰兑坂䕁䅅䅉潁䑁䅉克湁䍁䅅䅊䝂䍁䅑睍㍁䑁䅯䅊䭂䍁䅑睍㍁䅁䅁共䅷䡁䅧䅁湁䙁䅳兒噂䍁䅁杒灂䝁䄴兙畂䝁䅍兡桂䝁䅷䅉兂䡁䅉睢浂䝁䅫䅢求䍁䅁兌杁䑁䅉䅍祁䑁䅉䅉瑁䍁䅁䅎瑁䑁䅅兏瑁䑁䅉杍畁䡁䅧䅢穂䡁䅧兘䉂䙁䅙兑杁䍁䅧杍灁䍁䅣光歁䙁䅍䅊穁䑁䅫䅁煃䅄䅁䅥䅁䍁䅣睗䙂䙁䅕䅉䝂䝁䅫杢桂䝁䄴睙灂䝁䅅䅢杁䙁䅁杣療䝁䅙兡獂䝁䅕䅉瑁䍁䅁杍睁䑁䅉杍杁䍁䄰䅉ぁ䍁䄰免㕁䍁䄰杍祁䍁䄴䅥獂䡁䅍䅥摂䕁䅅杖䉂䍁䅁䅋祁䍁䅫睊桁䍁䅑杖歁䑁䅑杍䅁䭁䵳䅁䕃䅁䅁睊扂䕁䅕兖杁䕁䅙兡畂䝁䅅杢橂䝁䅫兙獂䍁䅁䅕祂䝁䄸杚灂䝁䅷党杁䍁䄰䅉祁䑁䅁杍祁䍁䅁兌杁䑁䅑兌硁䑁䅫兌祁䑁䅉杌㑂䝁䅷督㑂䙁䄰兑坂䕁䅅䅉潁䑁䅉克湁䍁䅅䅊塂䍁䅑䅎㑁䑁䅯䅊塂䍁䅑兎㉁䅁䅁兲䅷䡁䅧䅁湁䙁䅳兒噂䍁䅁杒灂䝁䄴兙畂䝁䅍兡桂䝁䅷䅉兂䡁䅉睢浂䝁䅫䅢求䍁䅁兌杁䑁䅉䅍祁䑁䅉䅉瑁䍁䅁䅎瑁䑁䅅兏瑁䑁䅉杍畁䡁䅧䅢穂䡁䅧兘䉂䙁䅙兑杁䍁䅧杍灁䍁䅣光歁䙁䅧䅊ぁ䑁䅉䅁獃䅄䅁䅥䅁䍁䅣睗䙂䙁䅕䅉䝂䝁䅫杢桂䝁䄴睙灂䝁䅅䅢杁䙁䅁杣療䝁䅙兡獂䝁䅕䅉瑁䍁䅁杍睁䑁䅉杍杁䍁䄰䅉ぁ䍁䄰免㕁䍁䄰杍祁䍁䄴䅥獂䡁䅍䅥摂䕁䅅杖䉂䍁䅁䅋祁䍁䅫睊桁䍁䅑䅗歁䑁䅑睍䅁䭁䴴䅁祂䅁䅁睊扂䕁䅕兖杁䕁䅙兡畂䝁䅅杢橂䝁䅫兙獂䍁䅁䅕祂䝁䄸杚灂䝁䅷党杁䍁䄰䅉祁䑁䅁杍祁䍁䅁兌杁䑁䅑兌硁䑁䅫兌祁䑁䅉杌㑂䝁䅷督㑂䙁䄰兑坂䕁䅅睊桁䍁䅑村歁䑁䅅免ㅁ䅁䅁䅭䅷䡁䅁䅁湁䙁䅳兒噂䍁䅁杒灂䝁䄴兙畂䝁䅍兡桂䝁䅷䅉兂䡁䅉睢浂䝁䅫䅢求䍁䅁兌杁䑁䅉䅍祁䑁䅉䅉瑁䍁䅁䅎瑁䑁䅅兏瑁䑁䅉杍畁䡁䅧䅢穂䡁䅧兘䉂䙁䅙兑湁䍁䅅䅊䑂䍁䅑杍睁䅁䅁䅬䅷䡁䅷䅁湁䙁䅳兒噂䍁䅁杒灂䝁䄴兙畂䝁䅍兡桂䝁䅷䅉兂䡁䅉睢浂䝁䅫䅢求䍁䅁兌杁䑁䅉䅍祁䑁䅉䅉瑁䍁䅁䅎瑁䑁䅅兏瑁䑁䅉杍畁䡁䅧䅢穂䡁䅧兘䉂䙁䅙兑湁䍁䅅䅊䑂䍁䅑杍ぁ䑁䅯䅊䑂䍁䅑睍ㅁ䅁䅁杬䅷䡁䅁䅁湁䙁䅳兒噂䍁䅁杒灂䝁䄴兙畂䝁䅍兡桂䝁䅷䅉兂䡁䅉睢浂䝁䅫䅢求䍁䅁兌杁䑁䅉䅍祁䑁䅉䅉瑁䍁䅁䅎瑁䑁䅅兏瑁䑁䅉杍畁䡁䅧䅢穂䡁䅧兘䉂䙁䅙兑湁䍁䅅䅊䑂䍁䅑睍㉁䅁䅁杭䅷䡁䄴䅁湁䙁䅳兒噂䍁䅁杒灂䝁䄴兙畂䝁䅍兡桂䝁䅷䅉兂䡁䅉睢浂䝁䅫䅢求䍁䅁兌杁䑁䅉䅍祁䑁䅉䅉瑁䍁䅁䅎瑁䑁䅅兏瑁䑁䅉杍畁䡁䅧䅢穂䡁䅧兘䉂䙁䅙兑湁䍁䅅䅊䑂䍁䅑䅎硁䑁䅯䅊䑂䍁䅑免硁䑁䅍䅁捃䅄䅁䅧䅁䍁䅣睗䙂䙁䅕䅉䝂䝁䅫杢桂䝁䄴睙灂䝁䅅䅢杁䙁䅁杣療䝁䅙兡獂䝁䅕䅉瑁䍁䅁杍睁䑁䅉杍杁䍁䄰䅉ぁ䍁䄰免㕁䍁䄰杍祁䍁䄴䅥獂䡁䅍䅥摂䕁䅅杖䉂䍁䅣光歁䕁䅑䅊硁䑁䅅䅏㙁䍁䅑睔歁䑁䅅免㑁䅁䅁六䅷䡁䅷䅁湁䙁䅳兒噂䍁䅁杒灂䝁䄴兙畂䝁䅍兡桂䝁䅷䅉兂䡁䅉睢浂䝁䅫䅢求䍁䅁兌杁䑁䅉䅍祁䑁䅉䅉瑁䍁䅁䅎瑁䑁䅅兏瑁䑁䅉杍畁䡁䅧䅢穂䡁䅧兘䉂䙁䅙兑湁䍁䅅䅊䝂䍁䅑杍睁䑁䅯䅊䡂䍁䅑杍睁䅁䅁公䅷䡁䅷䅁湁䙁䅳兒噂䍁䅁杒灂䝁䄴兙畂䝁䅍兡桂䝁䅷䅉兂䡁䅉睢浂䝁䅫䅢求䍁䅁兌杁䑁䅉䅍祁䑁䅉䅉瑁䍁䅁䅎瑁䑁䅅兏瑁䑁䅉杍畁䡁䅧䅢穂䡁䅧兘䉂䙁䅙兑湁䍁䅅䅊䝂䍁䅑杍硁䑁䅯䅊䡂䍁䅑杍硁䅁䅁睬䅷䡁䅷䅁湁䙁䅳兒噂䍁䅁杒灂䝁䄴兙畂䝁䅍兡桂䝁䅷䅉兂䡁䅉睢浂䝁䅫䅢求䍁䅁兌杁䑁䅉䅍祁䑁䅉䅉瑁䍁䅁䅎瑁䑁䅅兏瑁䑁䅉杍畁䡁䅧䅢穂䡁䅧兘䉂䙁䅙兑湁䍁䅅䅊䝂䍁䅑睍㉁䑁䅯䅊䭂䍁䅑睍㉁䅁䅁睭䅷䡁䅷䅁湁䙁䅳兒噂䍁䅁杒灂䝁䄴兙畂䝁䅍兡桂䝁䅷䅉兂䡁䅉睢浂䝁䅫䅢求䍁䅁兌杁䑁䅉䅍祁䑁䅉䅉瑁䍁䅁䅎瑁䑁䅅兏瑁䑁䅉杍畁䡁䅧䅢穂䡁䅧兘䉂䙁䅙兑湁䍁䅅䅊䝂䍁䅑睍㍁䑁䅯䅊䭂䍁䅑睍㍁䅁䅁兮䅷䡁䅁䅁湁䙁䅳兒噂䍁䅁杒灂䝁䄴兙畂䝁䅍兡桂䝁䅷䅉兂䡁䅉睢浂䝁䅫䅢求䍁䅁兌杁䑁䅉䅍祁䑁䅉䅉瑁䍁䅁䅎瑁䑁䅅兏瑁䑁䅉杍畁䡁䅧䅢穂䡁䅧兘䉂䙁䅙兑湁䍁䅅䅊呂䍁䅑睍㕁䅁䅁睫䅷䡁䅁䅁湁䙁䅳兒噂䍁䅁杒灂䝁䄴兙畂䝁䅍兡桂䝁䅷䅉兂䡁䅉睢浂䝁䅫䅢求䍁䅁兌杁䑁䅉䅍祁䑁䅉䅉瑁䍁䅁䅎瑁䑁䅅兏瑁䑁䅉杍畁䡁䅧䅢穂䡁䅧兘䉂䙁䅙兑湁䍁䅅䅊坂䍁䅑䅎祁䅁䅁杮䅷䡁䅷䅁湁䙁䅳兒噂䍁䅁杒灂䝁䄴兙畂䝁䅍兡桂䝁䅷䅉兂䡁䅉睢浂䝁䅫䅢求䍁䅁兌杁䑁䅉䅍祁䑁䅉䅉瑁䍁䅁䅎瑁䑁䅅兏瑁䑁䅉杍畁䡁䅧䅢穂䡁䅧兘䉂䙁䅙兑湁䍁䅅䅊塂䍁䅑䅎㑁䑁䅯䅊塂䍁䅑兎㉁䅁䅁䅯䅷䡁䅁䅁湁䙁䅳兒噂䍁䅁杒灂䝁䄴兙畂䝁䅍兡桂䝁䅷䅉兂䡁䅉睢浂䝁䅫䅢求䍁䅁兌杁䑁䅉䅍祁䑁䅉䅉瑁䍁䅁䅎瑁䑁䅅兏瑁䑁䅉杍畁䡁䅧䅢穂䡁䅧兘䉂䙁䅙兑湁䍁䅅䅊奂䍁䅑䅎祁䅁䅁睮䅷䡁䅁䅁湁䙁䅳兒噂䍁䅁杒灂䝁䄴兙畂䝁䅍兡桂䝁䅷䅉兂䡁䅉睢浂䝁䅫䅢求䍁䅁兌杁䑁䅉䅍祁䑁䅉䅉瑁䍁䅁䅎瑁䑁䅅兏瑁䑁䅉杍畁䡁䅧䅢穂䡁䅧兘䉂䙁䅙兑湁䍁䅅䅊奂䍁䅑䅎穁䅁䅁兯䅷䡁䅉䅁湁䙁䅳兒噂䍁䅁杒灂䝁䄴兙畂䝁䅍兡桂䝁䅷䅉兂䡁䅉睢浂䝁䅫䅢求䍁䅁兌杁䑁䅉䅍祁䑁䅉䅉瑁䍁䅁䅎瑁䑁䅅兏瑁䑁䅉杍畁䡁䅧䅢穂䡁䅧兘䍂䕁䅣兒湁䍁䅅䅊䍂䍁䅑免硁䑁䅕䅁扃兄䅁䅣䅁䍁䅣睗䙂䙁䅕䅉䝂䝁䅫杢桂䝁䄴睙灂䝁䅅䅢杁䙁䅁杣療䝁䅙兡獂䝁䅕䅉瑁䍁䅁杍睁䑁䅉杍杁䍁䄰䅉ぁ䍁䄰免㕁䍁䄰杍祁䍁䄴䅥獂䡁䅍䅥摂䕁䅉睒䙂䍁䅣光歁䕁䅍䅊祁䑁䅁䅁千兄䅁䅦䅁䍁䅣睗䙂䙁䅕䅉䝂䝁䅫杢桂䝁䄴睙灂䝁䅅䅢杁䙁䅁杣療䝁䅙兡獂䝁䅕䅉瑁䍁䅁杍睁䑁䅉杍杁䍁䄰䅉ぁ䍁䄰免㕁䍁䄰杍祁䍁䄴䅥獂䡁䅍䅥摂䕁䅉睒䙂䍁䅣光歁䕁䅍䅊祁䑁䅑杏歁䕁䅍䅊穁䑁䅕䅁啃兄䅁䅣䅁䍁䅣睗䙂䙁䅕䅉䝂䝁䅫杢桂䝁䄴睙灂䝁䅅䅢杁䙁䅁杣療䝁䅙兡獂䝁䅕䅉瑁䍁䅁杍睁䑁䅉杍杁䍁䄰䅉ぁ䍁䄰免㕁䍁䄰杍祁䍁䄴䅥獂䡁䅍䅥摂䕁䅉睒䙂䍁䅣光歁䕁䅍䅊穁䑁䅙䅁坃兄䅁杦䅁䍁䅣睗䙂䙁䅕䅉䝂䝁䅫杢桂䝁䄴睙灂䝁䅅䅢杁䙁䅁杣療䝁䅙兡獂䝁䅕䅉瑁䍁䅁杍睁䑁䅉杍杁䍁䄰䅉ぁ䍁䄰免㕁䍁䄰杍祁䍁䄴䅥獂䡁䅍䅥摂䕁䅉睒䙂䍁䅣光歁䕁䅍䅊ぁ䑁䅅杏歁䕁䅍䅊硁䑁䅅睍䅁䩁乧䅁䅃䅁䅁睊扂䕁䅕兖杁䕁䅙兡畂䝁䅅杢橂䝁䅫兙獂䍁䅁䅕祂䝁䄸杚灂䝁䅷党杁䍁䄰䅉祁䑁䅁杍祁䍁䅁兌杁䑁䅑兌硁䑁䅫兌祁䑁䅉杌㑂䝁䅷督㑂䙁䄰村䡂䕁䅕睊桁䍁䅑䅒歁䑁䅅免㑁䑁䅯䅊偂䍁䅑免硁䑁䅧䅁捃兄䅁䅦䅁䍁䅣睗䙂䙁䅕䅉䝂䝁䅫杢桂䝁䄴睙灂䝁䅅䅢杁䙁䅁杣療䝁䅙兡獂䝁䅕䅉瑁䍁䅁杍睁䑁䅉杍杁䍁䄰䅉ぁ䍁䄰免㕁䍁䄰杍祁䍁䄴䅥獂䡁䅍䅥摂䕁䅉睒䙂䍁䅣光歁䕁䅙䅊祁䑁䅁杏歁䕁䅣䅊祁䑁䅁䅁呃兄䅁䅦䅁䍁䅣睗䙂䙁䅕䅉䝂䝁䅫杢桂䝁䄴睙灂䝁䅅䅢杁䙁䅁杣療䝁䅙兡獂䝁䅕䅉瑁䍁䅁杍睁䑁䅉杍杁䍁䄰䅉ぁ䍁䄰免㕁䍁䄰杍祁䍁䄴䅥獂䡁䅍䅥摂䕁䅉睒䙂䍁䅣光歁䕁䅙䅊祁䑁䅅杏歁䕁䅣䅊祁䑁䅅䅁噃兄䅁䅦䅁䍁䅣睗䙂䙁䅕䅉䝂䝁䅫杢桂䝁䄴睙灂䝁䅅䅢杁䙁䅁杣療䝁䅙兡獂䝁䅕䅉瑁䍁䅁杍睁䑁䅉杍杁䍁䄰䅉ぁ䍁䄰免㕁䍁䄰杍祁䍁䄴䅥獂䡁䅍䅥摂䕁䅉睒䙂䍁䅣光歁䕁䅙䅊穁䑁䅙杏歁䕁䅯䅊穁䑁䅙䅁塃兄䅁䅦䅁䍁䅣睗䙂䙁䅕䅉䝂䝁䅫杢桂䝁䄴睙灂䝁䅅䅢杁䙁䅁杣療䝁䅙兡獂䝁䅕䅉瑁䍁䅁杍睁䑁䅉杍杁䍁䄰䅉ぁ䍁䄰免㕁䍁䄰杍祁䍁䄴䅥獂䡁䅍䅥摂䕁䅉睒䙂䍁䅣光歁䕁䅙䅊穁䑁䅣杏歁䕁䅯䅊穁䑁䅣䅁婃兄䅁䅣䅁䍁䅣睗䙂䙁䅕䅉䝂䝁䅫杢桂䝁䄴睙灂䝁䅅䅢杁䙁䅁杣療䝁䅙兡獂䝁䅕䅉瑁䍁䅁杍睁䑁䅉杍杁䍁䄰䅉ぁ䍁䄰免㕁䍁䄰杍祁䍁䄴䅥獂䡁䅍䅥摂䕁䅉睒䙂䍁䅣光歁䙁䅍䅊穁䑁䅫䅁慃兄䅁䅣䅁䍁䅣睗䙂䙁䅕䅉䝂䝁䅫杢桂䝁䄴睙灂䝁䅅䅢杁䙁䅁杣療䝁䅙兡獂䝁䅕䅉瑁䍁䅁杍睁䑁䅉杍杁䍁䄰䅉ぁ䍁䄰免㕁䍁䄰杍祁䍁䄴䅥獂䡁䅍䅥摂䕁䅉睒䙂䍁䅣光歁䙁䅙䅊ぁ䑁䅉䅁摃兄䅁䅦䅁䍁䅣睗䙂䙁䅕䅉䝂䝁䅫杢桂䝁䄴睙灂䝁䅅䅢杁䙁䅁杣療䝁䅙兡獂䝁䅕䅉瑁䍁䅁杍睁䑁䅉杍杁䍁䄰䅉ぁ䍁䄰免㕁䍁䄰杍祁䍁䄴䅥獂䡁䅍䅥摂䕁䅉睒䙂䍁䅣光歁䙁䅣䅊ぁ䑁䅧杏歁䙁䅣䅊ㅁ䑁䅙䅁晃兄䅁䅣䅁䍁䅣睗䙂䙁䅕䅉䝂䝁䅫杢桂䝁䄴睙灂䝁䅅䅢杁䙁䅁杣療䝁䅙兡獂䝁䅕䅉瑁䍁䅁杍睁䑁䅉杍杁䍁䄰䅉ぁ䍁䄰免㕁䍁䄰杍祁䍁䄴䅥獂䡁䅍䅥摂䕁䅉睒䙂䍁䅣光歁䙁䅧䅊ぁ䑁䅉䅁敃兄䅁䅣䅁䍁䅣睗䙂䙁䅕䅉䝂䝁䅫杢桂䝁䄴睙灂䝁䅅䅢杁䙁䅁杣療䝁䅙兡獂䝁䅕䅉瑁䍁䅁杍睁䑁䅉杍杁䍁䄰䅉ぁ䍁䄰免㕁䍁䄰杍祁䍁䄴䅥獂䡁䅍䅥摂䕁䅉睒䙂䍁䅣光歁䙁䅧䅊ぁ䑁䅍䅁权兄䅁杣䅁䍁䅣睗䙂䙁䅕䅉䝂䝁䅫杢桂䝁䄴睙灂䝁䅅䅢杁䙁䅁杣療䝁䅙兡獂䝁䅕䅉瑁䍁䅁杍睁䑁䅉杍杁䍁䄰䅉ぁ䍁䄰免㕁䍁䄰杍祁䍁䄴䅥獂䡁䅍䅥摂䕁䅉睓䥂䍁䅣光歁䕁䅉䅊硁䑁䅅兎䅁䱁䵕䅁睂䅁䅁睊扂䕁䅕兖杁䕁䅙兡畂䝁䅅杢橂䝁䅫兙獂䍁䅁䅕祂䝁䄸杚灂䝁䅷党杁䍁䄰䅉祁䑁䅁杍祁䍁䅁兌杁䑁䅑兌硁䑁䅫兌祁䑁䅉杌㑂䝁䅷督㑂䙁䄰村䱂䕁䅧睊桁䍁䅑睑歁䑁䅉䅍䅁䱁䵅䅁㡂䅁䅁睊扂䕁䅕兖杁䕁䅙兡畂䝁䅅杢橂䝁䅫兙獂䍁䅁䅕祂䝁䄸杚灂䝁䅷党杁䍁䄰䅉祁䑁䅁杍祁䍁䅁兌杁䑁䅑兌硁䑁䅫兌祁䑁䅉杌㑂䝁䅷督㑂䙁䄰村䱂䕁䅧睊桁䍁䅑睑歁䑁䅉䅎㙁䍁䅑睑歁䑁䅍兎䅁䱁䵍䅁睂䅁䅁睊扂䕁䅕兖杁䕁䅙兡畂䝁䅅杢橂䝁䅫兙獂䍁䅁䅕祂䝁䄸杚灂䝁䅷党杁䍁䄰䅉祁䑁䅁杍祁䍁䅁兌杁䑁䅑兌硁䑁䅫兌祁䑁䅉杌㑂䝁䅷督㑂䙁䄰村䱂䕁䅧睊桁䍁䅑睑歁䑁䅍李䅁䱁䵣䅁⭂䅁䅁睊扂䕁䅕兖杁䕁䅙兡畂䝁䅅杢橂䝁䅫兙獂䍁䅁䅕祂䝁䄸杚灂䝁䅷党杁䍁䄰䅉祁䑁䅁杍祁䍁䅁兌杁䑁䅑兌硁䑁䅫兌祁䑁䅉杌㑂䝁䅷督㑂䙁䄰村䱂䕁䅧睊桁䍁䅑睑歁䑁䅑免㙁䍁䅑睑歁䑁䅅免穁䅁䅁兵䅷䥁䅁䅁湁䙁䅳兒噂䍁䅁杒灂䝁䄴兙畂䝁䅍兡桂䝁䅷䅉兂䡁䅉睢浂䝁䅫䅢求䍁䅁兌杁䑁䅉䅍祁䑁䅉䅉瑁䍁䅁䅎瑁䑁䅅兏瑁䑁䅉杍畁䡁䅧䅢穂䡁䅧兘䍂䕁䅳䅓湁䍁䅅䅊䕂䍁䅑免硁䑁䅧杏歁䕁䄸䅊硁䑁䅅䅏䅁䱁䵙䅁㡂䅁䅁睊扂䕁䅕兖杁䕁䅙兡畂䝁䅅杢橂䝁䅫兙獂䍁䅁䅕祂䝁䄸杚灂䝁䅷党杁䍁䄰䅉祁䑁䅁杍祁䍁䅁兌杁䑁䅑兌硁䑁䅫兌祁䑁䅉杌㑂䝁䅷督㑂䙁䄰村䱂䕁䅧睊桁䍁䅑杒歁䑁䅉䅍㙁䍁䅑睒歁䑁䅉䅍䅁䱁䵉䅁㡂䅁䅁睊扂䕁䅕兖杁䕁䅙兡畂䝁䅅杢橂䝁䅫兙獂䍁䅁䅕祂䝁䄸杚灂䝁䅷党杁䍁䄰䅉祁䑁䅁杍祁䍁䅁兌杁䑁䅑兌硁䑁䅫兌祁䑁䅉杌㑂䝁䅷督㑂䙁䄰村䱂䕁䅧睊桁䍁䅑杒歁䑁䅉免㙁䍁䅑睒歁䑁䅉免䅁䱁䵑䅁㡂䅁䅁睊扂䕁䅕兖杁䕁䅙兡畂䝁䅅杢橂䝁䅫兙獂䍁䅁䅕祂䝁䄸杚灂䝁䅷党杁䍁䄰䅉祁䑁䅁杍祁䍁䅁兌杁䑁䅑兌硁䑁䅫兌祁䑁䅉杌㑂䝁䅷督㑂䙁䄰村䱂䕁䅧睊桁䍁䅑杒歁䑁䅍李㙁䍁䅑杓歁䑁䅍李䅁䱁䵧䅁㡂䅁䅁睊扂䕁䅕兖杁䕁䅙兡畂䝁䅅杢橂䝁䅫兙獂䍁䅁䅕祂䝁䄸杚灂䝁䅷党杁䍁䄰䅉祁䑁䅁杍祁䍁䅁兌杁䑁䅑兌硁䑁䅫兌祁䑁䅉杌㑂䝁䅷督㑂䙁䄰村䱂䕁䅧睊桁䍁䅑杒歁䑁䅍睎㙁䍁䅑杓歁䑁䅍睎䅁䱁䵯䅁睂䅁䅁睊扂䕁䅕兖杁䕁䅙兡畂䝁䅅杢橂䝁䅫兙獂䍁䅁䅕祂䝁䄸杚灂䝁䅷党杁䍁䄰䅉祁䑁䅁杍祁䍁䅁兌杁䑁䅑兌硁䑁䅫兌祁䑁䅉杌㑂䝁䅷督㑂䙁䄰村䱂䕁䅧睊桁䍁䅑睕歁䑁䅍兏䅁䱁䵳䅁睂䅁䅁睊扂䕁䅕兖杁䕁䅙兡畂䝁䅅杢橂䝁䅫兙獂䍁䅁䅕祂䝁䄸杚灂䝁䅷党杁䍁䄰䅉祁䑁䅁杍祁䍁䅁兌杁䑁䅑兌硁䑁䅫兌祁䑁䅉杌㑂䝁䅷督㑂䙁䄰村䱂䕁䅧睊桁䍁䅑杖歁䑁䅑杍䅁䱁䵷䅁㡂䅁䅁睊扂䕁䅕兖杁䕁䅙兡畂䝁䅅杢橂䝁䅫兙獂䍁䅁䅕祂䝁䄸杚灂䝁䅷党杁䍁䄰䅉祁䑁䅁杍祁䍁䅁兌杁䑁䅑兌硁䑁䅫兌祁䑁䅉杌㑂䝁䅷督㑂䙁䄰村䱂䕁䅧睊桁䍁䅑睖歁䑁䅑䅏㙁䍁䅑睖歁䑁䅕李䅁䱁䴴䅁睂䅁䅁睊扂䕁䅕兖杁䕁䅙兡畂䝁䅅杢橂䝁䅫兙獂䍁䅁䅕祂䝁䄸杚灂䝁䅷党杁䍁䄰䅉祁䑁䅁杍祁䍁䅁兌杁䑁䅑兌硁䑁䅫兌祁䑁䅉杌㑂䝁䅷督㑂䙁䄰村䱂䕁䅧睊桁䍁䅑䅗歁䑁䅑杍䅁䱁䴰䅁睂䅁䅁睊扂䕁䅕兖杁䕁䅙兡畂䝁䅅杢橂䝁䅫兙獂䍁䅁䅕祂䝁䄸杚灂䝁䅷党杁䍁䄰䅉祁䑁䅁杍祁䍁䅁兌杁䑁䅑兌硁䑁䅫兌祁䑁䅉杌㑂䝁䅷督㑂䙁䄰村䱂䕁䅧睊桁䍁䅑䅗歁䑁䅑睍䅁䱁䴸䅁祂䅁䅁睊扂䕁䅕兖杁䕁䅙兡畂䝁䅅杢橂䝁䅫兙獂䍁䅁䅕祂䝁䄸杚灂䝁䅷党杁䍁䄰䅉祁䑁䅁杍祁䍁䅁兌杁䑁䅑兌硁䑁䅫兌祁䑁䅉杌㑂䝁䅷督㑂䙁䄰睑乂䙁䅍睊桁䍁䅑村歁䑁䅅免ㅁ䅁䅁朳䅷䡁䅁䅁湁䙁䅳兒噂䍁䅁杒灂䝁䄴兙畂䝁䅍兡桂䝁䅷䅉兂䡁䅉睢浂䝁䅫䅢求䍁䅁兌杁䑁䅉䅍祁䑁䅉䅉瑁䍁䅁䅎瑁䑁䅅兏瑁䑁䅉杍畁䡁䅧䅢穂䡁䅧兘䑂䕁䄰睕湁䍁䅅䅊䑂䍁䅑杍睁䅁䅁䄴䅷䡁䅷䅁湁䙁䅳兒噂䍁䅁杒灂䝁䄴兙畂䝁䅍兡桂䝁䅷䅉兂䡁䅉睢浂䝁䅫䅢求䍁䅁兌杁䑁䅉䅍祁䑁䅉䅉瑁䍁䅁䅎瑁䑁䅅兏瑁䑁䅉杍畁䡁䅧䅢穂䡁䅧兘䑂䕁䄰睕湁䍁䅅䅊䑂䍁䅑杍ぁ䑁䅯䅊䑂䍁䅑睍ㅁ䅁䅁朴䅷䡁䅁䅁湁䙁䅳兒噂䍁䅁杒灂䝁䄴兙畂䝁䅍兡桂䝁䅷䅉兂䡁䅉睢浂䝁䅫䅢求䍁䅁兌杁䑁䅉䅍祁䑁䅉䅉瑁䍁䅁䅎瑁䑁䅅兏瑁䑁䅉杍畁䡁䅧䅢穂䡁䅧兘䑂䕁䄰睕湁䍁䅅䅊䑂䍁䅑睍㉁䅁䅁儵䅷䡁䄴䅁湁䙁䅳兒噂䍁䅁杒灂䝁䄴兙畂䝁䅍兡桂䝁䅷䅉兂䡁䅉睢浂䝁䅫䅢求䍁䅁兌杁䑁䅉䅍祁䑁䅉䅉瑁䍁䅁䅎瑁䑁䅅兏瑁䑁䅉杍畁䡁䅧䅢穂䡁䅧兘䑂䕁䄰睕湁䍁䅅䅊䑂䍁䅑䅎硁䑁䅯䅊䑂䍁䅑免硁䑁䅍䅁湄䅄䅁䅧䅁䍁䅣睗䙂䙁䅕䅉䝂䝁䅫杢桂䝁䄴睙灂䝁䅅䅢杁䙁䅁杣療䝁䅙兡獂䝁䅕䅉瑁䍁䅁杍睁䑁䅉杍杁䍁䄰䅉ぁ䍁䄰免㕁䍁䄰杍祁䍁䄴䅥獂䡁䅍䅥摂䕁䅍兔呂䍁䅣光歁䕁䅑䅊硁䑁䅅䅏㙁䍁䅑睔歁䑁䅅免㑁䅁䅁眳䅷䡁䅷䅁湁䙁䅳兒噂䍁䅁杒灂䝁䄴兙畂䝁䅍兡桂䝁䅷䅉兂䡁䅉睢浂䝁䅫䅢求䍁䅁兌杁䑁䅉䅍祁䑁䅉䅉瑁䍁䅁䅎瑁䑁䅅兏瑁䑁䅉杍畁䡁䅧䅢穂䡁䅧兘䑂䕁䄰睕湁䍁䅅䅊䝂䍁䅑杍睁䑁䅯䅊䡂䍁䅑杍睁䅁䅁儴䅷䡁䅷䅁湁䙁䅳兒噂䍁䅁杒灂䝁䄴兙畂䝁䅍兡桂䝁䅷䅉兂䡁䅉睢浂䝁䅫䅢求䍁䅁兌杁䑁䅉䅍祁䑁䅉䅉瑁䍁䅁䅎瑁䑁䅅兏瑁䑁䅉杍畁䡁䅧䅢穂䡁䅧兘䑂䕁䄰睕湁䍁䅅䅊䝂䍁䅑杍硁䑁䅯䅊䡂䍁䅑杍硁䅁䅁眴䅷䡁䅷䅁湁䙁䅳兒噂䍁䅁杒灂䝁䄴兙畂䝁䅍兡桂䝁䅷䅉兂䡁䅉睢浂䝁䅫䅢求䍁䅁兌杁䑁䅉䅍祁䑁䅉䅉瑁䍁䅁䅎瑁䑁䅅兏瑁䑁䅉杍畁䡁䅧䅢穂䡁䅧兘䑂䕁䄰睕湁䍁䅅䅊䝂䍁䅑睍㉁䑁䅯䅊䭂䍁䅑睍㉁䅁䅁朵䅷䡁䅷䅁湁䙁䅳兒噂䍁䅁杒灂䝁䄴兙畂䝁䅍兡桂䝁䅷䅉兂䡁䅉睢浂䝁䅫䅢求䍁䅁兌杁䑁䅉䅍祁䑁䅉䅉瑁䍁䅁䅎瑁䑁䅅兏瑁䑁䅉杍畁䡁䅧䅢穂䡁䅧兘䑂䕁䄰睕湁䍁䅅䅊䝂䍁䅑睍㍁䑁䅯䅊䭂䍁䅑睍㍁䅁䅁䄶䅷䡁䅁䅁湁䙁䅳兒噂䍁䅁杒灂䝁䄴兙畂䝁䅍兡桂䝁䅷䅉兂䡁䅉睢浂䝁䅫䅢求䍁䅁兌杁䑁䅉䅍祁䑁䅉䅉瑁䍁䅁䅎瑁䑁䅅兏瑁䑁䅉杍畁䡁䅧䅢穂䡁䅧兘䑂䕁䄰睕湁䍁䅅䅊呂䍁䅑睍㕁䅁䅁䄵䅷䡁䅁䅁湁䙁䅳兒噂䍁䅁杒灂䝁䄴兙畂䝁䅍兡桂䝁䅷䅉兂䡁䅉睢浂䝁䅫䅢求䍁䅁兌杁䑁䅉䅍祁䑁䅉䅉瑁䍁䅁䅎瑁䑁䅅兏瑁䑁䅉杍畁䡁䅧䅢穂䡁䅧兘䑂䕁䄰睕湁䍁䅅䅊坂䍁䅑䅎祁䅁䅁儶䅷䡁䅷䅁湁䙁䅳兒噂䍁䅁杒灂䝁䄴兙畂䝁䅍兡桂䝁䅷䅉兂䡁䅉睢浂䝁䅫䅢求䍁䅁兌杁䑁䅉䅍祁䑁䅉䅉瑁䍁䅁䅎瑁䑁䅅兏瑁䑁䅉杍畁䡁䅧䅢穂䡁䅧兘䑂䕁䄰睕湁䍁䅅䅊塂䍁䅑䅎㑁䑁䅯䅊塂䍁䅑兎㉁䅁䅁眶䅷䡁䅁䅁湁䙁䅳兒噂䍁䅁杒灂䝁䄴兙畂䝁䅍兡桂䝁䅷䅉兂䡁䅉睢浂䝁䅫䅢求䍁䅁兌杁䑁䅉䅍祁䑁䅉䅉瑁䍁䅁䅎瑁䑁䅅兏瑁䑁䅉杍畁䡁䅧䅢穂䡁䅧兘䑂䕁䄰睕湁䍁䅅䅊奂䍁䅑䅎祁䅁䅁朶䅷䡁䅁䅁湁䙁䅳兒噂䍁䅁杒灂䝁䄴兙畂䝁䅍兡桂䝁䅷䅉兂䡁䅉睢浂䝁䅫䅢求䍁䅁兌杁䑁䅉䅍祁䑁䅉䅉瑁䍁䅁䅎瑁䑁䅅兏瑁䑁䅉杍畁䡁䅧䅢穂䡁䅧兘䑂䕁䄰睕湁䍁䅅䅊奂䍁䅑䅎穁䅁䅁䄷䅷䡁䅯䅁湁䙁䅳兒噂䍁䅁杒灂䝁䄴兙畂䝁䅍兡桂䝁䅷䅉兂䡁䅉睢浂䝁䅫䅢求䍁䅁兌杁䑁䅉䅍祁䑁䅉䅉瑁䍁䅁䅎瑁䑁䅅兏瑁䑁䅉杍畁䡁䅧䅢穂䡁䅧兘䑂䕁䄴䅕杁䍁䅧杍灁䍁䅣光歁䕁䅉䅊硁䑁䅅兎䅁乁䵷䅁㑂䅁䅁睊扂䕁䅕兖杁䕁䅙兡畂䝁䅅杢橂䝁䅫兙獂䍁䅁䅕祂䝁䄸杚灂䝁䅷党杁䍁䄰䅉祁䑁䅁杍祁䍁䅁兌杁䑁䅑兌硁䑁䅫兌祁䑁䅉杌㑂䝁䅷督㑂䙁䄰睑佂䙁䅁䅉潁䑁䅉克湁䍁䅅䅊䑂䍁䅑杍睁䅁䅁睺䅷䥁䅑䅁湁䙁䅳兒噂䍁䅁杒灂䝁䄴兙畂䝁䅍兡桂䝁䅷䅉兂䡁䅉睢浂䝁䅫䅢求䍁䅁兌杁䑁䅉䅍祁䑁䅉䅉瑁䍁䅁䅎瑁䑁䅅兏瑁䑁䅉杍畁䡁䅧䅢穂䡁䅧兘䑂䕁䄴䅕杁䍁䅧杍灁䍁䅣光歁䕁䅍䅊祁䑁䅑杏歁䕁䅍䅊穁䑁䅕䅁剄䅄䅁䅥䅁䍁䅣睗䙂䙁䅕䅉䝂䝁䅫杢桂䝁䄴睙灂䝁䅅䅢杁䙁䅁杣療䝁䅙兡獂䝁䅕䅉瑁䍁䅁杍睁䑁䅉杍杁䍁䄰䅉ぁ䍁䄰免㕁䍁䄰杍祁䍁䄴䅥獂䡁䅍䅥摂䕁䅍杔兂䍁䅁䅋祁䍁䅫睊桁䍁䅑睑歁䑁䅍李䅁乁䵣䅁䝃䅁䅁睊扂䕁䅕兖杁䕁䅙兡畂䝁䅅杢橂䝁䅫兙獂䍁䅁䅕祂䝁䄸杚灂䝁䅷党杁䍁䄰䅉祁䑁䅁杍祁䍁䅁兌杁䑁䅑兌硁䑁䅫兌祁䑁䅉杌㑂䝁䅷督㑂䙁䄰睑佂䙁䅁䅉潁䑁䅉克湁䍁䅅䅊䑂䍁䅑䅎硁䑁䅯䅊䑂䍁䅑免硁䑁䅍䅁婄䅄䅁䅩䅁䍁䅣睗䙂䙁䅕䅉䝂䝁䅫杢桂䝁䄴睙灂䝁䅅䅢杁䙁䅁杣療䝁䅙兡獂䝁䅕䅉瑁䍁䅁杍睁䑁䅉杍杁䍁䄰䅉ぁ䍁䄰免㕁䍁䄰杍祁䍁䄴䅥獂䡁䅍䅥摂䕁䅍杔兂䍁䅁䅋祁䍁䅫睊桁䍁䅑䅒歁䑁䅅免㑁䑁䅯䅊偂䍁䅑免硁䑁䅧䅁摄䅄䅁䅨䅁䍁䅣睗䙂䙁䅕䅉䝂䝁䅫杢桂䝁䄴睙灂䝁䅅䅢杁䙁䅁杣療䝁䅙兡獂䝁䅕䅉瑁䍁䅁杍睁䑁䅉杍杁䍁䄰䅉ぁ䍁䄰免㕁䍁䄰杍祁䍁䄴䅥獂䡁䅍䅥摂䕁䅍杔兂䍁䅁䅋祁䍁䅫睊桁䍁䅑杒歁䑁䅉䅍㙁䍁䅑睒歁䑁䅉䅍䅁乁䵁䅁䕃䅁䅁睊扂䕁䅕兖杁䕁䅙兡畂䝁䅅杢橂䝁䅫兙獂䍁䅁䅕祂䝁䄸杚灂䝁䅷党杁䍁䄰䅉祁䑁䅁杍祁䍁䅁兌杁䑁䅑兌硁䑁䅫兌祁䑁䅉杌㑂䝁䅷督㑂䙁䄰睑佂䙁䅁䅉潁䑁䅉克湁䍁䅅䅊䝂䍁䅑杍硁䑁䅯䅊䡂䍁䅑杍硁䅁䅁朰䅷䥁䅑䅁湁䙁䅳兒噂䍁䅁杒灂䝁䄴兙畂䝁䅍兡桂䝁䅷䅉兂䡁䅉睢浂䝁䅫䅢求䍁䅁兌杁䑁䅉䅍祁䑁䅉䅉瑁䍁䅁䅎瑁䑁䅅兏瑁䑁䅉杍畁䡁䅧䅢穂䡁䅧兘䑂䕁䄴䅕杁䍁䅧杍灁䍁䅣光歁䕁䅙䅊穁䑁䅙杏歁䕁䅯䅊穁䑁䅙䅁奄䅄䅁䅨䅁䍁䅣睗䙂䙁䅕䅉䝂䝁䅫杢桂䝁䄴睙灂䝁䅅䅢杁䙁䅁杣療䝁䅙兡獂䝁䅕䅉瑁䍁䅁杍睁䑁䅉杍杁䍁䄰䅉ぁ䍁䄰免㕁䍁䄰杍祁䍁䄴䅥獂䡁䅍䅥摂䕁䅍杔兂䍁䅁䅋祁䍁䅫睊桁䍁䅑杒歁䑁䅍睎㙁䍁䅑杓歁䑁䅍睎䅁乁䵯䅁㑂䅁䅁睊扂䕁䅕兖杁䕁䅙兡畂䝁䅅杢橂䝁䅫兙獂䍁䅁䅕祂䝁䄸杚灂䝁䅷党杁䍁䄰䅉祁䑁䅁杍祁䍁䅁兌杁䑁䅑兌硁䑁䅫兌祁䑁䅉杌㑂䝁䅷督㑂䙁䄰睑佂䙁䅁䅉潁䑁䅉克湁䍁䅅䅊呂䍁䅑睍㕁䅁䅁眲䅷䡁䅧䅁湁䙁䅳兒噂䍁䅁杒灂䝁䄴兙畂䝁䅍兡桂䝁䅷䅉兂䡁䅉睢浂䝁䅫䅢求䍁䅁兌杁䑁䅉䅍祁䑁䅉䅉瑁䍁䅁䅎瑁䑁䅅兏瑁䑁䅉杍畁䡁䅧䅢穂䡁䅧兘䑂䕁䄴䅕杁䍁䅧杍灁䍁䅣光歁䙁䅙䅊ぁ䑁䅉䅁呄䅄䅁䅨䅁䍁䅣睗䙂䙁䅕䅉䝂䝁䅫杢桂䝁䄴睙灂䝁䅅䅢杁䙁䅁杣療䝁䅙兡獂䝁䅕䅉瑁䍁䅁杍睁䑁䅉杍杁䍁䄰䅉ぁ䍁䄰免㕁䍁䄰杍祁䍁䄴䅥獂䡁䅍䅥摂䕁䅍杔兂䍁䅁䅋祁䍁䅫睊桁䍁䅑睖歁䑁䅑䅏㙁䍁䅑睖歁䑁䅕李䅁乁䵕䅁㑂䅁䅁睊扂䕁䅕兖杁䕁䅙兡畂䝁䅅杢橂䝁䅫兙獂䍁䅁䅕祂䝁䄸杚灂䝁䅷党杁䍁䄰䅉祁䑁䅁杍祁䍁䅁兌杁䑁䅑兌硁䑁䅫兌祁䑁䅉杌㑂䝁䅷督㑂䙁䄰睑佂䙁䅁䅉潁䑁䅉克湁䍁䅅䅊奂䍁䅑䅎祁䅁䅁䄱䅷䡁䅧䅁湁䙁䅳兒噂䍁䅁杒灂䝁䄴兙畂䝁䅍兡桂䝁䅷䅉兂䡁䅉睢浂䝁䅫䅢求䍁䅁兌杁䑁䅉䅍祁䑁䅉䅉瑁䍁䅁䅎瑁䑁䅅兏瑁䑁䅉杍畁䡁䅧䅢穂䡁䅧兘䑂䕁䄴䅕杁䍁䅧杍灁䍁䅣光歁䙁䅧䅊ぁ䑁䅍䅁坄䅄䅁杣䅁䍁䅣睗䙂䙁䅕䅉䝂䝁䅫杢桂䝁䄴睙灂䝁䅅䅢杁䙁䅁杣療䝁䅙兡獂䝁䅕䅉瑁䍁䅁杍睁䑁䅉杍杁䍁䄰䅉ぁ䍁䄰免㕁䍁䄰杍祁䍁䄴䅥獂䡁䅍䅥摂䕁䅍杔兂䍁䅣光歁䕁䅉䅊硁䑁䅅兎䅁䵁䴰䅁睂䅁䅁睊扂䕁䅕兖杁䕁䅙兡畂䝁䅅杢橂䝁䅫兙獂䍁䅁䅕祂䝁䄸杚灂䝁䅷党杁䍁䄰䅉祁䑁䅁杍祁䍁䅁兌杁䑁䅑兌硁䑁䅫兌祁䑁䅉杌㑂䝁䅷督㑂䙁䄰睑佂䙁䅁睊桁䍁䅑睑歁䑁䅉䅍䅁䵁䵁䅁㡂䅁䅁睊扂䕁䅕兖杁䕁䅙兡畂䝁䅅杢橂䝁䅫兙獂䍁䅁䅕祂䝁䄸杚灂䝁䅷党杁䍁䄰䅉祁䑁䅁杍祁䍁䅁兌杁䑁䅑兌硁䑁䅫兌祁䑁䅉杌㑂䝁䅷督㑂䙁䄰睑佂䙁䅁睊桁䍁䅑睑歁䑁䅉䅎㙁䍁䅑睑歁䑁䅍兎䅁䵁䵉䅁睂䅁䅁睊扂䕁䅕兖杁䕁䅙兡畂䝁䅅杢橂䝁䅫兙獂䍁䅁䅕祂䝁䄸杚灂䝁䅷党杁䍁䄰䅉祁䑁䅁杍祁䍁䅁兌杁䑁䅑兌硁䑁䅫兌祁䑁䅉杌㑂䝁䅷督㑂䙁䄰睑佂䙁䅁睊桁䍁䅑睑歁䑁䅍李䅁䵁䵑䅁⭂䅁䅁睊扂䕁䅕兖杁䕁䅙兡畂䝁䅅杢橂䝁䅫兙獂䍁䅁䅕祂䝁䄸杚灂䝁䅷党杁䍁䄰䅉祁䑁䅁杍祁䍁䅁兌杁䑁䅑兌硁䑁䅫兌祁䑁䅉杌㑂䝁䅷督㑂䙁䄰睑佂䙁䅁睊桁䍁䅑睑歁䑁䅑免㙁䍁䅑睑歁䑁䅅免穁䅁䅁杸䅷䥁䅁䅁湁䙁䅳兒噂䍁䅁杒灂䝁䄴兙畂䝁䅍兡桂䝁䅷䅉兂䡁䅉睢浂䝁䅫䅢求䍁䅁兌杁䑁䅉䅍祁䑁䅉䅉瑁䍁䅁䅎瑁䑁䅅兏瑁䑁䅉杍畁䡁䅧䅢穂䡁䅧兘䑂䕁䄴䅕湁䍁䅅䅊䕂䍁䅑免硁䑁䅧杏歁䕁䄸䅊硁䑁䅅䅏䅁䵁䴴䅁㡂䅁䅁睊扂䕁䅕兖杁䕁䅙兡畂䝁䅅杢橂䝁䅫兙獂䍁䅁䅕祂䝁䄸杚灂䝁䅷党杁䍁䄰䅉祁䑁䅁杍祁䍁䅁兌杁䑁䅑兌硁䑁䅫兌祁䑁䅉杌㑂䝁䅷督㑂䙁䄰睑佂䙁䅁睊桁䍁䅑杒歁䑁䅉䅍㙁䍁䅑睒歁䑁䅉䅍䅁䵁䵅䅁㡂䅁䅁睊扂䕁䅕兖杁䕁䅙兡畂䝁䅅杢橂䝁䅫兙獂䍁䅁䅕祂䝁䄸杚灂䝁䅷党杁䍁䄰䅉祁䑁䅁杍祁䍁䅁兌杁䑁䅑兌硁䑁䅫兌祁䑁䅉杌㑂䝁䅷督㑂䙁䄰睑佂䙁䅁睊桁䍁䅑杒歁䑁䅉免㙁䍁䅑睒歁䑁䅉免䅁䵁䵍䅁㡂䅁䅁睊扂䕁䅕兖杁䕁䅙兡畂䝁䅅杢橂䝁䅫兙獂䍁䅁䅕祂䝁䄸杚灂䝁䅷党杁䍁䄰䅉祁䑁䅁杍祁䍁䅁兌杁䑁䅑兌硁䑁䅫兌祁䑁䅉杌㑂䝁䅷督㑂䙁䄰睑佂䙁䅁睊桁䍁䅑杒歁䑁䅍李㙁䍁䅑杓歁䑁䅍李䅁䵁䵕䅁㡂䅁䅁睊扂䕁䅕兖杁䕁䅙兡畂䝁䅅杢橂䝁䅫兙獂䍁䅁䅕祂䝁䄸杚灂䝁䅷党杁䍁䄰䅉祁䑁䅁杍祁䍁䅁兌杁䑁䅑兌硁䑁䅫兌祁䑁䅉杌㑂䝁䅷督㑂䙁䄰睑佂䙁䅁睊桁䍁䅑杒歁䑁䅍睎㙁䍁䅑杓歁䑁䅍睎䅁䵁䵣䅁睂䅁䅁睊扂䕁䅕兖杁䕁䅙兡畂䝁䅅杢橂䝁䅫兙獂䍁䅁䅕祂䝁䄸杚灂䝁䅷党杁䍁䄰䅉祁䑁䅁杍祁䍁䅁兌杁䑁䅑兌硁䑁䅫兌祁䑁䅉杌㑂䝁䅷督㑂䙁䄰睑佂䙁䅁睊桁䍁䅑睕歁䑁䅍兏䅁䵁䵧䅁睂䅁䅁睊扂䕁䅕兖杁䕁䅙兡畂䝁䅅杢橂䝁䅫兙獂䍁䅁䅕祂䝁䄸杚灂䝁䅷党杁䍁䄰䅉祁䑁䅁杍祁䍁䅁兌杁䑁䅑兌硁䑁䅫兌祁䑁䅉杌㑂䝁䅷督㑂䙁䄰睑佂䙁䅁睊桁䍁䅑杖歁䑁䅑杍䅁䵁䵫䅁㡂䅁䅁睊扂䕁䅕兖杁䕁䅙兡畂䝁䅅杢橂䝁䅫兙獂䍁䅁䅕祂䝁䄸杚灂䝁䅷党杁䍁䄰䅉祁䑁䅁杍祁䍁䅁兌杁䑁䅑兌硁䑁䅫兌祁䑁䅉杌㑂䝁䅷督㑂䙁䄰睑佂䙁䅁睊桁䍁䅑睖歁䑁䅑䅏㙁䍁䅑睖歁䑁䅕李䅁䵁䵳䅁睂䅁䅁睊扂䕁䅕兖杁䕁䅙兡畂䝁䅅杢橂䝁䅫兙獂䍁䅁䅕祂䝁䄸杚灂䝁䅷党杁䍁䄰䅉祁䑁䅁杍祁䍁䅁兌杁䑁䅑兌硁䑁䅫兌祁䑁䅉</t>
  </si>
  <si>
    <t>杌㑂䝁䅷督㑂䙁䄰睑佂䙁䅁睊桁䍁䅑䅗歁䑁䅑杍䅁䵁䵯䅁睂䅁䅁睊扂䕁䅕兖杁䕁䅙兡畂䝁䅅杢橂䝁䅫兙獂䍁䅁䅕祂䝁䄸杚灂䝁䅷党杁䍁䄰䅉祁䑁䅁杍祁䍁䅁兌杁䑁䅑兌硁䑁䅫兌祁䑁䅉杌㑂䝁䅷督㑂䙁䄰睑佂䙁䅁睊桁䍁䅑䅗歁䑁䅑睍䅁䵁䵷䅁畂䅁䅁睊扂䕁䅕兖杁䕁䅙兡畂䝁䅅杢橂䝁䅫兙獂䍁䅁䅕祂䝁䄸杚灂䝁䅷党杁䍁䄰䅉祁䑁䅁杍祁䍁䅁兌杁䑁䅑兌硁䑁䅫兌祁䑁䅉杌㑂䝁䅷督㑂䙁䄰䅒湁䍁䅅䅊䍂䍁䅑免硁䑁䅕䅁䩁兄䅁䅢䅁䍁䅣睗䙂䙁䅕䅉䝂䝁䅫杢桂䝁䄴睙灂䝁䅅䅢杁䙁䅁杣療䝁䅙兡獂䝁䅕䅉瑁䍁䅁杍睁䑁䅉杍杁䍁䄰䅉ぁ䍁䄰免㕁䍁䄰杍祁䍁䄴䅥獂䡁䅍䅥摂䕁䅑睊桁䍁䅑睑歁䑁䅉䅍䅁偁䵷䅁㑂䅁䅁睊扂䕁䅕兖杁䕁䅙兡畂䝁䅅杢橂䝁䅫兙獂䍁䅁䅕祂䝁䄸杚灂䝁䅷党杁䍁䄰䅉祁䑁䅁杍祁䍁䅁兌杁䑁䅑兌硁䑁䅫兌祁䑁䅉杌㑂䝁䅷督㑂䙁䄰䅒湁䍁䅅䅊䑂䍁䅑杍ぁ䑁䅯䅊䑂䍁䅑睍ㅁ䅁䅁术䅷䝁䅷䅁湁䙁䅳兒噂䍁䅁杒灂䝁䄴兙畂䝁䅍兡桂䝁䅷䅉兂䡁䅉睢浂䝁䅫䅢求䍁䅁兌杁䑁䅉䅍祁䑁䅉䅉瑁䍁䅁䅎瑁䑁䅅兏瑁䑁䅉杍畁䡁䅧䅢穂䡁䅧兘䕂䍁䅣光歁䕁䅍䅊穁䑁䅙䅁䕁兄䅁来䅁䍁䅣睗䙂䙁䅕䅉䝂䝁䅫杢桂䝁䄴睙灂䝁䅅䅢杁䙁䅁杣療䝁䅙兡獂䝁䅕䅉瑁䍁䅁杍睁䑁䅉杍杁䍁䄰䅉ぁ䍁䄰免㕁䍁䄰杍祁䍁䄴䅥獂䡁䅍䅥摂䕁䅑睊桁䍁䅑睑歁䑁䅑免㙁䍁䅑睑歁䑁䅅免穁䅁䅁杂䄰䡁䅷䅁湁䙁䅳兒噂䍁䅁杒灂䝁䄴兙畂䝁䅍兡桂䝁䅷䅉兂䡁䅉睢浂䝁䅫䅢求䍁䅁兌杁䑁䅉䅍祁䑁䅉䅉瑁䍁䅁䅎瑁䑁䅅兏瑁䑁䅉杍畁䡁䅧䅢穂䡁䅧兘䕂䍁䅣光歁䕁䅑䅊硁䑁䅅䅏㙁䍁䅑睔歁䑁䅅免㑁䅁䅁权䄰䡁䅧䅁湁䙁䅳兒噂䍁䅁杒灂䝁䄴兙畂䝁䅍兡桂䝁䅷䅉兂䡁䅉睢浂䝁䅫䅢求䍁䅁兌杁䑁䅉䅍祁䑁䅉䅉瑁䍁䅁䅎瑁䑁䅅兏瑁䑁䅉杍畁䡁䅧䅢穂䡁䅧兘䕂䍁䅣光歁䕁䅙䅊祁䑁䅁杏歁䕁䅣䅊祁䑁䅁䅁㥄䅄䅁䅥䅁䍁䅣睗䙂䙁䅕䅉䝂䝁䅫杢桂䝁䄴睙灂䝁䅅䅢杁䙁䅁杣療䝁䅙兡獂䝁䅕䅉瑁䍁䅁杍睁䑁䅉杍杁䍁䄰䅉ぁ䍁䄰免㕁䍁䄰杍祁䍁䄴䅥獂䡁䅍䅥摂䕁䅑睊桁䍁䅑杒歁䑁䅉免㙁䍁䅑睒歁䑁䅉免䅁偁䴸䅁㑂䅁䅁睊扂䕁䅕兖杁䕁䅙兡畂䝁䅅杢橂䝁䅫兙獂䍁䅁䅕祂䝁䄸杚灂䝁䅷党杁䍁䄰䅉祁䑁䅁杍祁䍁䅁兌杁䑁䅑兌硁䑁䅫兌祁䑁䅉杌㑂䝁䅷督㑂䙁䄰䅒湁䍁䅅䅊䝂䍁䅑睍㉁䑁䅯䅊䭂䍁䅑睍㉁䅁䅁兂䄰䡁䅧䅁湁䙁䅳兒噂䍁䅁杒灂䝁䄴兙畂䝁䅍兡桂䝁䅷䅉兂䡁䅉睢浂䝁䅫䅢求䍁䅁兌杁䑁䅉䅍祁䑁䅉䅉瑁䍁䅁䅎瑁䑁䅅兏瑁䑁䅉杍畁䡁䅧䅢穂䡁䅧兘䕂䍁䅣光歁䕁䅙䅊穁䑁䅣杏歁䕁䅯䅊穁䑁䅣䅁䡁兄䅁䅢䅁䍁䅣睗䙂䙁䅕䅉䝂䝁䅫杢桂䝁䄴睙灂䝁䅅䅢杁䙁䅁杣療䝁䅙兡獂䝁䅕䅉瑁䍁䅁杍睁䑁䅉杍杁䍁䄰䅉ぁ䍁䄰免㕁䍁䄰杍祁䍁䄴䅥獂䡁䅍䅥摂䕁䅑睊桁䍁䅑睕歁䑁䅍兏䅁䅁乧䅁獂䅁䅁睊扂䕁䅕兖杁䕁䅙兡畂䝁䅅杢橂䝁䅫兙獂䍁䅁䅕祂䝁䄸杚灂䝁䅷党杁䍁䄰䅉祁䑁䅁杍祁䍁䅁兌杁䑁䅑兌硁䑁䅫兌祁䑁䅉杌㑂䝁䅷督㑂䙁䄰䅒湁䍁䅅䅊坂䍁䅑䅎祁䅁䅁䅁䄰䡁䅧䅁湁䙁䅳兒噂䍁䅁杒灂䝁䄴兙畂䝁䅍兡桂䝁䅷䅉兂䡁䅉睢浂䝁䅫䅢求䍁䅁兌杁䑁䅉䅍祁䑁䅉䅉瑁䍁䅁䅎瑁䑁䅅兏瑁䑁䅉杍畁䡁䅧䅢穂䡁䅧兘䕂䍁䅣光歁䙁䅣䅊ぁ䑁䅧杏歁䙁䅣䅊ㅁ䑁䅙䅁䍁兄䅁䅢䅁䍁䅣睗䙂䙁䅕䅉䝂䝁䅫杢桂䝁䄴睙灂䝁䅅䅢杁䙁䅁杣療䝁䅙兡獂䝁䅕䅉瑁䍁䅁杍睁䑁䅉杍杁䍁䄰䅉ぁ䍁䄰免㕁䍁䄰杍祁䍁䄴䅥獂䡁䅍䅥摂䕁䅑睊桁䍁䅑䅗歁䑁䅑杍䅁䅁久䅁獂䅁䅁睊扂䕁䅕兖杁䕁䅙兡畂䝁䅅杢橂䝁䅫兙獂䍁䅁䅕祂䝁䄸杚灂䝁䅷党杁䍁䄰䅉祁䑁䅁杍祁䍁䅁兌杁䑁䅑兌硁䑁䅫兌祁䑁䅉杌㑂䝁䅷督㑂䙁䄰䅒湁䍁䅅䅊奂䍁䅑䅎穁䅁䅁睁䄰䡁䅑䅁湁䙁䅳兒噂䍁䅁杒灂䝁䄴兙畂䝁䅍兡桂䝁䅷䅉兂䡁䅉睢浂䝁䅫䅢求䍁䅁兌杁䑁䅉䅍祁䑁䅉䅉瑁䍁䅁䅎瑁䑁䅅兏瑁䑁䅉杍畁䡁䅧䅢穂䡁䅧兘䕂䕁䅕睕䑂䍁䅣光歁䕁䅉䅊硁䑁䅅兎䅁䉁乧䅁祂䅁䅁睊扂䕁䅕兖杁䕁䅙兡畂䝁䅅杢橂䝁䅫兙獂䍁䅁䅕祂䝁䄸杚灂䝁䅷党杁䍁䄰䅉祁䑁䅁杍祁䍁䅁兌杁䑁䅑兌硁䑁䅫兌祁䑁䅉杌㑂䝁䅷督㑂䙁䄰䅒䙂䙁䅍睑湁䍁䅅䅊䑂䍁䅑杍睁䅁䅁睃䄰䡁䄴䅁湁䙁䅳兒噂䍁䅁杒灂䝁䄴兙畂䝁䅍兡桂䝁䅷䅉兂䡁䅉睢浂䝁䅫䅢求䍁䅁兌杁䑁䅉䅍祁䑁䅉䅉瑁䍁䅁䅎瑁䑁䅅兏瑁䑁䅉杍畁䡁䅧䅢穂䡁䅧兘䕂䕁䅕睕䑂䍁䅣光歁䕁䅍䅊祁䑁䅑杏歁䕁䅍䅊穁䑁䅕䅁乁兄䅁杣䅁䍁䅣睗䙂䙁䅕䅉䝂䝁䅫杢桂䝁䄴睙灂䝁䅅䅢杁䙁䅁杣療䝁䅙兡獂䝁䅕䅉瑁䍁䅁杍睁䑁䅉杍杁䍁䄰䅉ぁ䍁䄰免㕁䍁䄰杍祁䍁䄴䅥獂䡁䅍䅥摂䕁䅑兒呂䕁䅍睊桁䍁䅑睑歁䑁䅍李䅁䅁丸䅁䅃䅁䅁睊扂䕁䅕兖杁䕁䅙兡畂䝁䅅杢橂䝁䅫兙獂䍁䅁䅕祂䝁䄸杚灂䝁䅷党杁䍁䄰䅉祁䑁䅁杍祁䍁䅁兌杁䑁䅑兌硁䑁䅫兌祁䑁䅉杌㑂䝁䅷督㑂䙁䄰䅒䙂䙁䅍睑湁䍁䅅䅊䑂䍁䅑䅎硁䑁䅯䅊䑂䍁䅑免硁䑁䅍䅁剁兄䅁杧䅁䍁䅣睗䙂䙁䅕䅉䝂䝁䅫杢桂䝁䄴睙灂䝁䅅䅢杁䙁䅁杣療䝁䅙兡獂䝁䅕䅉瑁䍁䅁杍睁䑁䅉杍杁䍁䄰䅉ぁ䍁䄰免㕁䍁䄰杍祁䍁䄴䅥獂䡁䅍䅥摂䕁䅑兒呂䕁䅍睊桁䍁䅑䅒歁䑁䅅免㑁䑁䅯䅊偂䍁䅑免硁䑁䅧䅁婁兄䅁杦䅁䍁䅣睗䙂䙁䅕䅉䝂䝁䅫杢桂䝁䄴睙灂䝁䅅䅢杁䙁䅁杣療䝁䅙兡獂䝁䅕䅉瑁䍁䅁杍睁䑁䅉杍杁䍁䄰䅉ぁ䍁䄰免㕁䍁䄰杍祁䍁䄴䅥獂䡁䅍䅥摂䕁䅑兒呂䕁䅍睊桁䍁䅑杒歁䑁䅉䅍㙁䍁䅑睒歁䑁䅉䅍䅁䅁乷䅁⭂䅁䅁睊扂䕁䅕兖杁䕁䅙兡畂䝁䅅杢橂䝁䅫兙獂䍁䅁䅕祂䝁䄸杚灂䝁䅷党杁䍁䄰䅉祁䑁䅁杍祁䍁䅁兌杁䑁䅑兌硁䑁䅫兌祁䑁䅉杌㑂䝁䅷督㑂䙁䄰䅒䙂䙁䅍睑湁䍁䅅䅊䝂䍁䅑杍硁䑁䅯䅊䡂䍁䅑杍硁䅁䅁杄䄰䡁䄴䅁湁䙁䅳兒噂䍁䅁杒灂䝁䄴兙畂䝁䅍兡桂䝁䅷䅉兂䡁䅉睢浂䝁䅫䅢求䍁䅁兌杁䑁䅉䅍祁䑁䅉䅉瑁䍁䅁䅎瑁䑁䅅兏瑁䑁䅉杍畁䡁䅧䅢穂䡁䅧兘䕂䕁䅕睕䑂䍁䅣光歁䕁䅙䅊穁䑁䅙杏歁䕁䅯䅊穁䑁䅙䅁允兄䅁杦䅁䍁䅣睗䙂䙁䅕䅉䝂䝁䅫杢桂䝁䄴睙灂䝁䅅䅢杁䙁䅁杣療䝁䅙兡獂䝁䅕䅉瑁䍁䅁杍睁䑁䅉杍杁䍁䄰䅉ぁ䍁䄰免㕁䍁䄰杍祁䍁䄴䅥獂䡁䅍䅥摂䕁䅑兒呂䕁䅍睊桁䍁䅑杒歁䑁䅍睎㙁䍁䅑杓歁䑁䅍睎䅁䉁义䅁祂䅁䅁睊扂䕁䅕兖杁䕁䅙兡畂䝁䅅杢橂䝁䅫兙獂䍁䅁䅕祂䝁䄸杚灂䝁䅷党杁䍁䄰䅉祁䑁䅁杍祁䍁䅁兌杁䑁䅑兌硁䑁䅫兌祁䑁䅉杌㑂䝁䅷督㑂䙁䄰䅒䙂䙁䅍睑湁䍁䅅䅊呂䍁䅑睍㕁䅁䅁睅䄰䡁䅉䅁湁䙁䅳兒噂䍁䅁杒灂䝁䄴兙畂䝁䅍兡桂䝁䅷䅉兂䡁䅉睢浂䝁䅫䅢求䍁䅁兌杁䑁䅉䅍祁䑁䅉䅉瑁䍁䅁䅎瑁䑁䅅兏瑁䑁䅉杍畁䡁䅧䅢穂䡁䅧兘䕂䕁䅕睕䑂䍁䅣光歁䙁䅙䅊ぁ䑁䅉䅁啁兄䅁杦䅁䍁䅣睗䙂䙁䅕䅉䝂䝁䅫杢桂䝁䄴睙灂䝁䅅䅢杁䙁䅁杣療䝁䅙兡獂䝁䅕䅉瑁䍁䅁杍睁䑁䅉杍杁䍁䄰䅉ぁ䍁䄰免㕁䍁䄰杍祁䍁䄴䅥獂䡁䅍䅥摂䕁䅑兒呂䕁䅍睊桁䍁䅑睖歁䑁䅑䅏㙁䍁䅑睖歁䑁䅕李䅁䉁乙䅁祂䅁䅁睊扂䕁䅕兖杁䕁䅙兡畂䝁䅅杢橂䝁䅫兙獂䍁䅁䅕祂䝁䄸杚灂䝁䅷党杁䍁䄰䅉祁䑁䅁杍祁䍁䅁兌杁䑁䅑兌硁䑁䅫兌祁䑁䅉杌㑂䝁䅷督㑂䙁䄰䅒䙂䙁䅍睑湁䍁䅅䅊奂䍁䅑䅎祁䅁䅁兆䄰䡁䅉䅁湁䙁䅳兒噂䍁䅁杒灂䝁䄴兙畂䝁䅍兡桂䝁䅷䅉兂䡁䅉睢浂䝁䅫䅢求䍁䅁兌杁䑁䅉䅍祁䑁䅉䅉瑁䍁䅁䅎瑁䑁䅅兏瑁䑁䅉杍畁䡁䅧䅢穂䡁䅧兘䕂䕁䅕睕䑂䍁䅣光歁䙁䅧䅊ぁ䑁䅍䅁塁兄䅁杣䅁䍁䅣睗䙂䙁䅕䅉䝂䝁䅫杢桂䝁䄴睙灂䝁䅅䅢杁䙁䅁杣療䝁䅙兡獂䝁䅕䅉瑁䍁䅁杍睁䑁䅉杍杁䍁䄰䅉ぁ䍁䄰免㕁䍁䄰杍祁䍁䄴䅥獂䡁䅍䅥摂䕁䅑䅕䵂䍁䅣光歁䕁䅉䅊硁䑁䅅兎䅁䡁䵍䅁睂䅁䅁睊扂䕁䅕兖杁䕁䅙兡畂䝁䅅杢橂䝁䅫兙獂䍁䅁䅕祂䝁䄸杚灂䝁䅷党杁䍁䄰䅉祁䑁䅁杍祁䍁䅁兌杁䑁䅑兌硁䑁䅫兌祁䑁䅉杌㑂䝁䅷督㑂䙁䄰䅒兂䕁䅷睊桁䍁䅑睑歁䑁䅉䅍䅁䝁䵙䅁㡂䅁䅁睊扂䕁䅕兖杁䕁䅙兡畂䝁䅅杢橂䝁䅫兙獂䍁䅁䅕祂䝁䄸杚灂䝁䅷党杁䍁䄰䅉祁䑁䅁杍祁䍁䅁兌杁䑁䅑兌硁䑁䅫兌祁䑁䅉杌㑂䝁䅷督㑂䙁䄰䅒兂䕁䅷睊桁䍁䅑睑歁䑁䅉䅎㙁䍁䅑睑歁䑁䅍兎䅁䝁䵧䅁睂䅁䅁睊扂䕁䅕兖杁䕁䅙兡畂䝁䅅杢橂䝁䅫兙獂䍁䅁䅕祂䝁䄸杚灂䝁䅷党杁䍁䄰䅉祁䑁䅁杍祁䍁䅁兌杁䑁䅑兌硁䑁䅫兌祁䑁䅉杌㑂䝁䅷督㑂䙁䄰䅒兂䕁䅷睊桁䍁䅑睑歁䑁䅍李䅁䝁䴸䅁⭂䅁䅁睊扂䕁䅕兖杁䕁䅙兡畂䝁䅅杢橂䝁䅫兙獂䍁䅁䅕祂䝁䄸杚灂䝁䅷党杁䍁䄰䅉祁䑁䅁杍祁䍁䅁兌杁䑁䅑兌硁䑁䅫兌祁䑁䅉杌㑂䝁䅷督㑂䙁䄰䅒兂䕁䅷睊桁䍁䅑睑歁䑁䅑免㙁䍁䅑睑歁䑁䅅免穁䅁䅁兣䅷䥁䅁䅁湁䙁䅳兒噂䍁䅁杒灂䝁䄴兙畂䝁䅍兡桂䝁䅷䅉兂䡁䅉睢浂䝁䅫䅢求䍁䅁兌杁䑁䅉䅍祁䑁䅉䅉瑁䍁䅁䅎瑁䑁䅅兏瑁䑁䅉杍畁䡁䅧䅢穂䡁䅧兘䕂䙁䅁䅔湁䍁䅅䅊䕂䍁䅑免硁䑁䅧杏歁䕁䄸䅊硁䑁䅅䅏䅁䡁䵑䅁㡂䅁䅁睊扂䕁䅕兖杁䕁䅙兡畂䝁䅅杢橂䝁䅫兙獂䍁䅁䅕祂䝁䄸杚灂䝁䅷党杁䍁䄰䅉祁䑁䅁杍祁䍁䅁兌杁䑁䅑兌硁䑁䅫兌祁䑁䅉杌㑂䝁䅷督㑂䙁䄰䅒兂䕁䅷睊桁䍁䅑杒歁䑁䅉䅍㙁䍁䅑睒歁䑁䅉䅍䅁䝁䵣䅁㡂䅁䅁睊扂䕁䅕兖杁䕁䅙兡畂䝁䅅杢橂䝁䅫兙獂䍁䅁䅕祂䝁䄸杚灂䝁䅷党杁䍁䄰䅉祁䑁䅁杍祁䍁䅁兌杁䑁䅑兌硁䑁䅫兌祁䑁䅉杌㑂䝁䅷督㑂䙁䄰䅒兂䕁䅷睊桁䍁䅑杒歁䑁䅉免㙁䍁䅑睒歁䑁䅉免䅁䝁䵫䅁㡂䅁䅁睊扂䕁䅕兖杁䕁䅙兡畂䝁䅅杢橂䝁䅫兙獂䍁䅁䅕祂䝁䄸杚灂䝁䅷党杁䍁䄰䅉祁䑁䅁杍祁䍁䅁兌杁䑁䅑兌硁䑁䅫兌祁䑁䅉杌㑂䝁䅷督㑂䙁䄰䅒兂䕁䅷睊桁䍁䅑杒歁䑁䅍李㙁䍁䅑杓歁䑁䅍李䅁䡁䵁䅁㡂䅁䅁睊扂䕁䅕兖杁䕁䅙兡畂䝁䅅杢橂䝁䅫兙獂䍁䅁䅕祂䝁䄸杚灂䝁䅷党杁䍁䄰䅉祁䑁䅁杍祁䍁䅁兌杁䑁䅑兌硁䑁䅫兌祁䑁䅉杌㑂䝁䅷督㑂䙁䄰䅒兂䕁䅷睊桁䍁䅑杒歁䑁䅍睎㙁䍁䅑杓歁䑁䅍睎䅁䡁䵉䅁睂䅁䅁睊扂䕁䅕兖杁䕁䅙兡畂䝁䅅杢橂䝁䅫兙獂䍁䅁䅕祂䝁䄸杚灂䝁䅷党杁䍁䄰䅉祁䑁䅁杍祁䍁䅁兌杁䑁䅑兌硁䑁䅫兌祁䑁䅉杌㑂䝁䅷督㑂䙁䄰䅒兂䕁䅷睊桁䍁䅑睕歁䑁䅍兏䅁䝁䴴䅁睂䅁䅁睊扂䕁䅕兖杁䕁䅙兡畂䝁䅅杢橂䝁䅫兙獂䍁䅁䅕祂䝁䄸杚灂䝁䅷党杁䍁䄰䅉祁䑁䅁杍祁䍁䅁兌杁䑁䅑兌硁䑁䅫兌祁䑁䅉杌㑂䝁䅷督㑂䙁䄰䅒兂䕁䅷睊桁䍁䅑杖歁䑁䅑杍䅁䝁䵯䅁㡂䅁䅁睊扂䕁䅕兖杁䕁䅙兡畂䝁䅅杢橂䝁䅫兙獂䍁䅁䅕祂䝁䄸杚灂䝁䅷党杁䍁䄰䅉祁䑁䅁杍祁䍁䅁兌杁䑁䅑兌硁䑁䅫兌祁䑁䅉杌㑂䝁䅷督㑂䙁䄰䅒兂䕁䅷睊桁䍁䅑睖歁䑁䅑䅏㙁䍁䅑睖歁䑁䅕李䅁䝁䵷䅁睂䅁䅁睊扂䕁䅕兖杁䕁䅙兡畂䝁䅅杢橂䝁䅫兙獂䍁䅁䅕祂䝁䄸杚灂䝁䅷党杁䍁䄰䅉祁䑁䅁杍祁䍁䅁兌杁䑁䅑兌硁䑁䅫兌祁䑁䅉杌㑂䝁䅷督㑂䙁䄰䅒兂䕁䅷睊桁䍁䅑䅗歁䑁䅑杍䅁䝁䵳䅁睂䅁䅁睊扂䕁䅕兖杁䕁䅙兡畂䝁䅅杢橂䝁䅫兙獂䍁䅁䅕祂䝁䄸杚灂䝁䅷党杁䍁䄰䅉祁䑁䅁杍祁䍁䅁兌杁䑁䅑兌硁䑁䅫兌祁䑁䅉杌㑂䝁䅷督㑂䙁䄰䅒兂䕁䅷睊桁䍁䅑䅗歁䑁䅑睍䅁䝁䴰䅁祂䅁䅁睊扂䕁䅕兖杁䕁䅙兡畂䝁䅅杢橂䝁䅫兙獂䍁䅁䅕祂䝁䄸杚灂䝁䅷党杁䍁䄰䅉祁䑁䅁杍祁䍁䅁兌杁䑁䅑兌硁䑁䅫兌祁䑁䅉杌㑂䝁䅷督㑂䙁䄰䅒啂䕁䅕睊桁䍁䅑村歁䑁䅅免ㅁ䅁䅁杇䄰䡁䅁䅁湁䙁䅳兒噂䍁䅁杒灂䝁䄴兙畂䝁䅍兡桂䝁䅷䅉兂䡁䅉睢浂䝁䅫䅢求䍁䅁兌杁䑁䅉䅍祁䑁䅉䅉瑁䍁䅁䅎瑁䑁䅅兏瑁䑁䅉杍畁䡁䅧䅢穂䡁䅧兘䕂䙁䅑兒湁䍁䅅䅊䑂䍁䅑杍睁䅁䅁䅈䄰䡁䅷䅁湁䙁䅳兒噂䍁䅁杒灂䝁䄴兙畂䝁䅍兡桂䝁䅷䅉兂䡁䅉睢浂䝁䅫䅢求䍁䅁兌杁䑁䅉䅍祁䑁䅉䅉瑁䍁䅁䅎瑁䑁䅅兏瑁䑁䅉杍畁䡁䅧䅢穂䡁䅧兘䕂䙁䅑兒湁䍁䅅䅊䑂䍁䅑杍ぁ䑁䅯䅊䑂䍁䅑睍ㅁ䅁䅁杈䄰䡁䅁䅁湁䙁䅳兒噂䍁䅁杒灂䝁䄴兙畂䝁䅍兡桂䝁䅷䅉兂䡁䅉睢浂䝁䅫䅢求䍁䅁兌杁䑁䅉䅍祁䑁䅉䅉瑁䍁䅁䅎瑁䑁䅅兏瑁䑁䅉杍畁䡁䅧䅢穂䡁䅧兘䕂䙁䅑兒湁䍁䅅䅊䑂䍁䅑睍㉁䅁䅁䅉䄰䡁䄴䅁湁䙁䅳兒噂䍁䅁杒灂䝁䄴兙畂䝁䅍兡桂䝁䅷䅉兂䡁䅉睢浂䝁䅫䅢求䍁䅁兌杁䑁䅉䅍祁䑁䅉䅉瑁䍁䅁䅎瑁䑁䅅兏瑁䑁䅉杍畁䡁䅧䅢穂䡁䅧兘䕂䙁䅑兒湁䍁䅅䅊䑂䍁䅑䅎硁䑁䅯䅊䑂䍁䅑免硁䑁䅍䅁楁兄䅁䅧䅁䍁䅣睗䙂䙁䅕䅉䝂䝁䅫杢桂䝁䄴睙灂䝁䅅䅢杁䙁䅁杣療䝁䅙兡獂䝁䅕䅉瑁䍁䅁杍睁䑁䅉杍杁䍁䄰䅉ぁ䍁䄰免㕁䍁䄰杍祁䍁䄴䅥獂䡁䅍䅥摂䕁䅑䅖䙂䍁䅣光歁䕁䅑䅊硁䑁䅅䅏㙁䍁䅑睔歁䑁䅅免㑁䅁䅁睇䄰䡁䅷䅁湁䙁䅳兒噂䍁䅁杒灂䝁䄴兙畂䝁䅍兡桂䝁䅷䅉兂䡁䅉睢浂䝁䅫䅢求䍁䅁兌杁䑁䅉䅍祁䑁䅉䅉瑁䍁䅁䅎瑁䑁䅅兏瑁䑁䅉杍畁䡁䅧䅢穂䡁䅧兘䕂䙁䅑兒湁䍁䅅䅊䝂䍁䅑杍睁䑁䅯䅊䡂䍁䅑杍睁䅁䅁先䄰䡁䅷䅁湁䙁䅳兒噂䍁䅁杒灂䝁䄴兙畂䝁䅍兡桂䝁䅷䅉兂䡁䅉睢浂䝁䅫䅢求䍁䅁兌杁䑁䅉䅍祁䑁䅉䅉瑁䍁䅁䅎瑁䑁䅅兏瑁䑁䅉杍畁䡁䅧䅢穂䡁䅧兘䕂䙁䅑兒湁䍁䅅䅊䝂䍁䅑杍硁䑁䅯䅊䡂䍁䅑杍硁䅁䅁睈䄰䡁䅷䅁湁䙁䅳兒噂䍁䅁杒灂䝁䄴兙畂䝁䅍兡桂䝁䅷䅉兂䡁䅉睢浂䝁䅫䅢求䍁䅁兌杁䑁䅉䅍祁䑁䅉䅉瑁䍁䅁䅎瑁䑁䅅兏瑁䑁䅉杍畁䡁䅧䅢穂䡁䅧兘䕂䙁䅑兒湁䍁䅅䅊䝂䍁䅑睍㉁䑁䅯䅊䭂䍁䅑睍㉁䅁䅁光䄰䡁䅷䅁湁䙁䅳兒噂䍁䅁杒灂䝁䄴兙畂䝁䅍兡桂䝁䅷䅉兂䡁䅉睢浂䝁䅫䅢求䍁䅁兌杁䑁䅉䅍祁䑁䅉䅉瑁䍁䅁䅎瑁䑁䅅兏瑁䑁䅉杍畁䡁䅧䅢穂䡁䅧兘䕂䙁䅑兒湁䍁䅅䅊䝂䍁䅑睍㍁䑁䅯䅊䭂䍁䅑睍㍁䅁䅁睉䄰䡁䅁䅁湁䙁䅳兒噂䍁䅁杒灂䝁䄴兙畂䝁䅍兡桂䝁䅷䅉兂䡁䅉睢浂䝁䅫䅢求䍁䅁兌杁䑁䅉䅍祁䑁䅉䅉瑁䍁䅁䅎瑁䑁䅅兏瑁䑁䅉杍畁䡁䅧䅢穂䡁䅧兘䕂䙁䅑兒湁䍁䅅䅊呂䍁䅑睍㕁䅁䅁䅊䄰䡁䅁䅁湁䙁䅳兒噂䍁䅁杒灂䝁䄴兙畂䝁䅍兡桂䝁䅷䅉兂䡁䅉睢浂䝁䅫䅢求䍁䅁兌杁䑁䅉䅍祁䑁䅉䅉瑁䍁䅁䅎瑁䑁䅅兏瑁䑁䅉杍畁䡁䅧䅢穂䡁䅧兘䕂䙁䅑兒湁䍁䅅䅊坂䍁䅑䅎祁䅁䅁兊䄰䡁䅷䅁湁䙁䅳兒噂䍁䅁杒灂䝁䄴兙畂䝁䅍兡桂䝁䅷䅉兂䡁䅉睢浂䝁䅫䅢求䍁䅁兌杁䑁䅉䅍祁䑁䅉䅉瑁䍁䅁䅎瑁䑁䅅兏瑁䑁䅉杍畁䡁䅧䅢穂䡁䅧兘䕂䙁䅑兒湁䍁䅅䅊塂䍁䅑䅎㑁䑁䅯䅊塂䍁䅑兎㉁䅁䅁睊䄰䡁䅁䅁湁䙁䅳兒噂䍁䅁杒灂䝁䄴兙畂䝁䅍兡桂䝁䅷䅉兂䡁䅉睢浂䝁䅫䅢求䍁䅁兌杁䑁䅉䅍祁䑁䅉䅉瑁䍁䅁䅎瑁䑁䅅兏瑁䑁䅉杍畁䡁䅧䅢穂䡁䅧兘䕂䙁䅑兒湁䍁䅅䅊奂䍁䅑䅎祁䅁䅁杊䄰䡁䅁䅁湁䙁䅳兒噂䍁䅁杒灂䝁䄴兙畂䝁䅍兡桂䝁䅷䅉兂䡁䅉睢浂䝁䅫䅢求䍁䅁兌杁䑁䅉䅍祁䑁䅉䅉瑁䍁䅁䅎瑁䑁䅅兏瑁䑁䅉杍畁䡁䅧䅢穂䡁䅧兘䕂䙁䅑兒湁䍁䅅䅊奂䍁䅑䅎穁䅁䅁䅋䄰䡁䅉䅁湁䙁䅳兒噂䍁䅁杒灂䝁䄴兙畂䝁䅍兡桂䝁䅷䅉兂䡁䅉睢浂䝁䅫䅢求䍁䅁兌杁䑁䅉䅍祁䑁䅉䅉瑁䍁䅁䅎瑁䑁䅅兏瑁䑁䅉杍畁䡁䅧䅢穂䡁䅧兘䕂䙁䅕睓湁䍁䅅䅊䍂䍁䅑免硁䑁䅕䅁㉁兄䅁䅣䅁䍁䅣睗䙂䙁䅕䅉䝂䝁䅫杢桂䝁䄴睙灂䝁䅅䅢杁䙁䅁杣療䝁䅙兡獂䝁䅕䅉瑁䍁䅁杍睁䑁䅉杍杁䍁䄰䅉ぁ䍁䄰免㕁䍁䄰杍祁䍁䄴䅥獂䡁䅍䅥摂䕁䅑兖䱂䍁䅣光歁䕁䅍䅊祁䑁䅁䅁灁兄䅁䅦䅁䍁䅣睗䙂䙁䅕䅉䝂䝁䅫杢桂䝁䄴睙灂䝁䅅䅢杁䙁䅁杣療䝁䅙兡獂䝁䅕䅉瑁䍁䅁杍睁䑁䅉杍杁䍁䄰䅉ぁ䍁䄰免㕁䍁䄰杍祁䍁䄴䅥獂䡁䅍䅥摂䕁䅑兖䱂䍁䅣光歁䕁䅍䅊祁䑁䅑杏歁䕁䅍䅊穁䑁䅕䅁牁兄䅁䅣䅁䍁䅣睗䙂䙁䅕䅉䝂䝁䅫杢桂䝁䄴睙灂䝁䅅䅢杁䙁䅁杣療䝁䅙兡獂䝁䅕䅉瑁䍁䅁杍睁䑁䅉杍杁䍁䄰䅉ぁ䍁䄰免㕁䍁䄰杍祁䍁䄴䅥獂䡁䅍䅥摂䕁䅑兖䱂䍁䅣光歁䕁䅍䅊穁䑁䅙䅁瑁兄䅁杦䅁䍁䅣睗䙂䙁䅕䅉䝂䝁䅫杢桂䝁䄴睙灂䝁䅅䅢杁䙁䅁杣療䝁䅙兡獂䝁䅕䅉瑁䍁䅁杍睁䑁䅉杍杁䍁䄰䅉ぁ䍁䄰免㕁䍁䄰杍祁䍁䄴䅥獂䡁䅍䅥摂䕁䅑兖䱂䍁䅣光歁䕁䅍䅊ぁ䑁䅅杏歁䕁䅍䅊硁䑁䅅睍䅁䍁丸䅁䅃䅁䅁睊扂䕁䅕兖杁䕁䅙兡畂䝁䅅杢橂䝁䅫兙獂䍁䅁䅕祂䝁䄸杚灂䝁䅷党杁䍁䄰䅉祁䑁䅁杍祁䍁䅁兌杁䑁䅑兌硁䑁䅫兌祁䑁䅉杌㑂䝁䅷督㑂䙁䄰䅒噂䕁䅳睊桁䍁䅑䅒歁䑁䅅免㑁䑁䅯䅊偂䍁䅑免硁䑁䅧䅁㍁兄䅁䅦䅁䍁䅣睗䙂䙁䅕䅉䝂䝁䅫杢桂䝁䄴睙灂䝁䅅䅢杁䙁䅁杣療䝁䅙兡獂䝁䅕䅉瑁䍁䅁杍睁䑁䅉杍杁䍁䄰䅉ぁ䍁䄰免㕁䍁䄰杍祁䍁䄴䅥獂䡁䅍䅥摂䕁䅑兖䱂䍁䅣光歁䕁䅙䅊祁䑁䅁杏歁䕁䅣䅊祁䑁䅁䅁煁兄䅁䅦䅁䍁䅣睗䙂䙁䅕䅉䝂䝁䅫杢桂䝁䄴睙灂䝁䅅䅢杁䙁䅁杣療䝁䅙兡獂䝁䅕䅉瑁䍁䅁杍睁䑁䅉杍杁䍁䄰䅉ぁ䍁䄰免㕁䍁䄰杍祁䍁䄴䅥獂䡁䅍䅥摂䕁䅑兖䱂䍁䅣光歁䕁䅙䅊祁䑁䅅杏歁䕁䅣䅊祁䑁䅅䅁獁兄䅁䅦䅁䍁䅣睗䙂䙁䅕䅉䝂䝁䅫杢桂䝁䄴睙灂䝁䅅䅢杁䙁䅁杣療䝁䅙兡獂䝁䅕䅉瑁䍁䅁杍睁䑁䅉杍杁䍁䄰䅉ぁ䍁䄰免㕁䍁䄰杍祁䍁䄴䅥獂䡁䅍䅥摂䕁䅑兖䱂䍁䅣光歁䕁䅙䅊穁䑁䅙杏歁䕁䅯䅊穁䑁䅙䅁畁兄䅁䅦䅁䍁䅣睗䙂䙁䅕䅉䝂䝁䅫杢桂䝁䄴睙灂䝁䅅䅢杁䙁䅁杣療䝁䅙兡獂䝁䅕䅉瑁䍁䅁杍睁䑁䅉杍杁䍁䄰䅉ぁ䍁䄰免㕁䍁䄰杍祁䍁䄴䅥獂䡁䅍䅥摂䕁䅑兖䱂䍁䅣光歁䕁䅙䅊穁䑁䅣杏歁䕁䅯䅊穁䑁䅣䅁睁兄䅁䅣䅁䍁䅣睗䙂䙁䅕䅉䝂䝁䅫杢桂䝁䄴睙灂䝁䅅䅢杁䙁䅁杣療䝁䅙兡獂䝁䅕䅉瑁䍁䅁杍睁䑁䅉杍杁䍁䄰䅉ぁ䍁䄰免㕁䍁䄰杍祁䍁䄴䅥獂䡁䅍䅥摂䕁䅑兖䱂䍁䅣光歁䙁䅍䅊穁䑁䅫䅁硁兄䅁䅣䅁䍁䅣睗䙂䙁䅕䅉䝂䝁䅫杢桂䝁䄴睙灂䝁䅅䅢杁䙁䅁杣療䝁䅙兡獂䝁䅕䅉瑁䍁䅁杍睁䑁䅉杍杁䍁䄰䅉ぁ䍁䄰免㕁䍁䄰杍祁䍁䄴䅥獂䡁䅍䅥摂䕁䅑兖䱂䍁䅣光歁䙁䅙䅊ぁ䑁䅉䅁祁兄䅁䅦䅁䍁䅣睗䙂䙁䅕䅉䝂䝁䅫杢桂䝁䄴睙灂䝁䅅䅢杁䙁䅁杣療䝁䅙兡獂䝁䅕䅉瑁䍁䅁杍睁䑁䅉杍杁䍁䄰䅉ぁ䍁䄰免㕁䍁䄰杍祁䍁䄴䅥獂䡁䅍䅥摂䕁䅑兖䱂䍁䅣光歁䙁䅣䅊ぁ䑁䅧杏歁䙁䅣䅊ㅁ䑁䅙䅁ぁ兄䅁䅣䅁䍁䅣睗䙂䙁䅕䅉䝂䝁䅫杢桂䝁䄴睙灂䝁䅅䅢杁䙁䅁杣療䝁䅙兡獂䝁䅕䅉瑁䍁䅁杍睁䑁䅉杍杁䍁䄰䅉ぁ䍁䄰免㕁䍁䄰杍祁䍁䄴䅥獂䡁䅍䅥摂䕁䅑兖䱂䍁䅣光歁䙁䅧䅊ぁ䑁䅉䅁穁兄䅁䅣䅁䍁䅣睗䙂䙁䅕䅉䝂䝁䅫杢桂䝁䄴睙灂䝁䅅䅢杁䙁䅁杣療䝁䅙兡獂䝁䅕䅉瑁䍁䅁杍睁䑁䅉杍杁䍁䄰䅉ぁ䍁䄰免㕁䍁䄰杍祁䍁䄴䅥獂䡁䅍䅥摂䕁䅑兖䱂䍁䅣光歁䙁䅧䅊ぁ䑁䅍䅁ㅁ兄䅁䅣䅁䍁䅣睗䙂䙁䅕䅉䝂䝁䅫杢桂䝁䄴睙灂䝁䅅䅢杁䙁䅁杣療䝁䅙兡獂䝁䅕䅉瑁䍁䅁杍睁䑁䅉杍杁䍁䄰䅉ぁ䍁䄰免㕁䍁䄰杍祁䍁䄴䅥獂䡁䅍䅥摂䕁䅕䅒湁䍁䅅䅊䍂䍁䅑免硁䑁䅕䅁㙄䅄䅁杢䅁䍁䅣睗䙂䙁䅕䅉䝂䝁䅫杢桂䝁䄴睙灂䝁䅅䅢杁䙁䅁杣療䝁䅙兡獂䝁䅕䅉瑁䍁䅁杍睁䑁䅉杍杁䍁䄰䅉ぁ䍁䄰免㕁䍁䄰杍祁䍁䄴䅥獂䡁䅍䅥摂䕁䅕䅒湁䍁䅅䅊䑂䍁䅑杍睁䅁䅁儷䅷䡁䅯䅁湁䙁䅳兒噂䍁䅁杒灂䝁䄴兙畂䝁䅍兡桂䝁䅷䅉兂䡁䅉睢浂䝁䅫䅢求䍁䅁兌杁䑁䅉䅍祁䑁䅉䅉瑁䍁䅁䅎瑁䑁䅅兏瑁䑁䅉杍畁䡁䅧䅢穂䡁䅧兘䙂䕁䅑睊桁䍁䅑睑歁䑁䅉䅎㙁䍁䅑睑歁䑁䅍兎䅁佁䴸䅁畂䅁䅁睊扂䕁䅕兖杁䕁䅙兡畂䝁䅅杢橂䝁䅫兙獂䍁䅁䅕祂䝁䄸杚灂䝁䅷党杁䍁䄰䅉祁䑁䅁杍祁䍁䅁兌杁䑁䅑兌硁䑁䅫兌祁䑁䅉杌㑂䝁䅷督㑂䙁䄰兒䕂䍁䅣光歁䕁䅍䅊穁䑁䅙䅁硄䅄䅁䅦䅁䍁䅣睗䙂䙁䅕䅉䝂䝁䅫杢桂䝁䄴睙灂䝁䅅䅢杁䙁䅁杣療䝁䅙兡獂䝁䅕䅉瑁䍁䅁杍睁䑁䅉杍杁䍁䄰䅉ぁ䍁䄰免㕁䍁䄰杍祁䍁䄴䅥獂䡁䅍䅥摂䕁䅕䅒湁䍁䅅䅊䑂䍁䅑䅎硁䑁䅯䅊䑂䍁䅑免硁䑁䅍䅁穄䅄䅁杦䅁䍁䅣睗䙂䙁䅕䅉䝂䝁䅫杢桂䝁䄴睙灂䝁䅅䅢杁䙁䅁杣療䝁䅙兡獂䝁䅕䅉瑁䍁䅁杍睁䑁䅉杍杁䍁䄰䅉ぁ䍁䄰免㕁䍁䄰杍祁䍁䄴䅥獂䡁䅍䅥摂䕁䅕䅒湁䍁䅅䅊䕂䍁䅑免硁䑁䅧杏歁䕁䄸䅊硁䑁䅅䅏䅁偁䵳䅁㙂䅁䅁睊扂䕁䅕兖杁䕁䅙兡畂䝁䅅杢橂䝁䅫兙獂䍁䅁䅕祂䝁䄸杚灂䝁䅷党杁䍁䄰䅉祁䑁䅁杍祁䍁䅁兌杁䑁䅑兌硁䑁䅫兌祁䑁䅉杌㑂䝁䅷督㑂䙁䄰兒䕂䍁䅣光歁䕁䅙䅊祁䑁䅁杏歁䕁䅣䅊祁䑁䅁䅁畄䅄䅁来䅁䍁䅣睗䙂䙁䅕䅉䝂䝁䅫杢桂䝁䄴睙灂䝁䅅䅢杁䙁䅁杣療䝁䅙兡獂䝁䅕䅉瑁䍁䅁杍睁䑁䅉杍杁䍁䄰䅉ぁ䍁䄰免㕁䍁䄰杍祁䍁䄴䅥獂䡁䅍䅥摂䕁䅕䅒湁䍁䅅䅊䝂䍁䅑杍硁䑁䅯䅊䡂䍁䅑杍硁䅁䅁䄸䅷䡁䅯䅁湁䙁䅳兒噂䍁䅁杒灂䝁䄴兙畂䝁䅍兡桂䝁䅷䅉兂䡁䅉睢浂䝁䅫䅢求䍁䅁兌杁䑁䅉䅍祁䑁䅉䅉瑁䍁䅁䅎瑁䑁䅅兏瑁䑁䅉杍畁䡁䅧䅢穂䡁䅧兘䙂䕁䅑睊桁䍁䅑杒歁䑁䅍李㙁䍁䅑杓歁䑁䅍李䅁偁䵉䅁㙂䅁䅁睊扂䕁䅕兖杁䕁䅙兡畂䝁䅅杢橂䝁䅫兙獂䍁䅁䅕祂䝁䄸杚灂䝁䅷党杁䍁䄰䅉祁䑁䅁杍祁䍁䅁兌杁䑁䅑兌硁䑁䅫兌祁䑁䅉杌㑂䝁䅷督㑂䙁䄰兒䕂䍁䅣光歁䕁䅙䅊穁䑁䅣杏歁䕁䅯䅊穁䑁䅣䅁い䅄䅁杢䅁䍁䅣睗䙂䙁䅕䅉䝂䝁䅫杢桂䝁䄴睙灂䝁䅅䅢杁䙁䅁杣療䝁䅙兡獂䝁䅕䅉瑁䍁䅁杍睁䑁䅉杍杁䍁䄰䅉ぁ䍁䄰免㕁䍁䄰杍祁䍁䄴䅥獂䡁䅍䅥摂䕁䅕䅒湁䍁䅅䅊呂䍁䅑睍㕁䅁䅁儫䅷䝁䄴䅁湁䙁䅳兒噂䍁䅁杒灂䝁䄴兙畂䝁䅍兡桂䝁䅷䅉兂䡁䅉睢浂䝁䅫䅢求䍁䅁兌杁䑁䅉䅍祁䑁䅉䅉瑁䍁䅁䅎瑁䑁䅅兏瑁䑁䅉杍畁䡁䅧䅢穂䡁䅧兘䙂䕁䅑睊桁䍁䅑杖歁䑁䅑杍䅁偁䵕䅁㙂䅁䅁睊扂䕁䅕兖杁䕁䅙兡畂䝁䅅杢橂䝁䅫兙獂䍁䅁䅕祂䝁䄸杚灂䝁䅷党杁䍁䄰䅉祁䑁䅁杍祁䍁䅁兌杁䑁䅑兌硁䑁䅫兌祁䑁䅉杌㑂䝁䅷督㑂䙁䄰兒䕂䍁䅣光歁䙁䅣䅊ぁ䑁䅧杏歁䙁䅣䅊ㅁ䑁䅙䅁㍄䅄䅁杢䅁䍁䅣睗䙂䙁䅕䅉䝂䝁䅫杢桂䝁䄴睙灂䝁䅅䅢杁䙁䅁杣療䝁䅙兡獂䝁䅕䅉瑁䍁䅁杍睁䑁䅉杍杁䍁䄰䅉ぁ䍁䄰免㕁䍁䄰杍祁䍁䄴䅥獂䡁䅍䅥摂䕁䅕䅒湁䍁䅅䅊奂䍁䅑䅎祁䅁䅁朹䅷䝁䄴䅁湁䙁䅳兒噂䍁䅁杒灂䝁䄴兙畂䝁䅍兡桂䝁䅷䅉兂䡁䅉睢浂䝁䅫䅢求䍁䅁兌杁䑁䅉䅍祁䑁䅉䅉瑁䍁䅁䅎瑁䑁䅅兏瑁䑁䅉杍畁䡁䅧䅢穂䡁䅧兘䙂䕁䅑睊桁䍁䅑䅗歁䑁䅑睍䅁偁䵧䅁祂䅁䅁睊扂䕁䅕兖杁䕁䅙兡畂䝁䅅杢橂䝁䅫兙獂䍁䅁䅕祂䝁䄸杚灂䝁䅷党杁䍁䄰䅉祁䑁䅁杍祁䍁䅁兌杁䑁䅑兌硁䑁䅫兌祁䑁䅉杌㑂䝁䅷督㑂䙁䄰兒䩂䙁䅧睊桁䍁䅑村歁䑁䅅免ㅁ䅁䅁兒䄰䡁䅁䅁湁䙁䅳兒噂䍁䅁杒灂䝁䄴兙畂䝁䅍兡桂䝁䅷䅉兂䡁䅉睢浂䝁䅫䅢求䍁䅁兌杁䑁䅉䅍祁䑁䅉䅉瑁䍁䅁䅎瑁䑁䅅兏瑁䑁䅉杍畁䡁䅧䅢穂䡁䅧兘䙂䕁䅫䅗湁䍁䅅䅊䑂䍁䅑杍睁䅁䅁䅏䄰䡁䅷䅁湁䙁䅳兒噂䍁䅁杒灂䝁䄴兙畂䝁䅍兡桂䝁䅷䅉兂䡁䅉睢浂䝁䅫䅢求䍁䅁兌杁䑁䅉䅍祁䑁䅉䅉瑁䍁䅁䅎瑁䑁䅅兏瑁䑁䅉杍畁䡁䅧䅢穂䡁䅧兘䙂䕁䅫䅗湁䍁䅅䅊䑂䍁䅑杍ぁ䑁䅯䅊䑂䍁䅑睍ㅁ䅁䅁杏䄰䡁䅁䅁湁䙁䅳兒噂䍁䅁杒灂䝁䄴兙畂䝁䅍兡桂䝁䅷䅉兂䡁䅉睢浂䝁䅫䅢求䍁䅁兌杁䑁䅉䅍祁䑁䅉䅉瑁䍁䅁䅎瑁䑁䅅兏瑁䑁䅉杍畁䡁䅧䅢穂䡁䅧兘䙂䕁䅫䅗湁䍁䅅䅊䑂䍁䅑睍㉁䅁䅁児䄰䡁䄴䅁湁䙁䅳兒噂䍁䅁杒灂䝁䄴兙畂䝁䅍兡桂䝁䅷䅉兂䡁䅉睢浂䝁䅫䅢求䍁䅁兌杁䑁䅉䅍祁䑁䅉䅉瑁䍁䅁䅎瑁䑁䅅兏瑁䑁䅉杍畁䡁䅧䅢穂䡁䅧兘䙂䕁䅫䅗湁䍁䅅䅊䑂䍁䅑䅎硁䑁䅯䅊䑂䍁䅑免硁䑁䅍䅁⽁兄䅁䅧䅁䍁䅣睗䙂䙁䅕䅉䝂䝁䅫杢桂䝁䄴睙灂䝁䅅䅢杁䙁䅁杣療䝁䅙兡獂䝁䅕䅉瑁䍁䅁杍睁䑁䅉杍杁䍁䄰䅉ぁ䍁䄰免㕁䍁䄰杍祁䍁䄴䅥獂䡁䅍䅥摂䕁䅕兓奂䍁䅣光歁䕁䅑䅊硁䑁䅅䅏㙁䍁䅑睔歁䑁䅅免㑁䅁䅁杒䄰䡁䅷䅁湁䙁䅳兒噂䍁䅁杒灂䝁䄴兙畂䝁䅍兡桂䝁䅷䅉兂䡁䅉睢浂䝁䅫䅢求䍁䅁兌杁䑁䅉䅍祁䑁䅉䅉瑁䍁䅁䅎瑁䑁䅅兏瑁䑁䅉杍畁䡁䅧䅢穂䡁䅧兘䙂䕁䅫䅗湁䍁䅅䅊䝂䍁䅑杍睁䑁䅯䅊䡂䍁䅑杍睁䅁䅁兏䄰䡁䅷䅁湁䙁䅳兒噂䍁䅁杒灂䝁䄴兙畂䝁䅍兡桂䝁䅷䅉兂䡁䅉睢浂䝁䅫䅢求䍁䅁兌杁䑁䅉䅍祁䑁䅉䅉瑁䍁䅁䅎瑁䑁䅅兏瑁䑁䅉杍畁䡁䅧䅢穂䡁䅧兘䙂䕁䅫䅗湁䍁䅅䅊䝂䍁䅑杍硁䑁䅯䅊䡂䍁䅑杍硁䅁䅁睏䄰䡁䅷䅁湁䙁䅳兒噂䍁䅁杒灂䝁䄴兙畂䝁䅍兡桂䝁䅷䅉兂䡁䅉睢浂䝁䅫䅢求䍁䅁兌杁䑁䅉䅍祁䑁䅉䅉瑁䍁䅁䅎瑁䑁䅅兏瑁䑁䅉杍畁䡁䅧䅢穂䡁䅧兘䙂䕁䅫䅗湁䍁䅅䅊䝂䍁䅑睍㉁䑁䅯䅊䭂䍁䅑睍㉁䅁䅁材䄰䡁䅷䅁湁䙁䅳兒噂䍁䅁杒灂䝁䄴兙畂䝁䅍兡桂䝁䅷䅉兂䡁䅉睢浂䝁䅫䅢求䍁䅁兌杁䑁䅉䅍祁䑁䅉䅉瑁䍁䅁䅎瑁䑁䅅兏瑁䑁䅉杍畁䡁䅧䅢穂䡁䅧兘䙂䕁䅫䅗湁䍁䅅䅊䝂䍁䅑睍㍁䑁䅯䅊䭂䍁䅑睍㍁䅁䅁䅑䄰䡁䅁䅁湁䙁䅳兒噂䍁䅁杒灂䝁䄴兙畂䝁䅍兡桂䝁䅷䅉兂䡁䅉睢浂䝁䅫䅢求䍁䅁兌杁䑁䅉䅍祁䑁䅉䅉瑁䍁䅁䅎瑁䑁䅅兏瑁䑁䅉杍畁䡁䅧䅢穂䡁䅧兘䙂䕁䅫䅗湁䍁䅅䅊呂䍁䅑睍㕁䅁䅁䅐䄰䡁䅁䅁湁䙁䅳兒噂䍁䅁杒灂䝁䄴兙畂䝁䅍兡桂䝁䅷䅉兂䡁䅉睢浂䝁䅫䅢求䍁䅁兌杁䑁䅉䅍祁䑁䅉䅉瑁䍁䅁䅎瑁䑁䅅兏瑁䑁䅉杍畁䡁䅧䅢穂䡁䅧兘䙂䕁䅫䅗湁䍁䅅䅊坂䍁䅑䅎祁䅁䅁兑䄰䡁䅷䅁湁䙁䅳兒噂䍁䅁杒灂䝁䄴兙畂䝁䅍兡桂䝁䅷䅉兂䡁䅉睢浂䝁䅫䅢求䍁䅁兌杁䑁䅉䅍祁䑁䅉䅉瑁䍁䅁䅎瑁䑁䅅兏瑁䑁䅉杍畁䡁䅧䅢穂䡁䅧兘䙂䕁䅫䅗湁䍁䅅䅊塂䍁䅑䅎㑁䑁䅯䅊塂䍁䅑兎㉁䅁䅁睑䄰䡁䅁䅁湁䙁䅳兒噂䍁䅁杒灂䝁䄴兙畂䝁䅍兡桂䝁䅷䅉兂䡁䅉睢浂䝁䅫䅢求䍁䅁兌杁䑁䅉䅍祁䑁䅉䅉瑁䍁䅁䅎瑁䑁䅅兏瑁䑁䅉杍畁䡁䅧䅢穂䡁䅧兘䙂䕁䅫䅗湁䍁䅅䅊奂䍁䅑䅎祁䅁䅁村䄰䡁䅁䅁湁䙁䅳兒噂䍁䅁杒灂䝁䄴兙畂䝁䅍兡桂䝁䅷䅉兂䡁䅉睢浂䝁䅫䅢求䍁䅁兌杁䑁䅉䅍祁䑁䅉䅉瑁䍁䅁䅎瑁䑁䅅兏瑁䑁䅉杍畁䡁䅧䅢穂䡁䅧兘䙂䕁䅫䅗湁䍁䅅䅊奂䍁䅑䅎穁䅁䅁䅒䄰䡁䅧䅁湁䙁䅳兒噂䍁䅁杒灂䝁䄴兙畂䝁䅍兡桂䝁䅷䅉兂䡁䅉睢浂䝁䅫䅢求䍁䅁兌杁䑁䅉䅍祁䑁䅉䅉瑁䍁䅁䅎瑁䑁䅅兏瑁䑁䅉杍畁䡁䅧䅢穂䡁䅧兘䙂䙁䅍䅉潁䑁䅉克湁䍁䅅䅊䍂䍁䅑免硁䑁䅕䅁䉃兄䅁杤䅁䍁䅣睗䙂䙁䅕䅉䝂䝁䅫杢桂䝁䄴睙灂䝁䅅䅢杁䙁䅁杣療䝁䅙兡獂䝁䅕䅉瑁䍁䅁杍睁䑁䅉杍杁䍁䄰䅉ぁ䍁䄰免㕁䍁䄰杍祁䍁䄴䅥獂䡁䅍䅥摂䕁䅕睕杁䍁䅧杍灁䍁䅣光歁䕁䅍䅊祁䑁䅁䅁あ兄䅁杧䅁䍁䅣睗䙂䙁䅕䅉䝂䝁䅫杢桂䝁䄴睙灂䝁䅅䅢杁䙁䅁杣療䝁䅙兡獂䝁䅕䅉瑁䍁䅁杍睁䑁䅉杍杁䍁䄰䅉ぁ䍁䄰免㕁䍁䄰杍祁䍁䄴䅥獂䡁䅍䅥摂䕁䅕睕杁䍁䅧杍灁䍁䅣光歁䕁䅍䅊祁䑁䅑杏歁䕁䅍䅊穁䑁䅕䅁㉂兄䅁杤䅁䍁䅣睗䙂䙁䅕䅉䝂䝁䅫杢桂䝁䄴睙灂䝁䅅䅢杁䙁䅁杣療䝁䅙兡獂䝁䅕䅉瑁䍁䅁杍睁䑁䅉杍杁䍁䄰䅉ぁ䍁䄰免㕁䍁䄰杍祁䍁䄴䅥獂䡁䅍䅥摂䕁䅕睕杁䍁䅧杍灁䍁䅣光歁䕁䅍䅊穁䑁䅙䅁㕂兄䅁䅨䅁䍁䅣睗䙂䙁䅕䅉䝂䝁䅫杢桂䝁䄴睙灂䝁䅅䅢杁䙁䅁杣療䝁䅙兡獂䝁䅕䅉瑁䍁䅁杍睁䑁䅉杍杁䍁䄰䅉ぁ䍁䄰免㕁䍁䄰杍祁䍁䄴䅥獂䡁䅍䅥摂䕁䅕睕杁䍁䅧杍灁䍁䅣光歁䕁䅍䅊ぁ䑁䅅杏歁䕁䅍䅊硁䑁䅅睍䅁䡁乳䅁䝃䅁䅁睊扂䕁䅕兖杁䕁䅙兡畂䝁䅅杢橂䝁䅫兙獂䍁䅁䅕祂䝁䄸杚灂䝁䅷党杁䍁䄰䅉祁䑁䅁杍祁䍁䅁兌杁䑁䅑兌硁䑁䅫兌祁䑁䅉杌㑂䝁䅷督㑂䙁䄰兒呂䍁䅁䅋祁䍁䅫睊桁䍁䅑䅒歁䑁䅅免㑁䑁䅯䅊偂䍁䅑免硁䑁䅧䅁䍃兄䅁杧䅁䍁䅣睗䙂䙁䅕䅉䝂䝁䅫杢桂䝁䄴睙灂䝁䅅䅢杁䙁䅁杣療䝁䅙兡獂䝁䅕䅉瑁䍁䅁杍睁䑁䅉杍杁䍁䄰䅉ぁ䍁䄰免㕁䍁䄰杍祁䍁䄴䅥獂䡁䅍䅥摂䕁䅕睕杁䍁䅧杍灁䍁䅣光歁䕁䅙䅊祁䑁䅁杏歁䕁䅣䅊祁䑁䅁䅁ㅂ兄䅁杧䅁䍁䅣睗䙂䙁䅕䅉䝂䝁䅫杢桂䝁䄴睙灂䝁䅅䅢杁䙁䅁杣療䝁䅙兡獂䝁䅕䅉瑁䍁䅁杍睁䑁䅉杍杁䍁䄰䅉ぁ䍁䄰免㕁䍁䄰杍祁䍁䄴䅥獂䡁䅍䅥摂䕁䅕睕杁䍁䅧杍灁䍁䅣光歁䕁䅙䅊祁䑁䅅杏歁䕁䅣䅊祁䑁䅅䅁㍂兄䅁杧䅁䍁䅣睗䙂䙁䅕䅉䝂䝁䅫杢桂䝁䄴睙灂䝁䅅䅢杁䙁䅁杣療䝁䅙兡獂䝁䅕䅉瑁䍁䅁杍睁䑁䅉杍杁䍁䄰䅉ぁ䍁䄰免㕁䍁䄰杍祁䍁䄴䅥獂䡁䅍䅥摂䕁䅕睕杁䍁䅧杍灁䍁䅣光歁䕁䅙䅊穁䑁䅙杏歁䕁䅯䅊穁䑁䅙䅁㙂兄䅁杧䅁䍁䅣睗䙂䙁䅕䅉䝂䝁䅫杢桂䝁䄴睙灂䝁䅅䅢杁䙁䅁杣療䝁䅙兡獂䝁䅕䅉瑁䍁䅁杍睁䑁䅉杍杁䍁䄰䅉ぁ䍁䄰免㕁䍁䄰杍祁䍁䄴䅥獂䡁䅍䅥摂䕁䅕睕杁䍁䅧杍灁䍁䅣光歁䕁䅙䅊穁䑁䅣杏歁䕁䅯䅊穁䑁䅣䅁㡂兄䅁杤䅁䍁䅣睗䙂䙁䅕䅉䝂䝁䅫杢桂䝁䄴睙灂䝁䅅䅢杁䙁䅁杣療䝁䅙兡獂䝁䅕䅉瑁䍁䅁杍睁䑁䅉杍杁䍁䄰䅉ぁ䍁䄰免㕁䍁䄰杍祁䍁䄴䅥獂䡁䅍䅥摂䕁䅕睕杁䍁䅧杍灁䍁䅣光歁䙁䅍䅊穁䑁䅫䅁㑂兄䅁杤䅁䍁䅣睗䙂䙁䅕䅉䝂䝁䅫杢桂䝁䄴睙灂䝁䅅䅢杁䙁䅁杣療䝁䅙兡獂䝁䅕䅉瑁䍁䅁杍睁䑁䅉杍杁䍁䄰䅉ぁ䍁䄰免㕁䍁䄰杍祁䍁䄴䅥獂䡁䅍䅥摂䕁䅕睕杁䍁䅧杍灁䍁䅣光歁䙁䅙䅊ぁ䑁䅉䅁㥂兄䅁杧䅁䍁䅣睗䙂䙁䅕䅉䝂䝁䅫杢桂䝁䄴睙灂䝁䅅䅢杁䙁䅁杣療䝁䅙兡獂䝁䅕䅉瑁䍁䅁杍睁䑁䅉杍杁䍁䄰䅉ぁ䍁䄰免㕁䍁䄰杍祁䍁䄴䅥獂䡁䅍䅥摂䕁䅕睕杁䍁䅧杍灁䍁䅣光歁䙁䅣䅊ぁ䑁䅧杏歁䙁䅣䅊ㅁ䑁䅙䅁⽂兄䅁杤䅁䍁䅣睗䙂䙁䅕䅉䝂䝁䅫杢桂䝁䄴睙灂䝁䅅䅢杁䙁䅁杣療䝁䅙兡獂䝁䅕䅉瑁䍁䅁杍睁䑁䅉杍杁䍁䄰䅉ぁ䍁䄰免㕁䍁䄰杍祁䍁䄴䅥獂䡁䅍䅥摂䕁䅕睕杁䍁䅧杍灁䍁䅣光歁䙁䅧䅊ぁ䑁䅉䅁⭂兄䅁杤䅁䍁䅣睗䙂䙁䅕䅉䝂䝁䅫杢桂䝁䄴睙灂䝁䅅䅢杁䙁䅁杣療䝁䅙兡獂䝁䅕䅉瑁䍁䅁杍睁䑁䅉杍杁䍁䄰䅉ぁ䍁䄰免㕁䍁䄰杍祁䍁䄴䅥獂䡁䅍䅥摂䕁䅕睕杁䍁䅧杍灁䍁䅣光歁䙁䅧䅊ぁ䑁䅍䅁䅃兄䅁䅣䅁䍁䅣睗䙂䙁䅕䅉䝂䝁䅫杢桂䝁䄴睙灂䝁䅅䅢杁䙁䅁杣療䝁䅙兡獂䝁䅕䅉瑁䍁䅁杍睁䑁䅉杍杁䍁䄰䅉ぁ䍁䄰免㕁䍁䄰杍祁䍁䄴䅥獂䡁䅍䅥摂䕁䅕睕湁䍁䅅䅊䍂䍁䅑免硁䑁䅕䅁祂兄䅁杢䅁䍁䅣睗䙂䙁䅕䅉䝂䝁䅫杢桂䝁䄴睙灂䝁䅅䅢杁䙁䅁杣療䝁䅙兡獂䝁䅕䅉瑁䍁䅁杍睁䑁䅉杍杁䍁䄰䅉ぁ䍁䄰免㕁䍁䄰杍祁䍁䄴䅥獂䡁䅍䅥摂䕁䅕睕湁䍁䅅䅊䑂䍁䅑杍睁䅁䅁党䄰䡁䅯䅁湁䙁䅳兒噂䍁䅁杒灂䝁䄴兙畂䝁䅍兡桂䝁䅷䅉兂䡁䅉睢浂䝁䅫䅢求䍁䅁兌杁䑁䅉䅍祁䑁䅉䅉瑁䍁䅁䅎瑁䑁䅅兏瑁䑁䅉杍畁䡁䅧䅢穂䡁䅧兘䙂䙁䅍睊桁䍁䅑睑歁䑁䅉䅎㙁䍁䅑睑歁䑁䅍兎䅁䝁乣䅁畂䅁䅁睊扂䕁䅕兖杁䕁䅙兡畂䝁䅅杢橂䝁䅫兙獂䍁䅁䅕祂䝁䄸杚灂䝁䅷党杁䍁䄰䅉祁䑁䅁杍祁䍁䅁兌杁䑁䅑兌硁䑁䅫兌祁䑁䅉杌㑂䝁䅷督㑂䙁䄰兒呂䍁䅣光歁䕁䅍䅊穁䑁䅙䅁煂兄䅁䅦䅁䍁䅣睗䙂䙁䅕䅉䝂䝁䅫杢桂䝁䄴睙灂䝁䅅䅢杁䙁䅁杣療䝁䅙兡獂䝁䅕䅉瑁䍁䅁杍睁䑁䅉杍杁䍁䄰䅉ぁ䍁䄰免㕁䍁䄰杍祁䍁䄴䅥獂䡁䅍䅥摂䕁䅕睕湁䍁䅅䅊䑂䍁䅑䅎硁䑁䅯䅊䑂䍁䅑免硁䑁䅍䅁獂兄䅁杦䅁䍁䅣睗䙂䙁䅕䅉䝂䝁䅫杢桂䝁䄴睙灂䝁䅅䅢杁䙁䅁杣療䝁䅙兡獂䝁䅕䅉瑁䍁䅁杍睁䑁䅉杍杁䍁䄰䅉ぁ䍁䄰免㕁䍁䄰杍祁䍁䄴䅥獂䡁䅍䅥摂䕁䅕睕湁䍁䅅䅊䕂䍁䅑免硁䑁䅧杏歁䕁䄸䅊硁䑁䅅䅏䅁䡁乍䅁㙂䅁䅁睊扂䕁䅕兖杁䕁䅙兡畂䝁䅅杢橂䝁䅫兙獂䍁䅁䅕祂䝁䄸杚灂䝁䅷党杁䍁䄰䅉祁䑁䅁杍祁䍁䅁兌杁䑁䅑兌硁䑁䅫兌祁䑁䅉杌㑂䝁䅷督㑂䙁䄰兒呂䍁䅣光歁䕁䅙䅊祁䑁䅁杏歁䕁䅣䅊祁䑁䅁䅁浂兄䅁来䅁䍁䅣睗䙂䙁䅕䅉䝂䝁䅫杢桂䝁䄴睙灂䝁䅅䅢杁䙁䅁杣療䝁䅙兡獂䝁䅕䅉瑁䍁䅁杍睁䑁䅉杍杁䍁䄰䅉ぁ䍁䄰免㕁䍁䄰杍祁䍁䄴䅥獂䡁䅍䅥摂䕁䅕睕湁䍁䅅䅊䝂䍁䅑杍硁䑁䅯䅊䡂䍁䅑杍硁䅁䅁䅡䄰䡁䅯䅁湁䙁䅳兒噂䍁䅁杒灂䝁䄴兙畂䝁䅍兡桂䝁䅷䅉兂䡁䅉睢浂䝁䅫䅢求䍁䅁兌杁䑁䅉䅍祁䑁䅉䅉瑁䍁䅁䅎瑁䑁䅅兏瑁䑁䅉杍畁䡁䅧䅢穂䡁䅧兘䙂䙁䅍睊桁䍁䅑杒歁䑁䅍李㙁䍁䅑杓歁䑁䅍李䅁䝁乳䅁㙂䅁䅁睊扂䕁䅕兖杁䕁䅙兡畂䝁䅅杢橂䝁䅫兙獂䍁䅁䅕祂䝁䄸杚灂䝁䅷党杁䍁䄰䅉祁䑁䅁杍祁䍁䅁兌杁䑁䅑兌硁䑁䅫兌祁䑁䅉杌㑂䝁䅷督㑂䙁䄰兒呂䍁䅣光歁䕁䅙䅊穁䑁䅣杏歁䕁䅯䅊穁䑁䅣䅁瑂兄䅁杢䅁䍁䅣睗䙂䙁䅕䅉䝂䝁䅫杢桂䝁䄴睙灂䝁䅅䅢杁䙁䅁杣療䝁䅙兡獂䝁䅕䅉瑁䍁䅁杍睁䑁䅉杍杁䍁䄰䅉ぁ䍁䄰免㕁䍁䄰杍祁䍁䄴䅥獂䡁䅍䅥摂䕁䅕睕湁䍁䅅䅊呂䍁䅑睍㕁䅁䅁兡䄰䝁䄴䅁湁䙁䅳兒噂䍁䅁杒灂䝁䄴兙畂䝁䅍兡桂䝁䅷䅉兂䡁䅉睢浂䝁䅫䅢求䍁䅁兌杁䑁䅉䅍祁䑁䅉䅉瑁䍁䅁䅎瑁䑁䅅兏瑁䑁䅉杍畁䡁䅧䅢穂䡁䅧兘䙂䙁䅍睊桁䍁䅑杖歁䑁䅑杍䅁䝁临䅁㙂䅁䅁睊扂䕁䅕兖杁䕁䅙兡畂䝁䅅杢橂䝁䅫兙獂䍁䅁䅕祂䝁䄸杚灂䝁䅷党杁䍁䄰䅉祁䑁䅁杍祁䍁䅁兌杁䑁䅑兌硁䑁䅫兌祁䑁䅉杌㑂䝁䅷督㑂䙁䄰兒呂䍁䅣光歁䙁䅣䅊ぁ䑁䅧杏歁䙁䅣䅊ㅁ䑁䅙䅁睂兄䅁杢䅁䍁䅣睗䙂䙁䅕䅉䝂䝁䅫杢桂䝁䄴睙灂䝁䅅䅢杁䙁䅁杣療䝁䅙兡獂䝁䅕䅉瑁䍁䅁杍睁䑁䅉杍杁䍁䄰䅉ぁ䍁䄰免㕁䍁䄰杍祁䍁䄴䅥獂䡁䅍䅥摂䕁䅕睕湁䍁䅅䅊奂䍁䅑䅎祁䅁䅁睢䄰䝁䄴䅁湁䙁䅳兒噂䍁䅁杒灂䝁䄴兙畂䝁䅍兡桂䝁䅷䅉兂䡁䅉睢浂䝁䅫䅢求䍁䅁兌杁䑁䅉䅍祁䑁䅉䅉瑁䍁䅁䅎瑁䑁䅅兏瑁䑁䅉杍畁䡁䅧䅢穂䡁䅧兘䙂䙁䅍睊桁䍁䅑䅗歁䑁䅑睍䅁䡁久䅁祂䅁䅁睊扂䕁䅕兖杁䕁䅙兡畂䝁䅅杢橂䝁䅫兙獂䍁䅁䅕祂䝁䄸杚灂䝁䅷党杁䍁䄰䅉祁䑁䅁杍祁䍁䅁兌杁䑁䅑兌硁䑁䅫兌祁䑁䅉杌㑂䝁䅷督㑂䙁䄰兒啂䙁䅉睊桁䍁䅑村歁䑁䅅免ㅁ䅁䅁䅖䄰䡁䅁䅁湁䙁䅳兒噂䍁䅁杒灂䝁䄴兙畂䝁䅍兡桂䝁䅷䅉兂䡁䅉睢浂䝁䅫䅢求䍁䅁兌杁䑁䅉䅍祁䑁䅉䅉瑁䍁䅁䅎瑁䑁䅅兏瑁䑁䅉杍畁䡁䅧䅢穂䡁䅧兘䙂䙁䅑杕湁䍁䅅䅊䑂䍁䅑杍睁䅁䅁睒䄰䡁䅷䅁湁䙁䅳兒噂䍁䅁杒灂䝁䄴兙畂䝁䅍兡桂䝁䅷䅉兂䡁䅉睢浂䝁䅫䅢求䍁䅁兌杁䑁䅉䅍祁䑁䅉䅉瑁䍁䅁䅎瑁䑁䅅兏瑁䑁䅉杍畁䡁䅧䅢穂䡁䅧兘䙂䙁䅑杕湁䍁䅅䅊䑂䍁䅑杍ぁ䑁䅯䅊䑂䍁䅑睍ㅁ䅁䅁兓䄰䡁䅁䅁湁䙁䅳兒噂䍁䅁杒灂䝁䄴兙畂䝁䅍兡桂䝁䅷䅉兂䡁䅉睢浂䝁䅫䅢求䍁䅁兌杁䑁䅉䅍祁䑁䅉䅉瑁䍁䅁䅎瑁䑁䅅兏瑁䑁䅉杍畁䡁䅧䅢穂䡁䅧兘䙂䙁䅑杕湁䍁䅅䅊䑂䍁䅑睍㉁䅁䅁睓䄰䡁䄴䅁湁䙁䅳兒噂䍁䅁杒灂䝁䄴兙畂䝁䅍兡桂䝁䅷䅉兂䡁䅉睢浂䝁䅫䅢求䍁䅁兌杁䑁䅉䅍祁䑁䅉䅉瑁䍁䅁䅎瑁䑁䅅兏瑁䑁䅉杍畁䡁䅧䅢穂䡁䅧兘䙂䙁䅑杕湁䍁䅅䅊䑂䍁䅑䅎硁䑁䅯䅊䑂䍁䅑免硁䑁䅍䅁乂兄䅁䅧䅁䍁䅣睗䙂䙁䅕䅉䝂䝁䅫杢桂䝁䄴睙灂䝁䅅䅢杁䙁䅁杣療䝁䅙兡獂䝁䅕䅉瑁䍁䅁杍睁䑁䅉杍杁䍁䄰䅉ぁ䍁䄰免㕁䍁䄰杍祁䍁䄴䅥獂䡁䅍䅥摂䕁䅕䅖卂䍁䅣光歁䕁䅑䅊硁䑁䅅䅏㙁䍁䅑睔歁䑁䅅免㑁䅁䅁兖䄰䡁䅷䅁湁䙁䅳兒噂䍁䅁杒灂䝁䄴兙畂䝁䅍兡桂䝁䅷䅉兂䡁䅉睢浂䝁䅫䅢求䍁䅁兌杁䑁䅉䅍祁䑁䅉䅉瑁䍁䅁䅎瑁䑁䅅兏瑁䑁䅉杍畁䡁䅧䅢穂䡁䅧兘䙂䙁䅑杕湁䍁䅅䅊䝂䍁䅑杍睁䑁䅯䅊䡂䍁䅑杍睁䅁䅁䅓䄰䡁䅷䅁湁䙁䅳兒噂䍁䅁杒灂䝁䄴兙畂䝁䅍兡桂䝁䅷䅉兂䡁䅉睢浂䝁䅫䅢求䍁䅁兌杁䑁䅉䅍祁䑁䅉䅉瑁䍁䅁䅎瑁䑁䅅兏瑁䑁䅉杍畁䡁䅧䅢穂䡁䅧兘䙂䙁䅑杕湁䍁䅅䅊䝂䍁䅑杍硁䑁䅯䅊䡂䍁䅑杍硁䅁䅁杓䄰䡁䅷䅁湁䙁䅳兒噂䍁䅁杒灂䝁䄴兙畂䝁䅍兡桂䝁䅷䅉兂䡁䅉睢浂䝁䅫䅢求䍁䅁兌杁䑁䅉䅍祁䑁䅉䅉瑁䍁䅁䅎瑁䑁䅅兏瑁䑁䅉杍畁䡁䅧䅢穂䡁䅧兘䙂䙁䅑杕湁䍁䅅䅊䝂䍁䅑睍㉁䑁䅯䅊䭂䍁䅑睍㉁䅁䅁䅔䄰䡁䅷䅁湁䙁䅳兒噂䍁䅁杒灂䝁䄴兙畂䝁䅍兡桂䝁䅷䅉兂䡁䅉睢浂䝁䅫䅢求䍁䅁兌杁䑁䅉䅍祁䑁䅉䅉瑁䍁䅁䅎瑁䑁䅅兏瑁䑁䅉杍畁䡁䅧䅢穂䡁䅧兘䙂䙁䅑杕湁䍁䅅䅊䝂䍁䅑睍㍁䑁䅯䅊䭂䍁䅑睍㍁䅁䅁杔䄰䡁䅁䅁湁䙁䅳兒噂䍁䅁杒灂䝁䄴兙畂䝁䅍兡桂䝁䅷䅉兂䡁䅉睢浂䝁䅫䅢求䍁䅁兌杁䑁䅉䅍祁䑁䅉䅉瑁䍁䅁䅎瑁䑁䅅兏瑁䑁䅉杍畁䡁䅧䅢穂䡁䅧兘䙂䙁䅑杕湁䍁䅅䅊呂䍁䅑睍㕁䅁䅁睔䄰䡁䅁䅁湁䙁䅳兒噂䍁䅁杒灂䝁䄴兙畂䝁䅍兡桂䝁䅷䅉兂䡁䅉睢浂䝁䅫䅢求䍁䅁兌杁䑁䅉䅍祁䑁䅉䅉瑁䍁䅁䅎瑁䑁䅅兏瑁䑁䅉杍畁䡁䅧䅢穂䡁䅧兘䙂䙁䅑杕湁䍁䅅䅊坂䍁䅑䅎祁䅁䅁䅕䄰䡁䅷䅁湁䙁䅳兒噂䍁䅁杒灂䝁䄴兙畂䝁䅍兡桂䝁䅷䅉兂䡁䅉睢浂䝁䅫䅢求䍁䅁兌杁䑁䅉䅍祁䑁䅉䅉瑁䍁䅁䅎瑁䑁䅅兏瑁䑁䅉杍畁䡁䅧䅢穂䡁䅧兘䙂䙁䅑杕湁䍁䅅䅊塂䍁䅑䅎㑁䑁䅯䅊塂䍁䅑兎㉁䅁䅁杕䄰䡁䅁䅁湁䙁䅳兒噂䍁䅁杒灂䝁䄴兙畂䝁䅍兡桂䝁䅷䅉兂䡁䅉睢浂䝁䅫䅢求䍁䅁兌杁䑁䅉䅍祁䑁䅉䅉瑁䍁䅁䅎瑁䑁䅅兏瑁䑁䅉杍畁䡁䅧䅢穂䡁䅧兘䙂䙁䅑杕湁䍁䅅䅊奂䍁䅑䅎祁䅁䅁兕䄰䡁䅁䅁湁䙁䅳兒噂䍁䅁杒灂䝁䄴兙畂䝁䅍兡桂䝁䅷䅉兂䡁䅉睢浂䝁䅫䅢求䍁䅁兌杁䑁䅉䅍祁䑁䅉䅉瑁䍁䅁䅎瑁䑁䅅兏瑁䑁䅉杍畁䡁䅧䅢穂䡁䅧兘䙂䙁䅑杕湁䍁䅅䅊奂䍁䅑䅎穁䅁䅁睕䄰䡁䅙䅁湁䙁䅳兒噂䍁䅁杒灂䝁䄴兙畂䝁䅍兡桂䝁䅷䅉兂䡁䅉睢浂䝁䅫䅢求䍁䅁兌杁䑁䅉䅍祁䑁䅉䅉瑁䍁䅁䅎瑁䑁䅅兏瑁䑁䅉杍畁䡁䅧䅢穂䡁䅧兘䙂䙁䅕督杁䍁䅧杍灁䍁䅣光歁䕁䅅䅊ㅁ䅁䅁䅖䄸䥁䅑䅁湁䙁䅳兒噂䍁䅁杒灂䝁䄴兙畂䝁䅍兡桂䝁䅷䅉兂䡁䅉睢浂䝁䅫䅢求䍁䅁兌杁䑁䅉䅍祁䑁䅉䅉瑁䍁䅁䅎瑁䑁䅅兏瑁䑁䅉杍畁䡁䅧䅢穂䡁䅧兘䙂䙁䅕督杁䍁䅧杍灁䍁䅣光歁䕁䅉䅊硁䑁䅅杏歁䕁䅉䅊ぁ䑁䅣䅁噂睄䅁䅨䅁䍁䅣睗䙂䙁䅕䅉䝂䝁䅫杢桂䝁䄴睙灂䝁䅅䅢杁䙁䅁杣療䝁䅙兡獂䝁䅕䅉瑁䍁䅁杍睁䑁䅉杍杁䍁䄰䅉ぁ䍁䄰免㕁䍁䄰杍祁䍁䄴䅥獂䡁䅍䅥摂䕁䅕兖穂䍁䅁䅋祁䍁䅫睊桁䍁䅑睑歁䑁䅅䅍㙁䍁䅑杔歁䑁䅅䅍䅁䙁偣䅁䅃䅁䅁睊扂䕁䅕兖杁䕁䅙兡畂䝁䅅杢橂䝁䅫兙獂䍁䅁䅕祂䝁䄸杚灂䝁䅷党杁䍁䄰䅉祁䑁䅁杍祁䍁䅁兌杁䑁䅑兌硁䑁䅫兌祁䑁䅉杌㑂䝁䅷督㑂䙁䄰兒噂䡁䅍䅉潁䑁䅉克湁䍁䅅䅊䑂䍁䅑兏㙁䍁䅑杔歁䑁䅫䅁坂睄䅁䅤䅁䍁䅣睗䙂䙁䅕䅉䝂䝁䅫杢桂䝁䄴睙灂䝁䅅䅢杁䙁䅁杣療䝁䅙兡獂䝁䅕䅉瑁䍁䅁杍睁䑁䅉杍杁䍁䄰䅉ぁ䍁䄰免㕁䍁䄰杍祁䍁䄴䅥獂䡁䅍䅥摂䕁䅕杖卂䕁䅣睊桁䍁䅑村歁䑁䅅免ㅁ䅁䅁杖䄰䡁䅉䅁湁䙁䅳兒噂䍁䅁杒灂䝁䄴兙畂䝁䅍兡桂䝁䅷䅉兂䡁䅉睢浂䝁䅫䅢求䍁䅁兌杁䑁䅉䅍祁䑁䅉䅉瑁䍁䅁䅎瑁䑁䅅兏瑁䑁䅉杍畁䡁䅧䅢穂䡁䅧兘䙂䙁䅙杕䡂䍁䅣光歁䕁䅍䅊祁䑁䅁䅁奂兄䅁杦䅁䍁䅣睗䙂䙁䅕䅉䝂䝁䅫杢桂䝁䄴睙灂䝁䅅䅢杁䙁䅁杣療䝁䅙兡獂䝁䅕䅉瑁䍁䅁杍睁䑁䅉杍杁䍁䄰䅉ぁ䍁䄰免㕁䍁䄰杍祁䍁䄴䅥獂䡁䅍䅥摂䕁䅕杖卂䕁䅣睊桁䍁䅑睑歁䑁䅉䅎㙁䍁䅑睑歁䑁䅍兎䅁䙁乯䅁祂䅁䅁睊扂䕁䅕兖杁䕁䅙兡畂䝁䅅杢橂䝁䅫兙獂䍁䅁䅕祂䝁䄸杚灂䝁䅷党杁䍁䄰䅉祁䑁䅁杍祁䍁䅁兌杁䑁䅑兌硁䑁䅫兌祁䑁䅉杌㑂䝁䅷督㑂䙁䄰兒坂䙁䅉睒湁䍁䅅䅊䑂䍁䅑睍㉁䅁䅁䅘䄰䥁䅁䅁湁䙁䅳兒噂䍁䅁杒灂䝁䄴兙畂䝁䅍兡桂䝁䅷䅉兂䡁䅉睢浂䝁䅫䅢求䍁䅁兌杁䑁䅉䅍祁䑁䅉䅉瑁䍁䅁䅎瑁䑁䅅兏瑁䑁䅉杍畁䡁䅧䅢穂䡁䅧兘䙂䙁䅙杕䡂䍁䅣光歁䕁䅍䅊ぁ䑁䅅杏歁䕁䅍䅊硁䑁䅅睍䅁䙁临䅁䍃䅁䅁睊扂䕁䅕兖杁䕁䅙兡畂䝁䅅杢橂䝁䅫兙獂䍁䅁䅕祂䝁䄸杚灂䝁䅷党杁䍁䄰䅉祁䑁䅁杍祁䍁䅁兌杁䑁䅑兌硁䑁䅫兌祁䑁䅉杌㑂䝁䅷督㑂䙁䄰兒坂䙁䅉睒湁䍁䅅䅊䕂䍁䅑免硁䑁䅧杏歁䕁䄸䅊硁䑁䅅䅏䅁䙁乣䅁⭂䅁䅁睊扂䕁䅕兖杁䕁䅙兡畂䝁䅅杢橂䝁䅫兙獂䍁䅁䅕祂䝁䄸杚灂䝁䅷党杁䍁䄰䅉祁䑁䅁杍祁䍁䅁兌杁䑁䅑兌硁䑁䅫兌祁䑁䅉杌㑂䝁䅷督㑂䙁䄰兒坂䙁䅉睒湁䍁䅅䅊䝂䍁䅑杍睁䑁䅯䅊䡂䍁䅑杍睁䅁䅁兗䄰䡁䄴䅁湁䙁䅳兒噂䍁䅁杒灂䝁䄴兙畂䝁䅍兡桂䝁䅷䅉兂䡁䅉睢浂䝁䅫䅢求䍁䅁兌杁䑁䅉䅍祁䑁䅉䅉瑁䍁䅁䅎瑁䑁䅅兏瑁䑁䅉杍畁䡁䅧䅢穂䡁䅧兘䙂䙁䅙杕䡂䍁䅣光歁䕁䅙䅊祁䑁䅅杏歁䕁䅣䅊祁䑁䅅䅁扂兄䅁杦䅁䍁䅣睗䙂䙁䅕䅉䝂䝁䅫杢桂䝁䄴睙灂䝁䅅䅢杁䙁䅁杣療䝁䅙兡獂䝁䅕䅉瑁䍁䅁杍睁䑁䅉杍杁䍁䄰䅉ぁ䍁䄰免㕁䍁䄰杍祁䍁䄴䅥獂䡁䅍䅥摂䕁䅕杖卂䕁䅣睊桁䍁䅑杒歁䑁䅍李㙁䍁䅑杓歁䑁䅍李䅁䙁丰䅁⭂䅁䅁睊扂䕁䅕兖杁䕁䅙兡畂䝁䅅杢橂䝁䅫兙獂䍁䅁䅕祂䝁䄸杚灂䝁䅷党杁䍁䄰䅉祁䑁䅁杍祁䍁䅁兌杁䑁䅑兌硁䑁䅫兌祁䑁䅉杌㑂䝁䅷督㑂䙁䄰兒坂䙁䅉睒湁䍁䅅䅊䝂䍁䅑睍㍁䑁䅯䅊䭂䍁䅑睍㍁䅁䅁睘䄰䡁䅉䅁湁䙁䅳兒噂䍁䅁杒灂䝁䄴兙畂䝁䅍兡桂䝁䅷䅉兂䡁䅉睢浂䝁䅫䅢求䍁䅁兌杁䑁䅉䅍祁䑁䅉䅉瑁䍁䅁䅎瑁䑁䅅兏瑁䑁䅉杍畁䡁䅧䅢穂䡁䅧兘䙂䙁䅙杕䡂䍁䅣光歁䙁䅍䅊穁䑁䅫䅁杂兄䅁杣䅁䍁䅣睗䙂䙁䅕䅉䝂䝁䅫杢桂䝁䄴睙灂䝁䅅䅢杁䙁䅁杣療䝁䅙兡獂䝁䅕䅉瑁䍁䅁杍睁䑁䅉杍杁䍁䄰䅉ぁ䍁䄰免㕁䍁䄰杍祁䍁䄴䅥獂䡁䅍䅥摂䕁䅕杖卂䕁䅣睊桁䍁䅑杖歁䑁䅑杍䅁䝁久䅁⭂䅁䅁睊扂䕁䅕兖杁䕁䅙兡畂䝁䅅杢橂䝁䅫兙獂䍁䅁䅕祂䝁䄸杚灂䝁䅷党杁䍁䄰䅉祁䑁䅁杍祁䍁䅁兌杁䑁䅑兌硁䑁䅫兌祁䑁䅉杌㑂䝁䅷督㑂䙁䄰兒坂䙁䅉睒湁䍁䅅䅊塂䍁䅑䅎㑁䑁䅯䅊塂䍁䅑兎㉁䅁䅁睙䄰䡁䅉䅁湁䙁䅳兒噂䍁䅁杒灂䝁䄴兙畂䝁䅍兡桂䝁䅷䅉兂䡁䅉睢浂䝁䅫䅢求䍁䅁兌杁䑁䅉䅍祁䑁䅉䅉瑁䍁䅁䅎瑁䑁䅅兏瑁䑁䅉杍畁䡁䅧䅢穂䡁䅧兘䙂䙁䅙杕䡂䍁䅣光歁䙁䅧䅊ぁ䑁䅉䅁楂兄䅁杣䅁䍁䅣睗䙂䙁䅕䅉䝂䝁䅫杢桂䝁䄴睙灂䝁䅅䅢杁䙁䅁杣療䝁䅙兡獂䝁䅕䅉瑁䍁䅁杍睁䑁䅉杍杁䍁䄰䅉ぁ䍁䄰免㕁䍁䄰杍祁䍁䄴䅥獂䡁䅍䅥摂䕁䅕杖卂䕁䅣睊桁䍁䅑䅗歁䑁䅑睍䅁䝁乑䅁祂䅁䅁睊扂䕁䅕兖杁䕁䅙兡畂䝁䅅杢橂䝁䅫兙獂䍁䅁䅕祂䝁䄸杚灂䝁䅷党杁䍁䄰䅉祁䑁䅁杍祁䍁䅁兌杁䑁䅑兌硁䑁䅫兌祁䑁䅉杌㑂䝁䅷督㑂䙁䄰兒奂䕁䅍睊桁䍁䅑村歁䑁䅅免ㅁ䅁䅁䅫䄰䡁䅁䅁湁䙁䅳兒噂䍁䅁杒灂䝁䄴兙畂䝁䅍兡桂䝁䅷䅉兂䡁䅉睢浂䝁䅫䅢求䍁䅁兌杁䑁䅉䅍祁䑁䅉䅉瑁䍁䅁䅎瑁䑁䅅兏瑁䑁䅉杍畁䡁䅧䅢穂䡁䅧兘䙂䙁䅧睑湁䍁䅅䅊䑂䍁䅑杍睁䅁䅁睧䄰䡁䅷䅁湁䙁䅳兒噂䍁䅁杒灂䝁䄴兙畂䝁䅍兡桂䝁䅷䅉兂䡁䅉睢浂䝁䅫䅢求䍁䅁兌杁䑁䅉䅍祁䑁䅉䅉瑁䍁䅁䅎瑁䑁䅅兏瑁䑁䅉杍畁䡁䅧䅢穂䡁䅧兘䙂䙁䅧睑湁䍁䅅䅊䑂䍁䅑杍ぁ䑁䅯䅊䑂䍁䅑睍ㅁ䅁䅁全䄰䡁䅁䅁湁䙁䅳兒噂䍁䅁杒灂䝁䄴兙畂䝁䅍兡桂䝁䅷䅉兂䡁䅉睢浂䝁䅫䅢求䍁䅁兌杁䑁䅉䅍祁䑁䅉䅉瑁䍁䅁䅎瑁䑁䅅兏瑁䑁䅉杍畁䡁䅧䅢穂䡁䅧兘䙂䙁䅧睑湁䍁䅅䅊䑂䍁䅑睍㉁䅁䅁䅪䄰䡁䄴䅁湁䙁䅳兒噂䍁䅁杒灂䝁䄴兙畂䝁䅍兡桂䝁䅷䅉兂䡁䅉睢浂䝁䅫䅢求䍁䅁兌杁䑁䅉䅍祁䑁䅉䅉瑁䍁䅁䅎瑁䑁䅅兏瑁䑁䅉杍畁䡁䅧䅢穂䡁䅧兘䙂䙁䅧睑湁䍁䅅䅊䑂䍁䅑䅎硁䑁䅯䅊䑂䍁䅑免硁䑁䅍䅁佃兄䅁䅧䅁䍁䅣睗䙂䙁䅕䅉䝂䝁䅫杢桂䝁䄴睙灂䝁䅅䅢杁䙁䅁杣療䝁䅙兡獂䝁䅕䅉瑁䍁䅁杍睁䑁䅉杍杁䍁䄰䅉ぁ䍁䄰免㕁䍁䄰杍祁䍁䄴䅥獂䡁䅍䅥摂䕁䅕䅗䑂䍁䅣光歁䕁䅑䅊硁䑁䅅䅏㙁䍁䅑睔歁䑁䅅免㑁䅁䅁八䄰䡁䅷䅁湁䙁䅳兒噂䍁䅁杒灂䝁䄴兙畂䝁䅍兡桂䝁䅷䅉兂䡁䅉睢浂䝁䅫䅢求䍁䅁兌杁䑁䅉䅍祁䑁䅉䅉瑁䍁䅁䅎瑁䑁䅅兏瑁䑁䅉杍畁䡁䅧䅢穂䡁䅧兘䙂䙁䅧睑湁䍁䅅䅊䝂䍁䅑杍睁䑁䅯䅊䡂䍁䅑杍睁䅁䅁䅨䄰䡁䅷䅁湁䙁䅳兒噂䍁䅁杒灂䝁䄴兙畂䝁䅍兡桂䝁䅷䅉兂䡁䅉睢浂䝁䅫䅢求䍁䅁兌杁䑁䅉䅍祁䑁䅉䅉瑁䍁䅁䅎瑁䑁䅅兏瑁䑁䅉杍畁䡁䅧䅢穂䡁䅧兘䙂䙁䅧睑湁䍁䅅䅊䝂䍁䅑杍硁䑁䅯䅊䡂䍁䅑杍硁䅁䅁杨䄰䡁䅷䅁湁䙁䅳兒噂䍁䅁杒灂䝁䄴兙畂䝁䅍兡桂䝁䅷䅉兂䡁䅉睢浂䝁䅫䅢求䍁䅁兌杁䑁䅉䅍祁䑁䅉䅉瑁䍁䅁䅎瑁䑁䅅兏瑁䑁䅉杍畁䡁䅧䅢穂䡁䅧兘䙂䙁䅧睑湁䍁䅅䅊䝂䍁䅑睍㉁䑁䅯䅊䭂䍁䅑睍㉁䅁䅁兪䄰䡁䅷䅁湁䙁䅳兒噂䍁䅁杒灂䝁䄴兙畂䝁䅍兡桂䝁䅷䅉兂䡁䅉睢浂䝁䅫䅢求䍁䅁兌杁䑁䅉䅍祁䑁䅉䅉瑁䍁䅁䅎瑁䑁䅅兏瑁䑁䅉杍畁䡁䅧䅢穂䡁䅧兘䙂䙁䅧睑湁䍁䅅䅊䝂䍁䅑睍㍁䑁䅯䅊䭂䍁䅑睍㍁䅁䅁睪䄰䡁䅁䅁湁䙁䅳兒噂䍁䅁杒灂䝁䄴兙畂䝁䅍兡桂䝁䅷䅉兂䡁䅉睢浂䝁䅫䅢求䍁䅁兌杁䑁䅉䅍祁䑁䅉䅉瑁䍁䅁䅎瑁䑁䅅兏瑁䑁䅉杍畁䡁䅧䅢穂䡁䅧兘䙂䙁䅧睑湁䍁䅅䅊呂䍁䅑睍㕁䅁䅁睩䄰䡁䅁䅁湁䙁䅳兒噂䍁䅁杒灂䝁䄴兙畂䝁䅍兡桂䝁䅷䅉兂䡁䅉睢浂䝁䅫䅢求䍁䅁兌杁䑁䅉䅍祁䑁䅉䅉瑁䍁䅁䅎瑁䑁䅅兏瑁䑁䅉杍畁䡁䅧䅢穂䡁䅧兘䙂䙁䅧睑湁䍁䅅䅊坂䍁䅑䅎祁䅁䅁睨䄰䡁䅷䅁湁䙁䅳兒噂䍁䅁杒灂䝁䄴兙畂䝁䅍兡桂䝁䅷䅉兂䡁䅉睢浂䝁䅫䅢求䍁䅁兌杁䑁䅉䅍祁䑁䅉䅉瑁䍁䅁䅎瑁䑁䅅兏瑁䑁䅉杍畁䡁䅧䅢穂䡁䅧兘䙂䙁䅧睑湁䍁䅅䅊塂䍁䅑䅎㑁䑁䅯䅊塂䍁䅑兎㉁䅁䅁兩䄰䡁䅁䅁湁䙁䅳兒噂䍁䅁杒灂䝁䄴兙畂䝁䅍兡桂䝁䅷䅉兂䡁䅉睢浂䝁䅫䅢求䍁䅁兌杁䑁䅉䅍祁䑁䅉䅉瑁䍁䅁䅎瑁䑁䅅兏瑁䑁䅉杍畁䡁䅧䅢穂䡁䅧兘䙂䙁䅧睑湁䍁䅅䅊奂䍁䅑䅎祁䅁䅁䅩䄰䡁䅁䅁湁䙁䅳兒噂䍁䅁杒灂䝁䄴兙畂䝁䅍兡桂䝁䅷䅉兂䡁䅉睢浂䝁䅫䅢求䍁䅁兌杁䑁䅉䅍祁䑁䅉䅉瑁䍁䅁䅎瑁䑁䅅兏瑁䑁䅉杍畁䡁䅧䅢穂䡁䅧兘䙂䙁䅧睑湁䍁䅅䅊奂䍁䅑䅎穁䅁䅁杩䄰䡁䅁䅁湁䙁䅳兒噂䍁䅁杒灂䝁䄴兙畂䝁䅍兡桂䝁䅷䅉兂䡁䅉睢浂䝁䅫䅢求䍁䅁兌杁䑁䅉䅍祁䑁䅉䅉瑁䍁䅁䅎瑁䑁䅅兏瑁䑁䅉杍畁䡁䅧䅢穂䡁䅧兘䝂䕁䅕睊桁䍁䅑村歁䑁䅅免ㅁ䅁䅁杲䄰䝁䄴䅁湁䙁䅳兒噂䍁䅁杒灂䝁䄴兙畂䝁䅍兡桂䝁䅷䅉兂䡁䅉睢浂䝁䅫䅢求䍁䅁兌杁䑁䅉䅍祁䑁䅉䅉瑁䍁䅁䅎瑁䑁䅅兏瑁䑁䅉杍畁䡁䅧䅢穂䡁䅧兘䝂䕁䅕睊桁䍁䅑睑歁䑁䅉䅍䅁䭁久䅁㙂䅁䅁睊扂䕁䅕兖杁䕁䅙兡畂䝁䅅杢橂䝁䅫兙獂䍁䅁䅕祂䝁䄸杚灂䝁䅷党杁䍁䄰䅉祁䑁䅁杍祁䍁䅁兌杁䑁䅑兌硁䑁䅫兌祁䑁䅉杌㑂䝁䅷督㑂䙁䄰杒䙂䍁䅣光歁䕁䅍䅊祁䑁䅑杏歁䕁䅍䅊穁䑁䅕䅁橃兄䅁杢䅁䍁䅣睗䙂䙁䅕䅉䝂䝁䅫杢桂䝁䄴睙灂䝁䅅䅢杁䙁䅁杣療䝁䅙兡獂䝁䅕䅉瑁䍁䅁杍睁䑁䅉杍杁䍁䄰䅉ぁ䍁䄰免㕁䍁䄰杍祁䍁䄴䅥獂䡁䅍䅥摂䕁䅙兒湁䍁䅅䅊䑂䍁䅑睍㉁䅁䅁兰䄰䡁䅷䅁湁䙁䅳兒噂䍁䅁杒灂䝁䄴兙畂䝁䅍兡桂䝁䅷䅉兂䡁䅉睢浂䝁䅫䅢求䍁䅁兌杁䑁䅉䅍祁䑁䅉䅉瑁䍁䅁䅎瑁䑁䅅兏瑁䑁䅉杍畁䡁䅧䅢穂䡁䅧兘䝂䕁䅕睊桁䍁䅑睑歁䑁䅑免㙁䍁䅑睑歁䑁䅅免穁䅁䅁睰䄰䡁䄴䅁湁䙁䅳兒噂䍁䅁杒灂䝁䄴兙畂䝁䅍兡桂䝁䅷䅉兂䡁䅉睢浂䝁䅫䅢求䍁䅁兌杁䑁䅉䅍祁䑁䅉䅉瑁䍁䅁䅎瑁䑁䅅兏瑁䑁䅉杍畁䡁䅧䅢穂䡁䅧兘䝂䕁䅕睊桁䍁䅑䅒歁䑁䅅免㑁䑁䅯䅊偂䍁䅑免硁䑁䅧䅁癃兄䅁来䅁䍁䅣睗䙂䙁䅕䅉䝂䝁䅫杢桂䝁䄴睙灂䝁䅅䅢杁䙁䅁杣療䝁䅙兡獂䝁䅕䅉瑁䍁䅁杍睁䑁䅉杍杁䍁䄰䅉ぁ䍁䄰免㕁䍁䄰杍祁䍁䄴䅥獂䡁䅍䅥摂䕁䅙兒湁䍁䅅䅊䝂䍁䅑杍睁䑁䅯䅊䡂䍁䅑杍睁䅁䅁杯䄰䡁䅯䅁湁䙁䅳兒噂䍁䅁杒灂䝁䄴兙畂䝁䅍兡桂䝁䅷䅉兂䡁䅉睢浂䝁䅫䅢求䍁䅁兌杁䑁䅉䅍祁䑁䅉䅉瑁䍁䅁䅎瑁䑁䅅兏瑁䑁䅉杍畁䡁䅧䅢穂䡁䅧兘䝂䕁䅕睊桁䍁䅑杒歁䑁䅉免㙁䍁䅑睒歁䑁䅉免䅁䭁乑䅁㙂䅁䅁睊扂䕁䅕兖杁䕁䅙兡畂䝁䅅杢橂䝁䅫兙獂䍁䅁䅕祂䝁䄸杚灂䝁䅷党杁䍁䄰䅉祁䑁䅁杍祁䍁䅁兌杁䑁䅑兌硁䑁䅫兌祁䑁䅉杌㑂䝁䅷督㑂䙁䄰杒䙂䍁䅣光歁䕁䅙䅊穁䑁䅙杏歁䕁䅯䅊穁䑁䅙䅁浃兄䅁来䅁䍁䅣睗䙂䙁䅕䅉䝂䝁䅫杢桂䝁䄴睙灂䝁䅅䅢杁䙁䅁杣療䝁䅙兡獂䝁䅕䅉瑁䍁䅁杍睁䑁䅉杍杁䍁䄰䅉ぁ䍁䄰免㕁䍁䄰杍祁䍁䄴䅥獂䡁䅍䅥摂䕁䅙兒湁䍁䅅䅊䝂䍁䅑睍㍁䑁䅯䅊䭂䍁䅑睍㍁䅁䅁䅱䄰䝁䄴䅁湁䙁䅳兒噂䍁䅁杒灂䝁䄴兙畂䝁䅍兡桂䝁䅷䅉兂䡁䅉睢浂䝁䅫䅢求䍁䅁兌杁䑁䅉䅍祁䑁䅉䅉瑁䍁䅁䅎瑁䑁䅅兏瑁䑁䅉杍畁䡁䅧䅢穂䡁䅧兘䝂䕁䅕睊桁䍁䅑睕歁䑁䅍兏䅁䭁丰䅁畂䅁䅁睊扂䕁䅕兖杁䕁䅙兡畂䝁䅅杢橂䝁䅫兙獂䍁䅁䅕祂䝁䄸杚灂䝁䅷党杁䍁䄰䅉祁䑁䅁杍祁䍁䅁兌杁䑁䅑兌硁䑁䅫兌祁䑁䅉杌㑂䝁䅷督㑂䙁䄰杒䙂䍁䅣光歁䙁䅙䅊ぁ䑁䅉䅁灃兄䅁来䅁䍁䅣睗䙂䙁䅕䅉䝂䝁䅫杢桂䝁䄴睙灂䝁䅅䅢杁䙁䅁杣療䝁䅙兡獂䝁䅕䅉瑁䍁䅁杍睁䑁䅉杍杁䍁䄰䅉ぁ䍁䄰免㕁䍁䄰杍祁䍁䄴䅥獂䡁䅍䅥摂䕁䅙兒湁䍁䅅䅊塂䍁䅑䅎㑁䑁䅯䅊塂䍁䅑兎㉁䅁䅁睱䄰䝁䄴䅁湁䙁䅳兒噂䍁䅁杒灂䝁䄴兙畂䝁䅍兡桂䝁䅷䅉兂䡁䅉睢浂䝁䅫䅢求䍁䅁兌杁䑁䅉䅍祁䑁䅉䅉瑁䍁䅁䅎瑁䑁䅅兏瑁䑁䅉杍畁䡁䅧䅢穂䡁䅧兘䝂䕁䅕睊桁䍁䅑䅗歁䑁䅑杍䅁䭁乯䅁畂䅁䅁睊扂䕁䅕兖杁䕁䅙兡畂䝁䅅杢橂䝁䅫兙獂䍁䅁䅕祂䝁䄸杚灂䝁䅷党杁䍁䄰䅉祁䑁䅁杍祁䍁䅁兌杁䑁䅑兌硁䑁䅫兌祁䑁䅉杌㑂䝁䅷督㑂䙁䄰杒䙂䍁䅣光歁䙁䅧䅊ぁ䑁䅍䅁獃兄䅁杣䅁䍁䅣睗䙂䙁䅕䅉䝂䝁䅫杢桂䝁䄴睙灂䝁䅅䅢杁䙁䅁杣療䝁䅙兡獂䝁䅕䅉瑁䍁䅁杍睁䑁䅉杍杁䍁䄰䅉ぁ䍁䄰免㕁䍁䄰杍祁䍁䄴䅥獂䡁䅍䅥摂䕁䅙睔卂䍁䅣光歁䕁䅉䅊硁䑁䅅兎䅁䵁乷䅁睂䅁䅁睊扂䕁䅕兖杁䕁䅙兡畂䝁䅅杢橂䝁䅫兙獂䍁䅁䅕祂䝁䄸杚灂䝁䅷党杁䍁䄰䅉祁䑁䅁杍祁䍁䅁兌杁䑁䅑兌硁䑁䅫兌祁䑁䅉杌㑂䝁䅷督㑂䙁䄰杒偂䙁䅉睊桁䍁䅑睑歁䑁䅉䅍䅁䵁乁䅁㡂䅁䅁睊扂䕁䅕兖杁䕁䅙兡畂䝁䅅杢橂䝁䅫兙獂䍁䅁䅕祂䝁䄸杚灂䝁䅷党杁䍁䄰䅉祁䑁䅁杍祁䍁䅁兌杁䑁䅑兌硁䑁䅫兌祁䑁䅉杌㑂䝁䅷督㑂䙁䄰杒偂䙁䅉睊桁䍁䅑睑歁䑁䅉䅎㙁䍁䅑睑歁䑁䅍兎䅁䵁义䅁睂䅁䅁睊扂䕁䅕兖杁䕁䅙兡畂䝁䅅杢橂䝁䅫兙獂䍁䅁䅕祂䝁䄸杚灂䝁䅷党杁䍁䄰䅉祁䑁䅁杍祁䍁䅁兌杁䑁䅑兌硁䑁䅫兌祁䑁䅉杌㑂䝁䅷督㑂䙁䄰杒偂䙁䅉睊桁䍁䅑睑歁䑁䅍李䅁䵁乑䅁⭂䅁䅁睊扂䕁䅕兖杁䕁䅙兡畂䝁䅅杢橂䝁䅫兙獂䍁䅁䅕祂䝁䄸杚灂䝁䅷党杁䍁䄰䅉祁䑁䅁杍祁䍁䅁兌杁䑁䅑兌硁䑁䅫兌祁䑁䅉杌㑂䝁䅷督㑂䙁䄰杒偂䙁䅉睊桁䍁䅑睑歁䑁䅑免㙁䍁䅑睑歁䑁䅅免穁䅁䅁杸䄰䥁䅁䅁湁䙁䅳兒噂䍁䅁杒灂䝁䄴兙畂䝁䅍兡桂䝁䅷䅉兂䡁䅉睢浂䝁䅫䅢求䍁䅁兌杁䑁䅉䅍祁䑁䅉䅉瑁䍁䅁䅎瑁䑁䅅兏瑁䑁䅉杍畁䡁䅧䅢穂䡁䅧兘䝂䕁䄸杕湁䍁䅅䅊䕂䍁䅑免硁䑁䅧杏歁䕁䄸䅊硁䑁䅅䅏䅁䵁丰䅁㡂䅁䅁睊扂䕁䅕兖杁䕁䅙兡畂䝁䅅杢橂䝁䅫兙獂䍁䅁䅕祂䝁䄸杚灂䝁䅷党杁䍁䄰䅉祁䑁䅁杍祁䍁䅁兌杁䑁䅑兌硁䑁䅫兌祁䑁䅉杌㑂䝁䅷督㑂䙁䄰杒偂䙁䅉睊桁䍁䅑杒歁䑁䅉䅍㙁䍁䅑睒歁䑁䅉䅍䅁䵁久䅁㡂䅁䅁睊扂䕁䅕兖杁䕁䅙兡畂䝁䅅杢橂䝁䅫兙獂䍁䅁䅕祂䝁䄸杚灂䝁䅷党杁䍁䄰䅉祁䑁䅁杍祁䍁䅁兌杁䑁䅑兌硁䑁䅫兌祁䑁䅉杌㑂䝁䅷督㑂䙁䄰杒偂䙁䅉睊桁䍁䅑杒歁䑁䅉免㙁䍁䅑睒歁䑁䅉免䅁䵁乍䅁㡂䅁䅁睊扂䕁䅕兖杁䕁䅙兡畂䝁䅅杢橂䝁䅫兙獂䍁䅁䅕祂䝁䄸杚灂䝁䅷党杁䍁䄰䅉祁䑁䅁杍祁䍁䅁兌杁䑁䅑兌硁䑁䅫兌祁䑁䅉杌㑂䝁䅷督㑂䙁䄰杒偂䙁䅉睊桁䍁䅑杒歁䑁䅍李㙁䍁䅑杓歁䑁䅍李䅁䵁乕䅁㡂䅁䅁睊扂䕁䅕兖杁䕁䅙兡畂䝁䅅杢橂䝁䅫兙獂䍁䅁䅕祂䝁䄸杚灂䝁䅷党杁䍁䄰䅉祁䑁䅁杍祁䍁䅁兌杁䑁䅑兌硁䑁䅫兌祁䑁䅉杌㑂䝁䅷督㑂䙁䄰杒偂䙁䅉睊桁䍁䅑杒歁䑁䅍睎㙁䍁䅑杓歁䑁䅍睎䅁䵁乣䅁睂䅁䅁睊扂䕁䅕兖杁䕁䅙兡畂䝁䅅杢橂䝁䅫兙獂䍁䅁䅕祂䝁䄸杚灂䝁䅷党杁䍁䄰䅉祁䑁䅁杍祁䍁䅁兌杁䑁䅑兌硁䑁䅫兌祁䑁䅉杌㑂䝁䅷督㑂䙁䄰杒偂䙁䅉睊桁䍁䅑睕歁䑁䅍兏䅁䱁丸䅁睂䅁䅁睊扂䕁䅕兖杁䕁䅙兡畂䝁䅅杢橂䝁䅫兙獂䍁䅁䅕祂䝁䄸杚灂䝁䅷党杁䍁䄰䅉祁䑁䅁杍祁䍁䅁兌杁䑁䅑兌硁䑁䅫兌祁䑁䅉杌㑂䝁䅷督㑂䙁䄰杒偂䙁䅉睊桁䍁䅑杖歁䑁䅑杍䅁䵁乧䅁㡂䅁䅁睊扂䕁䅕兖杁䕁䅙兡畂䝁䅅杢橂䝁䅫兙獂䍁䅁䅕祂䝁䄸杚灂䝁䅷党杁䍁䄰䅉祁䑁䅁杍祁䍁䅁兌杁䑁䅑兌硁䑁䅫兌祁䑁䅉杌㑂䝁䅷督㑂䙁䄰杒偂䙁䅉睊桁䍁䅑睖歁䑁䅑䅏㙁䍁䅑睖歁䑁䅕李䅁䵁乯䅁睂䅁䅁睊扂䕁䅕兖杁䕁䅙兡畂䝁䅅杢橂䝁䅫兙獂䍁䅁䅕祂䝁䄸杚灂䝁䅷党杁䍁䄰䅉祁䑁䅁杍祁䍁䅁兌杁䑁䅑兌硁䑁䅫兌祁䑁䅉杌㑂䝁䅷督㑂䙁䄰杒偂䙁䅉睊桁䍁䅑䅗歁䑁䅑杍䅁䵁乫䅁睂䅁䅁睊扂䕁䅕兖杁䕁䅙兡畂䝁䅅杢橂䝁䅫兙獂䍁䅁䅕祂䝁䄸杚灂䝁䅷党杁䍁䄰䅉祁䑁䅁杍祁䍁䅁兌杁䑁䅑兌硁䑁䅫兌祁䑁䅉杌㑂䝁䅷督㑂䙁䄰杒偂䙁䅉睊桁䍁䅑䅗歁䑁䅑睍䅁䵁乳䅁祂䅁䅁睊扂䕁䅕兖杁䕁䅙兡畂䝁䅅杢橂䝁䅫兙獂䍁䅁䅕祂䝁䄸杚灂䝁䅷党杁䍁䄰䅉祁䑁䅁杍祁䍁䅁兌杁䑁䅑兌硁䑁䅫兌祁䑁䅉杌㑂䝁䅷督㑂䙁䄰杒兂䕁䅷睊桁䍁䅑村歁䑁䅅免ㅁ䅁䅁䅒䄴䡁䅁䅁湁䙁䅳兒噂䍁䅁杒灂䝁䄴兙畂䝁䅍兡桂䝁䅷䅉兂䡁䅉睢浂䝁䅫䅢求䍁䅁兌杁䑁䅉䅍祁䑁䅉䅉瑁䍁䅁䅎瑁䑁䅅兏瑁䑁䅉杍畁䡁䅧䅢穂䡁䅧兘䝂䙁䅁䅔湁䍁䅅䅊䑂䍁䅑杍睁䅁䅁睎䄴䡁䅷䅁湁䙁䅳兒噂䍁䅁杒灂䝁䄴兙畂䝁䅍兡桂䝁䅷䅉兂䡁䅉睢浂䝁䅫䅢求䍁䅁兌杁䑁䅉䅍祁䑁䅉䅉瑁䍁䅁䅎瑁䑁䅅兏瑁䑁䅉杍畁䡁䅧䅢穂䡁䅧兘䝂䙁䅁䅔湁䍁䅅䅊䑂䍁䅑杍ぁ䑁䅯䅊䑂䍁䅑睍ㅁ䅁䅁兏䄴䡁䅁䅁湁䙁䅳兒噂䍁䅁杒灂䝁䄴兙畂䝁䅍兡桂䝁䅷䅉兂䡁䅉睢浂䝁䅫䅢求䍁䅁兌杁䑁䅉䅍祁䑁䅉䅉瑁䍁䅁䅎瑁䑁䅅兏瑁䑁䅉杍畁䡁䅧䅢穂䡁䅧兘䝂䙁䅁䅔湁䍁䅅䅊䑂䍁䅑睍㉁䅁䅁睏䄴䡁䄴䅁湁䙁䅳兒噂䍁䅁杒灂䝁䄴兙畂䝁䅍兡桂䝁䅷䅉兂䡁䅉睢浂䝁䅫䅢求䍁䅁兌杁䑁䅉䅍祁䑁䅉䅉瑁䍁䅁䅎瑁䑁䅅兏瑁䑁䅉杍畁䡁䅧䅢穂䡁䅧兘䝂䙁䅁䅔湁䍁䅅䅊䑂䍁䅑䅎硁䑁䅯䅊䑂䍁䅑免硁䑁䅍䅁㥁杄䅁䅧䅁䍁䅣睗䙂䙁䅕䅉䝂䝁䅫杢桂䝁䄴睙灂䝁䅅䅢杁䙁䅁杣療䝁䅙兡獂䝁䅕䅉瑁䍁䅁杍睁䑁䅉杍杁䍁䄰䅉ぁ䍁䄰免㕁䍁䄰杍祁䍁䄴䅥獂䡁䅍䅥摂䕁䅙䅕䵂䍁䅣光歁䕁䅑䅊硁䑁䅅䅏㙁䍁䅑睔歁䑁䅅免㑁䅁䅁兒䄴䡁䅷䅁湁䙁䅳兒噂䍁䅁杒灂䝁䄴兙畂䝁䅍兡桂䝁䅷䅉兂䡁䅉睢浂䝁䅫䅢求䍁䅁兌杁䑁䅉䅍祁䑁䅉䅉瑁䍁䅁䅎瑁䑁䅅兏瑁䑁䅉杍畁䡁䅧䅢穂䡁䅧兘䝂䙁䅁䅔湁䍁䅅䅊䝂䍁䅑杍睁䑁䅯䅊䡂䍁䅑杍睁䅁䅁䅏䄴䡁䅷䅁湁䙁䅳兒噂䍁䅁杒灂䝁䄴兙畂䝁䅍兡桂䝁䅷䅉兂䡁䅉睢浂䝁䅫䅢求䍁䅁兌杁䑁䅉䅍祁䑁䅉䅉瑁䍁䅁䅎瑁䑁䅅兏瑁䑁䅉杍畁䡁䅧䅢穂䡁䅧兘䝂䙁䅁䅔湁䍁䅅䅊䝂䍁䅑杍硁䑁䅯䅊䡂䍁䅑杍硁䅁䅁杏䄴䡁䅷䅁湁䙁䅳兒噂䍁䅁杒灂䝁䄴兙畂䝁䅍兡桂䝁䅷䅉兂䡁䅉睢浂䝁䅫䅢求䍁䅁兌杁䑁䅉䅍祁䑁䅉䅉瑁䍁䅁䅎瑁䑁䅅兏瑁䑁䅉杍畁䡁䅧䅢穂䡁䅧兘䝂䙁䅁䅔湁䍁䅅䅊䝂䍁䅑睍㉁䑁䅯䅊䭂䍁䅑睍㉁䅁䅁䅐䄴䡁䅷䅁湁䙁䅳兒噂䍁䅁杒灂䝁䄴兙畂䝁䅍兡桂䝁䅷䅉兂䡁䅉睢浂䝁䅫䅢求䍁䅁兌杁䑁䅉䅍祁䑁䅉䅉瑁䍁䅁䅎瑁䑁䅅兏瑁䑁䅉杍畁䡁䅧䅢穂䡁䅧兘䝂䙁䅁䅔湁䍁䅅䅊䝂䍁䅑睍㍁䑁䅯䅊䭂䍁䅑睍㍁䅁䅁材䄴䡁䅁䅁湁䙁䅳兒噂䍁䅁杒灂䝁䄴兙畂䝁䅍兡桂䝁䅷䅉兂䡁䅉睢浂䝁䅫䅢求䍁䅁兌杁䑁䅉䅍祁䑁䅉䅉瑁䍁䅁䅎瑁䑁䅅兏瑁䑁䅉杍畁䡁䅧䅢穂䡁䅧兘䝂䙁䅁䅔湁䍁䅅䅊呂䍁䅑睍㕁䅁䅁睐䄴䡁䅁䅁湁䙁䅳兒噂䍁䅁杒灂䝁䄴兙畂䝁䅍兡桂䝁䅷䅉兂䡁䅉睢浂䝁䅫䅢求䍁䅁兌杁䑁䅉䅍祁䑁䅉䅉瑁䍁䅁䅎瑁䑁䅅兏瑁䑁䅉杍畁䡁䅧䅢穂䡁䅧兘䝂䙁䅁䅔湁䍁䅅䅊坂䍁䅑䅎祁䅁䅁䅑䄴䡁䅷䅁湁䙁䅳兒噂䍁䅁杒灂䝁䄴兙畂䝁䅍兡桂䝁䅷䅉兂䡁䅉睢浂䝁䅫䅢求䍁䅁兌杁䑁䅉䅍祁䑁䅉䅉瑁䍁䅁䅎瑁䑁䅅兏瑁䑁䅉杍畁䡁䅧䅢穂䡁䅧兘䝂䙁䅁䅔湁䍁䅅䅊塂䍁䅑䅎㑁䑁䅯䅊塂䍁䅑兎㉁䅁䅁村䄴䡁䅁䅁湁䙁䅳兒噂䍁䅁杒灂䝁䄴兙畂䝁䅍兡桂䝁䅷䅉兂䡁䅉睢浂䝁䅫䅢求䍁䅁兌杁䑁䅉䅍祁䑁䅉䅉瑁䍁䅁䅎瑁䑁䅅兏瑁䑁䅉杍畁䡁䅧䅢穂䡁䅧兘䝂䙁䅁䅔湁䍁䅅䅊奂䍁䅑䅎祁䅁䅁兑䄴䡁䅁䅁湁䙁䅳兒噂䍁䅁杒灂䝁䄴兙畂䝁䅍兡桂䝁䅷䅉兂䡁䅉睢浂䝁䅫䅢求䍁䅁兌杁䑁䅉䅍祁䑁䅉䅉瑁䍁䅁䅎瑁䑁䅅兏瑁䑁䅉杍畁䡁䅧䅢穂䡁䅧兘䝂䙁䅁䅔湁䍁䅅䅊奂䍁䅑䅎穁䅁䅁睑䄴䡁䅑䅁湁䙁䅳兒噂䍁䅁杒灂䝁䄴兙畂䝁䅍兡桂䝁䅷䅉兂䡁䅉睢浂䝁䅫䅢求䍁䅁兌杁䑁䅉䅍祁䑁䅉䅉瑁䍁䅁䅎瑁䑁䅅兏瑁䑁䅉杍畁䡁䅧䅢穂䡁䅧兘䡂䡁䅕䅢浂䍁䅣光歁䕁䅉䅊硁䑁䅅兎䅁䙁位䅁祂䅁䅁睊扂䕁䅕兖杁䕁䅙兡畂䝁䅅杢橂䝁䅫兙獂䍁䅁䅕祂䝁䄸杚灂䝁䅷党杁䍁䄰䅉祁䑁䅁杍祁䍁䅁兌杁䑁䅑兌硁䑁䅫兌祁䑁䅉杌㑂䝁䅷督㑂䙁䄰睒ㅂ䝁䅷杚湁䍁䅅䅊䑂䍁䅑杍睁䅁䅁杒䄴䡁䄴䅁湁䙁䅳兒噂䍁䅁杒灂䝁䄴兙畂䝁䅍兡桂䝁䅷䅉兂䡁䅉睢浂䝁䅫䅢求䍁䅁兌杁䑁䅉䅍祁䑁䅉䅉瑁䍁䅁䅎瑁䑁䅅兏瑁䑁䅉杍畁䡁䅧䅢穂䡁䅧兘䡂䡁䅕䅢浂䍁䅣光歁䕁䅍䅊祁䑁䅑杏歁䕁䅍䅊穁䑁䅕䅁䥂杄䅁杣䅁䍁䅣睗䙂䙁䅕䅉䝂䝁䅫杢桂䝁䄴睙灂䝁䅅䅢杁䙁䅁杣療䝁䅙兡獂䝁䅕䅉瑁䍁䅁杍睁䑁䅉杍杁䍁䄰䅉ぁ䍁䄰免㕁䍁䄰杍祁䍁䄴䅥獂䡁䅍䅥摂䕁䅣兤獂䝁䅙睊桁䍁䅑睑歁䑁䅍李䅁䕁佯䅁䅃䅁䅁睊扂䕁䅕兖杁䕁䅙兡畂䝁䅅杢橂䝁䅫兙獂䍁䅁䅕祂䝁䄸杚灂䝁䅷党杁䍁䄰䅉祁䑁䅁杍祁䍁䅁兌杁䑁䅑兌硁䑁䅫兌祁䑁䅉杌㑂䝁䅷督㑂䙁䄰睒ㅂ䝁䅷杚湁䍁䅅䅊䑂䍁䅑䅎硁䑁䅯䅊䑂䍁䅑免硁䑁䅍䅁䵂杄䅁杧䅁䍁䅣睗䙂䙁䅕䅉䝂䝁䅫杢桂䝁䄴睙灂䝁䅅䅢杁䙁䅁杣療䝁䅙兡獂䝁䅕䅉瑁䍁䅁杍睁䑁䅉杍杁䍁䄰䅉ぁ䍁䄰免㕁䍁䄰杍祁䍁䄴䅥獂䡁䅍䅥摂䕁䅣兤獂䝁䅙睊桁䍁䅑䅒歁䑁䅅免㑁䑁䅯䅊偂䍁䅑免硁䑁䅧䅁啂杄䅁杦䅁䍁䅣睗䙂䙁䅕䅉䝂䝁䅫杢桂䝁䄴睙灂䝁䅅䅢杁䙁䅁杣療䝁䅙兡獂䝁䅕䅉瑁䍁䅁杍睁䑁䅉杍杁䍁䄰䅉ぁ䍁䄰免㕁䍁䄰杍祁䍁䄴䅥獂䡁䅍䅥摂䕁䅣兤獂䝁䅙睊桁䍁䅑杒歁䑁䅉䅍㙁䍁䅑睒歁䑁䅉䅍䅁䕁佣䅁⭂䅁䅁睊扂䕁䅕兖杁䕁䅙兡畂䝁䅅杢橂䝁䅫兙獂䍁䅁䅕祂䝁䄸杚灂䝁䅷党杁䍁䄰䅉祁䑁䅁杍祁䍁䅁兌杁䑁䅑兌硁䑁䅫兌祁䑁䅉杌㑂䝁䅷督㑂䙁䄰睒ㅂ䝁䅷杚湁䍁䅅䅊䝂䍁䅑杍硁䑁䅯䅊䡂䍁䅑杍硁䅁䅁兓䄴䡁䄴䅁湁䙁䅳兒噂䍁䅁杒灂䝁䄴兙畂䝁䅍兡桂䝁䅷䅉兂䡁䅉睢浂䝁䅫䅢求䍁䅁兌杁䑁䅉䅍祁䑁䅉䅉瑁䍁䅁䅎瑁䑁䅅兏瑁䑁䅉杍畁䡁䅧䅢穂䡁䅧兘䡂䡁䅕䅢浂䍁䅣光歁䕁䅙䅊穁䑁䅙杏歁䕁䅯䅊穁䑁䅙䅁䱂杄䅁杦䅁䍁䅣睗䙂䙁䅕䅉䝂䝁䅫杢桂䝁䄴睙灂䝁䅅䅢杁䙁䅁杣療䝁䅙兡獂䝁䅕䅉瑁䍁䅁杍睁䑁䅉杍杁䍁䄰䅉ぁ䍁䄰免㕁䍁䄰杍祁䍁䄴䅥獂䡁䅍䅥摂䕁䅣兤獂䝁䅙睊桁䍁䅑杒歁䑁䅍睎㙁䍁䅑杓歁䑁䅍睎䅁䕁估䅁祂䅁䅁睊扂䕁䅕兖杁䕁䅙兡畂䝁䅅杢橂䝁䅫兙獂䍁䅁䅕祂䝁䄸杚灂䝁䅷党杁䍁䄰䅉祁䑁䅁杍祁䍁䅁兌杁䑁䅑兌硁䑁䅫兌祁䑁䅉杌㑂䝁䅷督㑂䙁䄰睒ㅂ䝁䅷杚湁䍁䅅䅊呂䍁䅑睍㕁䅁䅁杔䄴䡁䅉䅁湁䙁䅳兒噂䍁䅁杒灂䝁䄴兙畂䝁䅍兡桂䝁䅷䅉兂䡁䅉睢浂䝁䅫䅢求䍁䅁兌杁䑁䅉䅍祁䑁䅉䅉瑁䍁䅁䅎瑁䑁䅅兏瑁䑁䅉杍畁䡁䅧䅢穂䡁䅧兘䡂䡁䅕䅢浂䍁䅣光歁䙁䅙䅊ぁ䑁䅉䅁偂杄䅁杦䅁䍁䅣睗䙂䙁䅕䅉䝂䝁䅫杢桂䝁䄴睙灂䝁䅅䅢杁䙁䅁杣療䝁䅙兡獂䝁䅕䅉瑁䍁䅁杍睁䑁䅉杍杁䍁䄰䅉ぁ䍁䄰免㕁䍁䄰杍祁䍁䄴䅥獂䡁䅍䅥摂䕁䅣兤獂䝁䅙睊桁䍁䅑睖歁䑁䅑䅏㙁䍁䅑睖歁䑁䅕李䅁䙁佅䅁祂䅁䅁睊扂䕁䅕兖杁䕁䅙兡畂䝁䅅杢橂䝁䅫兙獂䍁䅁䅕祂䝁䄸杚灂䝁䅷党杁䍁䄰䅉祁䑁䅁杍祁䍁䅁兌杁䑁䅑兌硁䑁䅫兌祁䑁䅉杌㑂䝁䅷督㑂䙁䄰睒ㅂ䝁䅷杚湁䍁䅅䅊奂䍁䅑䅎祁䅁䅁䅕䄴䡁䅉䅁湁䙁䅳兒噂䍁䅁杒灂䝁䄴兙畂䝁䅍兡桂䝁䅷䅉兂䡁䅉睢浂䝁䅫䅢求䍁䅁兌杁䑁䅉䅍祁䑁䅉䅉瑁䍁䅁䅎瑁䑁䅅兏瑁䑁䅉杍畁䡁䅧䅢穂䡁䅧兘䡂䡁䅕䅢浂䍁䅣光歁䙁䅧䅊ぁ䑁䅍䅁卂杄䅁䅣䅁䍁䅣睗䙂䙁䅕䅉䝂䝁䅫杢桂䝁䄴睙灂䝁䅅䅢杁䙁䅁杣療䝁䅙兡獂䝁䅕䅉瑁䍁䅁杍睁䑁䅉杍杁䍁䄰䅉ぁ䍁䄰免㕁䍁䄰杍祁䍁䄴䅥獂䡁䅍䅥摂䕁䅧兒湁䍁䅅䅊䍂䍁䅑免硁䑁䅕䅁扄兄䅁杢䅁䍁䅣睗䙂䙁䅕䅉䝂䝁䅫杢桂䝁䄴睙灂䝁䅅䅢杁䙁䅁杣療䝁䅙兡獂䝁䅕䅉瑁䍁䅁杍睁䑁䅉杍杁䍁䄰䅉ぁ䍁䄰免㕁䍁䄰杍祁䍁䄴䅥獂䡁䅍䅥摂䕁䅧兒湁䍁䅅䅊䑂䍁䅑杍睁䅁䅁杺䄰䡁䅯䅁湁䙁䅳兒噂䍁䅁杒灂䝁䄴兙畂䝁䅍兡桂䝁䅷䅉兂䡁䅉睢浂䝁䅫䅢求䍁䅁兌杁䑁䅉䅍祁䑁䅉䅉瑁䍁䅁䅎瑁䑁䅅兏瑁䑁䅉杍畁䡁䅧䅢穂䡁䅧兘䥂䕁䅕睊桁䍁䅑睑歁䑁䅉䅎㙁䍁䅑睑歁䑁䅍兎䅁乁乁䅁畂䅁䅁睊扂䕁䅕兖杁䕁䅙兡畂䝁䅅杢橂䝁䅫兙獂䍁䅁䅕祂䝁䄸杚灂䝁䅷党杁䍁䄰䅉祁䑁䅁杍祁䍁䅁兌杁䑁䅑兌硁䑁䅫兌祁䑁䅉杌㑂䝁䅷督㑂䙁䄰䅓䙂䍁䅣光歁䕁䅍䅊穁䑁䅙䅁卄兄䅁䅦䅁䍁䅣睗䙂䙁䅕䅉䝂䝁䅫杢桂䝁䄴睙灂䝁䅅䅢杁䙁䅁杣療䝁䅙兡獂䝁䅕䅉瑁䍁䅁杍睁䑁䅉杍杁䍁䄰䅉ぁ䍁䄰免㕁䍁䄰杍祁䍁䄴䅥獂䡁䅍䅥摂䕁䅧兒湁䍁䅅䅊䑂䍁䅑䅎硁䑁䅯䅊䑂䍁䅑免硁䑁䅍䅁啄兄䅁杦䅁䍁䅣睗䙂䙁䅕䅉䝂䝁䅫杢桂䝁䄴睙灂䝁䅅䅢杁䙁䅁杣療䝁䅙兡獂䝁䅕䅉瑁䍁䅁杍睁䑁䅉杍杁䍁䄰䅉ぁ䍁䄰免㕁䍁䄰杍祁䍁䄴䅥獂䡁䅍䅥摂䕁䅧兒湁䍁䅅䅊䕂䍁䅑免硁䑁䅧杏歁䕁䄸䅊硁䑁䅅䅏䅁乁乷䅁㙂䅁䅁睊扂䕁䅕兖杁䕁䅙兡畂䝁䅅杢橂䝁䅫兙獂䍁䅁䅕祂䝁䄸杚灂䝁䅷党杁䍁䄰䅉祁䑁䅁杍祁䍁䅁兌杁䑁䅑兌硁䑁䅫兌祁䑁䅉杌㑂䝁䅷督㑂䙁䄰䅓䙂䍁䅣光歁䕁䅙䅊祁䑁䅁杏歁䕁䅣䅊祁䑁䅁䅁偄兄䅁来䅁䍁䅣睗䙂䙁䅕䅉䝂䝁䅫杢桂䝁䄴睙灂䝁䅅䅢杁䙁䅁杣療䝁䅙兡獂䝁䅕䅉瑁䍁䅁杍睁䑁䅉杍杁䍁䄰䅉ぁ䍁䄰免㕁䍁䄰杍祁䍁䄴䅥獂䡁䅍䅥摂䕁䅧兒湁䍁䅅䅊䝂䍁䅑杍硁䑁䅯䅊䡂䍁䅑杍硁䅁䅁儰䄰䡁䅯䅁湁䙁䅳兒噂䍁䅁杒灂䝁䄴兙畂䝁䅍兡桂䝁䅷䅉兂䡁䅉睢浂䝁䅫䅢求䍁䅁兌杁䑁䅉䅍祁䑁䅉䅉瑁䍁䅁䅎瑁䑁䅅兏瑁䑁䅉杍畁䡁䅧䅢穂䡁䅧兘䥂䕁䅕睊桁䍁䅑杒歁䑁䅍李㙁䍁䅑杓歁䑁䅍李䅁乁乍䅁㙂䅁䅁睊扂䕁䅕兖杁䕁䅙兡畂䝁䅅杢橂䝁䅫兙獂䍁䅁䅕祂䝁䄸杚灂䝁䅷党杁䍁䄰䅉祁䑁䅁杍祁䍁䅁兌杁䑁䅑兌硁䑁䅫兌祁䑁䅉杌㑂䝁䅷督㑂䙁䄰䅓䙂䍁䅣光歁䕁䅙䅊穁䑁䅣杏歁䕁䅯䅊穁䑁䅣䅁噄兄䅁杢䅁䍁䅣睗䙂䙁䅕䅉䝂䝁䅫杢桂䝁䄴睙灂䝁䅅䅢杁䙁䅁杣療䝁䅙兡獂䝁䅕䅉瑁䍁䅁杍睁䑁䅉杍杁䍁䄰䅉ぁ䍁䄰免㕁䍁䄰杍祁䍁䄴䅥獂䡁䅍䅥摂䕁䅧兒湁䍁䅅䅊呂䍁䅑睍㕁䅁䅁朱䄰䝁䄴䅁湁䙁䅳兒噂䍁䅁杒灂䝁䄴兙畂䝁䅍兡桂䝁䅷䅉兂䡁䅉睢浂䝁䅫䅢求䍁䅁兌杁䑁䅉䅍祁䑁䅉䅉瑁䍁䅁䅎瑁䑁䅅兏瑁䑁䅉杍畁䡁䅧䅢穂䡁䅧兘䥂䕁䅕睊桁䍁䅑杖歁䑁䅑杍䅁乁乣䅁㙂䅁䅁睊扂䕁䅕兖杁䕁䅙兡畂䝁䅅杢橂䝁䅫兙獂䍁䅁䅕祂䝁䄸杚灂䝁䅷党杁䍁䄰䅉祁䑁䅁杍祁䍁䅁兌杁䑁䅑兌硁䑁䅫兌祁䑁䅉杌㑂䝁䅷督㑂䙁䄰䅓䙂䍁䅣光歁䙁䅣䅊ぁ䑁䅧杏歁䙁䅣䅊ㅁ䑁䅙䅁婄兄䅁杢䅁䍁䅣睗䙂䙁䅕䅉䝂䝁䅫杢桂䝁䄴睙灂䝁䅅䅢杁䙁䅁杣療䝁䅙兡獂䝁䅕䅉瑁䍁䅁杍睁䑁䅉杍杁䍁䄰䅉ぁ䍁䄰免㕁䍁䄰杍祁䍁䄴䅥獂䡁䅍䅥摂䕁䅧兒湁䍁䅅䅊奂䍁䅑䅎祁䅁䅁䄲䄰䝁䄴䅁湁䙁䅳兒噂䍁䅁杒灂䝁䄴兙畂䝁䅍兡桂䝁䅷䅉兂䡁䅉睢浂䝁䅫䅢求䍁䅁兌杁䑁䅉䅍祁䑁䅉䅉瑁䍁䅁䅎瑁䑁䅅兏瑁䑁䅉杍畁䡁䅧䅢穂䡁䅧兘䥂䕁䅕睊桁䍁䅑䅗歁䑁䅑睍䅁乁乯䅁㙂䅁䅁睊扂䕁䅕兖杁䕁䅙兡畂䝁䅅杢橂䝁䅫兙獂䍁䅁䅕祂䝁䄸杚灂䝁䅷党杁䍁䄰䅉祁䑁䅁杍祁䍁䅁兌杁䑁䅑兌硁䑁䅫兌祁䑁䅉杌㑂䝁䅷督㑂䙁䄰兓䕂䕁䅅䅉潁䑁䅉克湁䍁䅅䅊䍂䍁䅑免硁䑁䅕䅁㕄兄䅁䅥䅁䍁䅣睗䙂䙁䅕䅉䝂䝁䅫杢桂䝁䄴睙灂䝁䅅䅢杁䙁䅁杣療䝁䅙兡獂䝁䅕䅉瑁䍁䅁杍睁䑁䅉杍杁䍁䄰䅉ぁ䍁䄰免㕁䍁䄰杍祁䍁䄴䅥獂䡁䅍䅥摂䕁䅫䅒䉂䍁䅁䅋祁䍁䅫睊桁䍁䅑睑歁䑁䅉䅍䅁佁乷䅁䕃䅁䅁睊扂䕁䅕兖杁䕁䅙兡畂䝁䅅杢橂䝁䅫兙獂䍁䅁䅕祂䝁䄸杚灂䝁䅷党杁䍁䄰䅉祁䑁䅁杍祁䍁䅁兌杁䑁䅑兌硁䑁䅫兌祁䑁䅉杌㑂䝁䅷督㑂䙁䄰兓䕂䕁䅅䅉潁䑁䅉克湁䍁䅅䅊䑂䍁䅑杍ぁ䑁䅯䅊䑂䍁䅑睍ㅁ䅁䅁朷䄰䡁䅧䅁湁䙁䅳兒噂䍁䅁杒灂䝁䄴兙畂䝁䅍兡桂䝁䅷䅉兂䡁䅉睢浂䝁䅫䅢求䍁䅁兌杁䑁䅉䅍祁䑁䅉䅉瑁䍁䅁䅎瑁䑁䅅兏瑁䑁䅉杍畁䡁䅧䅢穂䡁䅧兘䩂䕁䅑兑杁䍁䅧杍灁䍁䅣光歁䕁䅍䅊穁䑁䅙䅁睄兄䅁杨䅁䍁䅣睗䙂䙁䅕䅉䝂䝁䅫杢桂䝁䄴睙灂䝁䅅䅢杁䙁䅁杣療䝁䅙兡獂䝁䅕䅉瑁䍁䅁杍睁䑁䅉杍杁䍁䄰䅉ぁ䍁䄰免㕁䍁䄰杍祁䍁䄴䅥獂䡁䅍䅥摂䕁䅫䅒䉂䍁䅁䅋祁䍁䅫睊桁䍁䅑睑歁䑁䅑免㙁䍁䅑睑歁䑁䅅免穁䅁䅁朸䄰䥁䅧䅁湁䙁䅳兒噂䍁䅁杒灂䝁䄴兙畂䝁䅍兡桂䝁䅷䅉兂䡁䅉睢浂䝁䅫䅢求䍁䅁兌杁䑁䅉䅍祁䑁䅉䅉瑁䍁䅁䅎瑁䑁䅅兏瑁䑁䅉杍畁䡁䅧䅢穂䡁䅧兘䩂䕁䅑兑杁䍁䅧杍灁䍁䅣光歁䕁䅑䅊硁䑁䅅䅏㙁䍁䅑睔歁䑁䅅免㑁䅁䅁末䄰䥁䅑䅁湁䙁䅳兒噂䍁䅁杒灂䝁䄴兙畂䝁䅍兡桂䝁䅷䅉兂䡁䅉睢浂䝁䅫䅢求䍁䅁兌杁䑁䅉䅍祁䑁䅉䅉瑁䍁䅁䅎瑁䑁䅅兏瑁䑁䅉杍畁䡁䅧䅢穂䡁䅧兘䩂䕁䅑兑杁䍁䅧杍灁䍁䅣光歁䕁䅙䅊祁䑁䅁杏歁䕁䅣䅊祁䑁䅁䅁瑄兄䅁䅨䅁䍁䅣睗䙂䙁䅕䅉䝂䝁䅫杢桂䝁䄴睙灂䝁䅅䅢杁䙁䅁杣療䝁䅙兡獂䝁䅕䅉瑁䍁䅁杍睁䑁䅉杍杁䍁䄰䅉ぁ䍁䄰免㕁䍁䄰杍祁䍁䄴䅥獂䡁䅍䅥摂䕁䅫䅒䉂䍁䅁䅋祁䍁䅫睊桁䍁䅑杒歁䑁䅉免㙁䍁䅑睒歁䑁䅉免䅁佁丸䅁䕃䅁䅁睊扂䕁䅕兖杁䕁䅙兡畂䝁䅅杢橂䝁䅫兙獂䍁䅁䅕祂䝁䄸杚灂䝁䅷党杁䍁䄰䅉祁䑁䅁杍祁䍁䅁兌杁䑁䅑兌硁䑁䅫兌祁䑁䅉杌㑂䝁䅷督㑂䙁䄰兓䕂䕁䅅䅉潁䑁䅉克湁䍁䅅䅊䝂䍁䅑睍㉁䑁䅯䅊䭂䍁䅑睍㉁䅁䅁儸䄰䥁䅑䅁湁䙁䅳兒噂䍁䅁杒灂䝁䄴兙畂䝁䅍兡桂䝁䅷䅉兂䡁䅉睢浂䝁䅫䅢求䍁䅁兌杁䑁䅉䅍祁䑁䅉䅉瑁䍁䅁䅎瑁䑁䅅兏瑁䑁䅉杍畁䡁䅧䅢穂䡁䅧兘䩂䕁䅑兑杁䍁䅧杍灁䍁䅣光歁䕁䅙䅊穁䑁䅣杏歁䕁䅯䅊穁䑁䅣䅁穄兄䅁䅥䅁䍁䅣睗䙂䙁䅕䅉䝂䝁䅫杢桂䝁䄴睙灂䝁䅅䅢杁䙁䅁杣療䝁䅙兡獂䝁䅕䅉瑁䍁䅁杍睁䑁䅉杍杁䍁䄰䅉ぁ䍁䄰免㕁䍁䄰杍祁䍁䄴䅥獂䡁䅍䅥摂䕁䅫䅒䉂䍁䅁䅋祁䍁䅫睊桁䍁䅑睕歁䑁䅍兏䅁偁乑䅁㑂䅁䅁睊扂䕁䅕兖杁䕁䅙兡畂䝁䅅杢橂䝁䅫兙獂䍁䅁䅕祂䝁䄸杚灂䝁䅷党杁䍁䄰䅉祁䑁䅁杍祁䍁䅁兌杁䑁䅑兌硁䑁䅫兌祁䑁䅉杌㑂䝁䅷督㑂䙁䄰兓䕂䕁䅅䅉潁䑁䅉克湁䍁䅅䅊坂䍁䅑䅎祁䅁䅁儹䄰䥁䅑䅁湁䙁䅳兒噂䍁䅁杒灂䝁䄴兙畂䝁䅍兡桂䝁䅷䅉兂䡁䅉睢浂䝁䅫䅢求䍁䅁兌杁䑁䅉䅍祁䑁䅉䅉瑁䍁䅁䅎瑁䑁䅅兏瑁䑁䅉杍畁䡁䅧䅢穂䡁䅧兘䩂䕁䅑兑杁䍁䅧杍灁䍁䅣光歁䙁䅣䅊ぁ䑁䅧杏歁䙁䅣䅊ㅁ䑁䅙䅁㍄兄䅁䅥䅁䍁䅣睗䙂䙁䅕䅉䝂䝁䅫杢桂䝁䄴睙灂䝁䅅䅢杁䙁䅁杣療䝁䅙兡獂䝁䅕䅉瑁䍁䅁杍睁䑁䅉杍杁䍁䄰䅉ぁ䍁䄰免㕁䍁䄰杍祁䍁䄴䅥獂䡁䅍䅥摂䕁䅫䅒䉂䍁䅁䅋祁䍁䅫睊桁䍁䅑䅗歁䑁䅑杍䅁偁乙䅁㑂䅁䅁睊扂䕁䅕兖杁䕁䅙兡畂䝁䅅杢橂䝁䅫兙獂䍁䅁䅕祂䝁䄸杚灂䝁䅷党杁䍁䄰䅉祁䑁䅁杍祁䍁䅁兌杁䑁䅑兌硁䑁䅫兌祁䑁䅉杌㑂䝁䅷督㑂䙁䄰兓䕂䕁䅅䅉潁䑁䅉克湁䍁䅅䅊奂䍁䅑䅎穁䅁䅁䄫䄰䡁䅉䅁湁䙁䅳兒噂䍁䅁杒灂䝁䄴兙畂䝁䅍兡桂䝁䅷䅉兂䡁䅉睢浂䝁䅫䅢求䍁䅁兌杁䑁䅉䅍祁䑁䅉䅉瑁䍁䅁䅎瑁䑁䅅兏瑁䑁䅉杍畁䡁䅧䅢穂䡁䅧兘䩂䕁䅑兑湁䍁䅅䅊䍂䍁䅑免硁䑁䅕䅁摄兄䅁䅣䅁䍁䅣睗䙂䙁䅕䅉䝂䝁䅫杢桂䝁䄴睙灂䝁䅅䅢杁䙁䅁杣療䝁䅙兡獂䝁䅕䅉瑁䍁䅁杍睁䑁䅉杍杁䍁䄰䅉ぁ䍁䄰免㕁䍁䄰杍祁䍁䄴䅥獂䡁䅍䅥摂䕁䅫䅒䉂䍁䅣光歁䕁䅍䅊祁䑁䅁䅁晄兄䅁䅦䅁䍁䅣睗䙂䙁䅕䅉䝂䝁䅫杢桂䝁䄴睙灂䝁䅅䅢杁䙁䅁杣療䝁䅙兡獂䝁䅕䅉瑁䍁䅁杍睁䑁䅉杍杁䍁䄰䅉ぁ䍁䄰免㕁䍁䄰杍祁䍁䄴䅥獂䡁䅍䅥摂䕁䅫䅒䉂䍁䅣光歁䕁䅍䅊祁䑁䅑杏歁䕁䅍䅊穁䑁䅕䅁桄兄䅁䅣䅁䍁䅣睗䙂䙁䅕䅉䝂䝁䅫杢桂䝁䄴睙灂䝁䅅䅢杁䙁䅁杣療䝁䅙兡獂䝁䅕䅉瑁䍁䅁杍睁䑁䅉杍杁䍁䄰䅉ぁ䍁䄰免㕁䍁䄰杍祁䍁䄴䅥獂䡁䅍䅥摂䕁䅫䅒䉂䍁䅣光歁䕁䅍䅊穁䑁䅙䅁橄兄䅁杦䅁䍁䅣睗䙂䙁䅕䅉䝂䝁䅫杢桂䝁䄴睙灂䝁䅅䅢杁䙁䅁杣療䝁䅙兡獂䝁䅕䅉瑁䍁䅁杍睁䑁䅉杍杁䍁䄰䅉ぁ䍁䄰免㕁䍁䄰杍祁䍁䄴䅥獂䡁䅍䅥摂䕁䅫䅒䉂䍁䅣光歁䕁䅍䅊ぁ䑁䅅杏歁䕁䅍䅊硁䑁䅅睍䅁佁乕䅁䅃䅁䅁睊扂䕁䅕兖杁䕁䅙兡畂䝁䅅杢橂䝁䅫兙獂䍁䅁䅕祂䝁䄸杚灂䝁䅷党杁䍁䄰䅉祁䑁䅁杍祁䍁䅁兌杁䑁䅑兌硁䑁䅫兌祁䑁䅉杌㑂䝁䅷督㑂䙁䄰兓䕂䕁䅅睊桁䍁䅑䅒歁䑁䅅免㑁䑁䅯䅊偂䍁䅑免硁䑁䅧䅁敄兄䅁䅦䅁䍁䅣睗䙂䙁䅕䅉䝂䝁䅫杢桂䝁䄴睙灂䝁䅅䅢杁䙁䅁杣療䝁䅙兡獂䝁䅕䅉瑁䍁䅁杍睁䑁䅉杍杁䍁䄰䅉ぁ䍁䄰免㕁䍁䄰杍祁䍁䄴䅥獂䡁䅍䅥摂䕁䅫䅒䉂䍁䅣光歁䕁䅙䅊祁䑁䅁杏歁䕁䅣䅊祁䑁䅁䅁杄兄䅁䅦䅁䍁䅣睗䙂䙁䅕䅉䝂䝁䅫杢桂䝁䄴睙灂䝁䅅䅢杁䙁䅁杣療䝁䅙兡獂䝁䅕䅉瑁䍁䅁杍睁䑁䅉杍杁䍁䄰䅉ぁ䍁䄰免㕁䍁䄰杍祁䍁䄴䅥獂䡁䅍䅥摂䕁䅫䅒䉂䍁䅣光歁䕁䅙䅊祁䑁䅅杏歁䕁䅣䅊祁䑁䅅䅁楄兄䅁䅦䅁䍁䅣睗䙂䙁䅕䅉䝂䝁䅫杢桂䝁䄴睙灂䝁䅅䅢杁䙁䅁杣療䝁䅙兡獂䝁䅕䅉瑁䍁䅁杍睁䑁䅉杍杁䍁䄰䅉ぁ䍁䄰免㕁䍁䄰杍祁䍁䄴䅥獂䡁䅍䅥摂䕁䅫䅒䉂䍁䅣光歁䕁䅙䅊穁䑁䅙杏歁䕁䅯䅊穁䑁䅙䅁歄兄䅁䅦䅁䍁䅣睗䙂䙁䅕䅉䝂䝁䅫杢桂䝁䄴睙灂䝁䅅䅢杁䙁䅁杣療䝁䅙兡獂䝁䅕䅉瑁䍁䅁杍睁䑁䅉杍杁䍁䄰䅉ぁ䍁䄰免㕁䍁䄰杍祁䍁䄴䅥獂䡁䅍䅥摂䕁䅫䅒䉂䍁䅣光歁䕁䅙䅊穁䑁䅣杏歁䕁䅯䅊穁䑁䅣䅁浄兄䅁䅣䅁䍁䅣睗䙂䙁䅕䅉䝂䝁䅫杢桂䝁䄴睙灂䝁䅅䅢杁䙁䅁杣療䝁䅙兡獂䝁䅕䅉瑁䍁䅁杍睁䑁䅉杍杁䍁䄰䅉ぁ䍁䄰免㕁䍁䄰杍祁䍁䄴䅥獂䡁䅍䅥摂䕁䅫䅒䉂䍁䅣光歁䙁䅍䅊穁䑁䅫䅁湄兄䅁䅣䅁䍁䅣睗䙂䙁䅕䅉䝂䝁䅫杢桂䝁䄴睙灂䝁䅅䅢杁䙁䅁杣療䝁䅙兡獂䝁䅕䅉瑁䍁䅁杍睁䑁䅉杍杁䍁䄰䅉ぁ䍁䄰免㕁䍁䄰杍祁䍁䄴䅥獂䡁䅍䅥摂䕁䅫䅒䉂䍁䅣光歁䙁䅙䅊ぁ䑁䅉䅁潄兄䅁䅦䅁䍁䅣睗䙂䙁䅕䅉䝂䝁䅫杢桂䝁䄴睙灂䝁䅅䅢杁䙁䅁杣療䝁䅙兡獂䝁䅕䅉瑁䍁䅁杍睁䑁䅉杍杁䍁䄰䅉ぁ䍁䄰免㕁䍁䄰杍祁䍁䄴䅥獂䡁䅍䅥摂䕁䅫䅒䉂䍁䅣光歁䙁䅣䅊ぁ䑁䅧杏歁䙁䅣䅊ㅁ䑁䅙䅁煄兄䅁䅣䅁䍁䅣睗䙂䙁䅕䅉䝂䝁䅫杢桂䝁䄴睙灂䝁䅅䅢杁䙁䅁杣療䝁䅙兡獂䝁䅕䅉瑁䍁䅁杍睁䑁䅉杍杁䍁䄰䅉ぁ䍁䄰免㕁䍁䄰杍祁䍁䄴䅥獂䡁䅍䅥摂䕁䅫䅒䉂䍁䅣光歁䙁䅧䅊ぁ䑁䅉䅁灄兄䅁䅣䅁䍁䅣睗䙂䙁䅕䅉䝂䝁䅫杢桂䝁䄴睙灂䝁䅅䅢杁䙁䅁杣療䝁䅙兡獂䝁䅕䅉瑁䍁䅁杍睁䑁䅉杍杁䍁䄰䅉ぁ䍁䄰免㕁䍁䄰杍祁䍁䄴䅥獂䡁䅍䅥摂䕁䅫䅒䉂䍁䅣光歁䙁䅧䅊ぁ䑁䅍䅁牄兄䅁杣䅁䍁䅣睗䙂䙁䅕䅉䝂䝁䅫杢桂䝁䄴睙灂䝁䅅䅢杁䙁䅁杣療䝁䅙兡獂䝁䅕䅉瑁䍁䅁杍睁䑁䅉杍杁䍁䄰䅉ぁ䍁䄰免㕁䍁䄰杍祁䍁䄴䅥獂䡁䅍䅥摂䕁䅷杔啂䍁䅣光歁䕁䅉䅊硁䑁䅅兎䅁䑁䵣䅁睂䅁䅁睊扂䕁䅕兖杁䕁䅙兡畂䝁䅅杢橂䝁䅫兙獂䍁䅁䅕祂䝁䄸杚灂䝁䅷党杁䍁䄰䅉祁䑁䅁杍祁䍁䅁兌杁䑁䅑兌硁䑁䅫兌祁䑁䅉杌㑂䝁䅷督㑂䙁䄰䅔佂䙁䅑睊桁䍁䅑睑歁䑁䅉䅍䅁䍁䵳䅁㡂䅁䅁睊扂䕁䅕兖杁䕁䅙兡畂䝁䅅杢橂䝁䅫兙獂䍁䅁䅕祂䝁䄸杚灂䝁䅷党杁䍁䄰䅉祁䑁䅁杍祁䍁䅁兌杁䑁䅑兌硁䑁䅫兌祁䑁䅉杌㑂䝁䅷督㑂䙁䄰䅔佂䙁䅑睊桁䍁䅑睑歁䑁䅉䅎㙁䍁䅑睑歁䑁䅍兎䅁䍁䴰䅁睂䅁䅁睊扂䕁䅕兖杁䕁䅙兡畂䝁䅅杢橂䝁䅫兙獂䍁䅁䅕祂䝁䄸杚灂䝁䅷党杁䍁䄰䅉祁䑁䅁杍祁䍁䅁兌杁䑁䅑兌硁䑁䅫兌祁䑁䅉杌㑂䝁䅷督㑂䙁䄰䅔佂䙁䅑睊桁䍁䅑睑歁䑁䅍李䅁䍁䴸䅁⭂䅁䅁睊扂䕁䅕兖杁䕁䅙兡畂䝁䅅杢橂䝁䅫兙獂䍁䅁䅕祂䝁䄸杚灂䝁䅷党杁䍁䄰䅉祁䑁䅁杍祁䍁䅁兌杁䑁䅑兌硁䑁䅫兌祁䑁䅉杌㑂䝁䅷督㑂䙁䄰䅔佂䙁䅑睊桁䍁䅑睑歁䑁䅑免㙁䍁䅑睑歁䑁䅅免穁䅁䅁免䅷䥁䅁䅁湁䙁䅳兒噂䍁䅁杒灂䝁䄴兙畂䝁䅍兡桂䝁䅷䅉兂䡁䅉睢浂䝁䅫䅢求䍁䅁兌杁䑁䅉䅍祁䑁䅉䅉瑁䍁䅁䅎瑁䑁䅅兏瑁䑁䅉杍畁䡁䅧䅢穂䡁䅧兘䵂䕁䄴䅖湁䍁䅅䅊䕂䍁䅑免硁䑁䅧杏歁䕁䄸䅊硁䑁䅅䅏䅁䑁䵧䅁㡂䅁䅁睊扂䕁䅕兖杁䕁䅙兡畂䝁䅅杢橂䝁䅫兙獂䍁䅁䅕祂䝁䄸杚灂䝁䅷党杁䍁䄰䅉祁䑁䅁杍祁䍁䅁兌杁䑁䅑兌硁䑁䅫兌祁䑁䅉杌㑂䝁䅷督㑂䙁䄰䅔佂䙁䅑睊桁䍁䅑杒歁䑁䅉䅍㙁䍁䅑睒歁䑁䅉䅍䅁䍁䵷䅁㡂䅁䅁睊扂䕁䅕兖杁䕁䅙兡畂䝁䅅杢橂䝁䅫兙獂䍁䅁䅕祂䝁䄸杚灂䝁䅷党杁䍁䄰䅉祁䑁䅁杍祁䍁䅁兌杁䑁䅑兌硁䑁䅫兌祁䑁䅉杌㑂䝁䅷督㑂䙁䄰䅔佂䙁䅑睊桁䍁䅑杒歁䑁䅉免㙁䍁䅑睒歁䑁䅉免䅁䍁䴴䅁㡂䅁䅁睊扂䕁䅕兖杁䕁䅙兡畂䝁䅅杢橂䝁䅫兙獂䍁䅁䅕祂䝁䄸杚灂䝁䅷党杁䍁䄰䅉祁䑁䅁杍祁䍁䅁兌杁䑁䅑兌硁䑁䅫兌祁䑁䅉杌㑂䝁䅷督㑂䙁䄰䅔佂䙁䅑睊桁䍁䅑杒歁䑁䅍李㙁䍁䅑杓歁䑁䅍李䅁䑁䵁䅁㡂䅁䅁睊扂䕁䅕兖杁䕁䅙兡畂䝁䅅杢橂䝁䅫兙獂䍁䅁䅕祂䝁䄸杚灂䝁䅷党杁䍁䄰䅉祁䑁䅁杍祁䍁䅁兌杁䑁䅑兌硁䑁䅫兌祁䑁䅉杌㑂䝁䅷督㑂䙁䄰䅔佂䙁䅑睊桁䍁䅑杒歁䑁䅍睎㙁䍁䅑杓歁䑁䅍睎䅁䑁䵉䅁睂䅁䅁睊扂䕁䅕兖杁䕁䅙兡畂䝁䅅杢橂䝁䅫兙獂䍁䅁䅕祂䝁䄸杚灂䝁䅷党杁䍁䄰䅉祁䑁䅁杍祁䍁䅁兌杁䑁䅑兌硁䑁䅫兌祁䑁䅉杌㑂䝁䅷督㑂䙁䄰䅔佂䙁䅑睊桁䍁䅑睕歁䑁䅍兏䅁䍁䵯䅁睂䅁䅁睊扂䕁䅕兖杁䕁䅙兡畂䝁䅅杢橂䝁䅫兙獂䍁䅁䅕祂䝁䄸杚灂䝁䅷党杁䍁䄰䅉祁䑁䅁杍祁䍁䅁兌杁䑁䅑兌硁䑁䅫兌祁䑁䅉杌㑂䝁䅷督㑂䙁䄰䅔佂䙁䅑睊桁䍁䅑杖歁䑁䅑杍䅁䑁䵍䅁㡂䅁䅁睊扂䕁䅕兖杁䕁䅙兡畂䝁䅅杢橂䝁䅫兙獂䍁䅁䅕祂䝁䄸杚灂䝁䅷党杁䍁䄰䅉祁䑁䅁杍祁䍁䅁兌杁䑁䅑兌硁䑁䅫兌祁䑁䅉杌㑂䝁䅷督㑂䙁䄰䅔佂䙁䅑睊桁䍁䅑睖歁䑁䅑䅏㙁䍁䅑睖歁䑁䅕李䅁䑁䵕䅁睂䅁䅁睊扂䕁䅕兖杁䕁䅙兡畂䝁䅅杢橂䝁䅫兙獂䍁䅁䅕祂䝁䄸杚灂䝁䅷党杁䍁䄰䅉祁䑁䅁杍祁䍁䅁兌杁䑁䅑兌硁䑁䅫兌祁䑁䅉杌㑂䝁䅷督㑂䙁䄰䅔佂䙁䅑睊桁䍁䅑䅗歁䑁䅑杍䅁䑁䵑䅁睂䅁䅁睊扂䕁䅕兖杁䕁䅙兡畂䝁䅅杢橂䝁䅫兙獂䍁䅁䅕祂䝁䄸杚灂䝁䅷党杁䍁䄰䅉祁䑁䅁杍祁䍁䅁兌杁䑁䅑兌硁䑁䅫兌祁䑁䅉杌㑂䝁䅷督㑂䙁䄰䅔佂䙁䅑睊桁䍁䅑䅗歁䑁䅑睍䅁䑁䵙䅁祂䅁䅁睊扂䕁䅕兖杁䕁䅙兡畂䝁䅅杢橂䝁䅫兙獂䍁䅁䅕祂䝁䄸杚灂䝁䅷党杁䍁䄰䅉祁䑁䅁杍祁䍁䅁兌杁䑁䅑兌硁䑁䅫兌祁䑁䅉杌㑂䝁䅷督㑂䙁䄰兔䕂䙁䅕睊桁䍁䅑村歁䑁䅅免ㅁ䅁䅁䅃䄴䡁䅁䅁湁䙁䅳兒噂䍁䅁杒灂䝁䄴兙畂䝁䅍兡桂䝁䅷䅉兂䡁䅉睢浂䝁䅫䅢求䍁䅁兌杁䑁䅉䅍祁䑁䅉䅉瑁䍁䅁䅎瑁䑁䅅兏瑁䑁䅉杍畁䡁䅧䅢穂䡁䅧兘乂䕁䅑兖湁䍁䅅䅊䑂䍁䅑杍睁䅁䅁眫䄰䡁䅷䅁湁䙁䅳兒噂䍁䅁杒灂䝁䄴兙畂䝁䅍兡桂䝁䅷䅉兂䡁䅉睢浂䝁䅫䅢求䍁䅁兌杁䑁䅉䅍祁䑁䅉䅉瑁䍁䅁䅎瑁䑁䅅兏瑁䑁䅉杍畁䡁䅧䅢穂䡁䅧兘乂䕁䅑兖湁䍁䅅䅊䑂䍁䅑杍ぁ䑁䅯䅊䑂䍁䅑睍ㅁ䅁䅁儯䄰䡁䅁䅁湁䙁䅳兒噂䍁䅁杒灂䝁䄴兙畂䝁䅍兡桂䝁䅷䅉兂䡁䅉睢浂䝁䅫䅢求䍁䅁兌杁䑁䅉䅍祁䑁䅉䅉瑁䍁䅁䅎瑁䑁䅅兏瑁䑁䅉杍畁䡁䅧䅢穂䡁䅧兘乂䕁䅑兖湁䍁䅅䅊䑂䍁䅑睍㉁䅁䅁眯䄰䡁䄴䅁湁䙁䅳兒噂䍁䅁杒灂䝁䄴兙畂䝁䅍兡桂䝁䅷䅉兂䡁䅉睢浂䝁䅫䅢求䍁䅁兌杁䑁䅉䅍祁䑁䅉䅉瑁䍁䅁䅎瑁䑁䅅兏瑁䑁䅉杍畁䡁䅧䅢穂䡁䅧兘乂䕁䅑兖湁䍁䅅䅊䑂䍁䅑䅎硁䑁䅯䅊䑂䍁䅑免硁䑁䅍䅁䉁杄䅁䅧䅁䍁䅣睗䙂䙁䅕䅉䝂䝁䅫杢桂䝁䄴睙灂䝁䅅䅢杁䙁䅁杣療䝁䅙兡獂䝁䅕䅉瑁䍁䅁杍睁䑁䅉杍杁䍁䄰䅉ぁ䍁䄰免㕁䍁䄰杍祁䍁䄴䅥獂䡁䅍䅥摂䕁䄰䅒噂䍁䅣光歁䕁䅑䅊硁䑁䅅䅏㙁䍁䅑睔歁䑁䅅免㑁䅁䅁元䄴䡁䅷䅁湁䙁䅳兒噂䍁䅁杒灂䝁䄴兙畂䝁䅍兡桂䝁䅷䅉兂䡁䅉睢浂䝁䅫䅢求䍁䅁兌杁䑁䅉䅍祁䑁䅉䅉瑁䍁䅁䅎瑁䑁䅅兏瑁䑁䅉杍畁䡁䅧䅢穂䡁䅧兘乂䕁䅑兖湁䍁䅅䅊䝂䍁䅑杍睁䑁䅯䅊䡂䍁䅑杍睁䅁䅁䄯䄰䡁䅷䅁湁䙁䅳兒噂䍁䅁杒灂䝁䄴兙畂䝁䅍兡桂䝁䅷䅉兂䡁䅉睢浂䝁䅫䅢求䍁䅁兌杁䑁䅉䅍祁䑁䅉䅉瑁䍁䅁䅎瑁䑁䅅兏瑁䑁䅉杍畁䡁䅧䅢穂䡁䅧兘乂䕁䅑兖湁䍁䅅䅊䝂䍁䅑杍硁䑁䅯䅊䡂䍁䅑杍硁䅁䅁术䄰䡁䅷䅁湁䙁䅳兒噂䍁䅁杒灂䝁䄴兙畂䝁䅍兡桂䝁䅷䅉兂䡁䅉睢浂䝁䅫䅢求䍁䅁兌杁䑁䅉䅍祁䑁䅉䅉瑁䍁䅁䅎瑁䑁䅅兏瑁䑁䅉杍畁䡁䅧䅢穂䡁䅧兘乂䕁䅑兖湁䍁䅅䅊䝂䍁䅑睍㉁䑁䅯䅊䭂䍁䅑睍㉁䅁䅁䅁䄴䡁䅷䅁湁䙁䅳兒噂䍁䅁杒灂䝁䄴兙畂䝁䅍兡桂䝁䅷䅉兂䡁䅉睢浂䝁䅫䅢求䍁䅁兌杁䑁䅉䅍祁䑁䅉䅉瑁䍁䅁䅎瑁䑁䅅兏瑁䑁䅉杍畁䡁䅧䅢穂䡁䅧兘乂䕁䅑兖湁䍁䅅䅊䝂䍁䅑睍㍁䑁䅯䅊䭂䍁䅑睍㍁䅁䅁杁䄴䡁䅁䅁湁䙁䅳兒噂䍁䅁杒灂䝁䄴兙畂䝁䅍兡桂䝁䅷䅉兂䡁䅉睢浂䝁䅫䅢求䍁䅁兌杁䑁䅉䅍祁䑁䅉䅉瑁䍁䅁䅎瑁䑁䅅兏瑁䑁䅉杍畁䡁䅧䅢穂䡁䅧兘乂䕁䅑兖湁䍁䅅䅊呂䍁䅑睍㕁䅁䅁睁䄴䡁䅁䅁湁䙁䅳兒噂䍁䅁杒灂䝁䄴兙畂䝁䅍兡桂䝁䅷䅉兂䡁䅉睢浂䝁䅫䅢求䍁䅁兌杁䑁䅉䅍祁䑁䅉䅉瑁䍁䅁䅎瑁䑁䅅兏瑁䑁䅉杍畁䡁䅧䅢穂䡁䅧兘乂䕁䅑兖湁䍁䅅䅊坂䍁䅑䅎祁䅁䅁䅂䄴䡁䅷䅁湁䙁䅳兒噂䍁䅁杒灂䝁䄴兙畂䝁䅍兡桂䝁䅷䅉兂䡁䅉睢浂䝁䅫䅢求䍁䅁兌杁䑁䅉䅍祁䑁䅉䅉瑁䍁䅁䅎瑁䑁䅅兏瑁䑁䅉杍畁䡁䅧䅢穂䡁䅧兘乂䕁䅑兖湁䍁䅅䅊塂䍁䅑䅎㑁䑁䅯䅊塂䍁䅑兎㉁䅁䅁杂䄴䡁䅁䅁湁䙁䅳兒噂䍁䅁杒灂䝁䄴兙畂䝁䅍兡桂䝁䅷䅉兂䡁䅉睢浂䝁䅫䅢求䍁䅁兌杁䑁䅉䅍祁䑁䅉䅉瑁䍁䅁䅎瑁䑁䅅兏瑁䑁䅉杍畁䡁䅧䅢穂䡁䅧兘乂䕁䅑兖湁䍁䅅䅊奂䍁䅑䅎祁䅁䅁兂䄴䡁䅁䅁湁䙁䅳兒噂䍁䅁杒灂䝁䄴兙畂䝁䅍兡桂䝁䅷䅉兂䡁䅉睢浂䝁䅫䅢求䍁䅁兌杁䑁䅉䅍祁䑁䅉䅉瑁䍁䅁䅎瑁䑁䅅兏瑁䑁䅉杍畁䡁䅧䅢穂䡁䅧兘乂䕁䅑兖湁䍁䅅䅊奂䍁䅑䅎穁䅁䅁睂䄴䡁䅷䅁湁䙁䅳兒噂䍁䅁杒灂䝁䄴兙畂䝁䅍兡桂䝁䅷䅉兂䡁䅉睢浂䝁䅫䅢求䍁䅁兌杁䑁䅉䅍祁䑁䅉䅉瑁䍁䅁䅎瑁䑁䅅兏瑁䑁䅉杍畁䡁䅧䅢穂䡁䅧兘乂䕁䅣兒䙂䍁䅁䅋祁䍁䅫睊桁䍁䅑村歁䑁䅅免ㅁ䅁䅁杊䄴䡁䅯䅁湁䙁䅳兒噂䍁䅁杒灂䝁䄴兙畂䝁䅍兡桂䝁䅷䅉兂䡁䅉睢浂䝁䅫䅢求䍁䅁兌杁䑁䅉䅍祁䑁䅉䅉瑁䍁䅁䅎瑁䑁䅅兏瑁䑁䅉杍畁䡁䅧䅢穂䡁䅧兘乂䕁䅣兒䙂䍁䅁䅋祁䍁䅫睊桁䍁䅑睑歁䑁䅉䅍䅁䉁佫䅁䝃䅁䅁睊扂䕁䅕兖杁䕁䅙兡畂䝁䅅杢橂䝁䅫兙獂䍁䅁䅕祂䝁䄸杚灂䝁䅷党杁䍁䄰䅉祁䑁䅁杍祁䍁䅁兌杁䑁䅑兌硁䑁䅫兌祁䑁䅉杌㑂䝁䅷督㑂䙁䄰兔䡂䕁䅕兒杁䍁䅧杍灁䍁䅣光歁䕁䅍䅊祁䑁䅑杏歁䕁䅍䅊穁䑁䅕䅁扁杄䅁来䅁䍁䅣睗䙂䙁䅕䅉䝂䝁䅫杢桂䝁䄴睙灂䝁䅅䅢杁䙁䅁杣療䝁䅙兡獂䝁䅕䅉瑁䍁䅁杍睁䑁䅉杍杁䍁䄰䅉ぁ䍁䄰免㕁䍁䄰杍祁䍁䄴䅥獂䡁䅍䅥摂䕁䄰睒䙂䕁䅕䅉潁䑁䅉克湁䍁䅅䅊䑂䍁䅑睍㉁䅁䅁光䄴䥁䅧䅁湁䙁䅳兒噂䍁䅁杒灂䝁䄴兙畂䝁䅍兡桂䝁䅷䅉兂䡁䅉睢浂䝁䅫䅢求䍁䅁兌杁䑁䅉䅍祁䑁䅉䅉瑁䍁䅁䅎瑁䑁䅅兏瑁䑁䅉杍畁䡁䅧䅢穂䡁䅧兘乂䕁䅣兒䙂䍁䅁䅋祁䍁䅫睊桁䍁䅑睑歁䑁䅑免㙁䍁䅑睑歁䑁䅅免穁䅁䅁睉䄴䥁䅯䅁湁䙁䅳兒噂䍁䅁杒灂䝁䄴兙畂䝁䅍兡桂䝁䅷䅉兂䡁䅉睢浂䝁䅫䅢求䍁䅁兌杁䑁䅉䅍祁䑁䅉䅉瑁䍁䅁䅎瑁䑁䅅兏瑁䑁䅉杍畁䡁䅧䅢穂䡁䅧兘乂䕁䅣兒䙂䍁䅁䅋祁䍁䅫睊桁䍁䅑䅒歁䑁䅅免㑁䑁䅯䅊偂䍁䅑免硁䑁䅧䅁湁杄䅁杨䅁䍁䅣睗䙂䙁䅕䅉䝂䝁䅫杢桂䝁䄴睙灂䝁䅅䅢杁䙁䅁杣療䝁䅙兡獂䝁䅕䅉瑁䍁䅁杍睁䑁䅉杍杁䍁䄰䅉ぁ䍁䄰免㕁䍁䄰杍祁䍁䄴䅥獂䡁䅍䅥摂䕁䄰睒䙂䕁䅕䅉潁䑁䅉克湁䍁䅅䅊䝂䍁䅑杍睁䑁䅯䅊䡂䍁䅑杍睁䅁䅁杇䄴䥁䅙䅁湁䙁䅳兒噂䍁䅁杒灂䝁䄴兙畂䝁䅍兡桂䝁䅷䅉兂䡁䅉睢浂䝁䅫䅢求䍁䅁兌杁䑁䅉䅍祁䑁䅉䅉瑁䍁䅁䅎瑁䑁䅅兏瑁䑁䅉杍畁䡁䅧䅢穂䡁䅧兘乂䕁䅣兒䙂䍁䅁䅋祁䍁䅫睊桁䍁䅑杒歁䑁䅉免㙁䍁䅑睒歁䑁䅉免䅁䉁佷䅁䝃䅁䅁睊扂䕁䅕兖杁䕁䅙兡畂䝁䅅杢橂䝁䅫兙獂䍁䅁䅕祂䝁䄸杚灂䝁䅷党杁䍁䄰䅉祁䑁䅁杍祁䍁䅁兌杁䑁䅑兌硁䑁䅫兌祁䑁䅉杌㑂䝁䅷督㑂䙁䄰兔䡂䕁䅕兒杁䍁䅧杍灁䍁䅣光歁䕁䅙䅊穁䑁䅙杏歁䕁䅯䅊穁䑁䅙䅁楁杄䅁杨䅁䍁䅣睗䙂䙁䅕䅉䝂䝁䅫杢桂䝁䄴睙灂䝁䅅䅢杁䙁䅁杣療䝁䅙兡獂䝁䅕䅉瑁䍁䅁杍睁䑁䅉杍杁䍁䄰䅉ぁ䍁䄰免㕁䍁䄰杍祁䍁䄴䅥獂䡁䅍䅥摂䕁䄰睒䙂䕁䅕䅉潁䑁䅉克湁䍁䅅䅊䝂䍁䅑睍㍁䑁䅯䅊䭂䍁䅑睍㍁䅁䅁䅊䄴䡁䅯䅁湁䙁䅳兒噂䍁䅁杒灂䝁䄴兙畂䝁䅍兡桂䝁䅷䅉兂䡁䅉睢浂䝁䅫䅢求䍁䅁兌杁䑁䅉䅍祁䑁䅉䅉瑁䍁䅁䅎瑁䑁䅅兏瑁䑁䅉杍畁䡁䅧䅢穂䡁䅧兘乂䕁䅣兒䙂䍁䅁䅋祁䍁䅫睊桁䍁䅑睕歁䑁䅍兏䅁䍁何䅁㙂䅁䅁睊扂䕁䅕兖杁䕁䅙兡畂䝁䅅杢橂䝁䅫兙獂䍁䅁䅕祂䝁䄸杚灂䝁䅷党杁䍁䄰䅉祁䑁䅁杍祁䍁䅁兌杁䑁䅑兌硁䑁䅫兌祁䑁䅉杌㑂䝁䅷督㑂䙁䄰兔䡂䕁䅕兒杁䍁䅧杍灁䍁䅣光歁䙁䅙䅊ぁ䑁䅉䅁摁杄䅁杨䅁䍁䅣睗䙂䙁䅕䅉䝂䝁䅫杢桂䝁䄴睙灂䝁䅅䅢杁䙁䅁杣療䝁䅙兡獂䝁䅕䅉瑁䍁䅁杍睁䑁䅉杍杁䍁䄰䅉ぁ䍁䄰免㕁䍁䄰杍祁䍁䄴䅥獂䡁䅍䅥摂䕁䄰睒䙂䕁䅕䅉潁䑁䅉克湁䍁䅅䅊塂䍁䅑䅎㑁䑁䅯䅊塂䍁䅑兎㉁䅁䅁睈䄴䡁䅯䅁湁䙁䅳兒噂䍁䅁杒灂䝁䄴兙畂䝁䅍兡桂䝁䅷䅉兂䡁䅉睢浂䝁䅫䅢求䍁䅁兌杁䑁䅉䅍祁䑁䅉䅉瑁䍁䅁䅎瑁䑁䅅兏瑁䑁䅉杍畁䡁䅧䅢穂䡁䅧兘乂䕁䅣兒䙂䍁䅁䅋祁䍁䅫睊桁䍁䅑䅗歁䑁䅑杍䅁䉁伴䅁㙂䅁䅁睊扂䕁䅕兖杁䕁䅙兡畂䝁䅅杢橂䝁䅫兙獂䍁䅁䅕祂䝁䄸杚灂䝁䅷党杁䍁䄰䅉祁䑁䅁杍祁䍁䅁兌杁䑁䅑兌硁䑁䅫兌祁䑁䅉杌㑂䝁䅷督㑂䙁䄰兔䡂䕁䅕兒杁䍁䅧杍灁䍁䅣光歁䙁䅧䅊ぁ䑁䅍䅁杁杄䅁䅤䅁䍁䅣睗䙂䙁䅕䅉䝂䝁䅫杢桂䝁䄴睙灂䝁䅅䅢杁䙁䅁杣療䝁䅙兡獂䝁䅕䅉瑁䍁䅁杍睁䑁䅉杍杁䍁䄰䅉ぁ䍁䄰免㕁䍁䄰杍祁䍁䄴䅥獂䡁䅍䅥摂䕁䄰睒䙂䕁䅕睊桁䍁䅑村歁䑁䅅免ㅁ䅁䅁权䄴䡁䅉䅁湁䙁䅳兒噂䍁䅁杒灂䝁䄴兙畂䝁䅍兡桂䝁䅷䅉兂䡁䅉睢浂䝁䅫䅢求䍁䅁兌杁䑁䅉䅍祁䑁䅉䅉瑁䍁䅁䅎瑁䑁䅅兏瑁䑁䅉杍畁䡁䅧䅢穂䡁䅧兘乂䕁䅣兒䙂䍁䅣光歁䕁䅍䅊祁䑁䅁䅁䵁杄䅁杦䅁䍁䅣睗䙂䙁䅕䅉䝂䝁䅫杢桂䝁䄴睙灂䝁䅅䅢杁䙁䅁杣療䝁䅙兡獂䝁䅕䅉瑁䍁䅁杍睁䑁䅉杍杁䍁䄰䅉ぁ䍁䄰免㕁䍁䄰杍祁䍁䄴䅥獂䡁䅍䅥摂䕁䄰睒䙂䕁䅕睊桁䍁䅑睑歁䑁䅉䅎㙁䍁䅑睑歁䑁䅍兎䅁䅁伴䅁祂䅁䅁睊扂䕁䅕兖杁䕁䅙兡畂䝁䅅杢橂䝁䅫兙獂䍁䅁䅕祂䝁䄸杚灂䝁䅷党杁䍁䄰䅉祁䑁䅁杍祁䍁䅁兌杁䑁䅑兌硁䑁䅫兌祁䑁䅉杌㑂䝁䅷督㑂䙁䄰兔䡂䕁䅕兒湁䍁䅅䅊䑂䍁䅑睍㉁䅁䅁䅅䄴䥁䅁䅁湁䙁䅳兒噂䍁䅁杒灂䝁䄴兙畂䝁䅍兡桂䝁䅷䅉兂䡁䅉睢浂䝁䅫䅢求䍁䅁兌杁䑁䅉䅍祁䑁䅉䅉瑁䍁䅁䅎瑁䑁䅅兏瑁䑁䅉杍畁䡁䅧䅢穂䡁䅧兘乂䕁䅣兒䙂䍁䅣光歁䕁䅍䅊ぁ䑁䅅杏歁䕁䅍䅊硁䑁䅅睍䅁䉁佉䅁䍃䅁䅁睊扂䕁䅕兖杁䕁䅙兡畂䝁䅅杢橂䝁䅫兙獂䍁䅁䅕祂䝁䄸杚灂䝁䅷党杁䍁䄰䅉祁䑁䅁杍祁䍁䅁兌杁䑁䅑兌硁䑁䅫兌祁䑁䅉杌㑂䝁䅷督㑂䙁䄰兔䡂䕁䅕兒湁䍁䅅䅊䕂䍁䅑免硁䑁䅧杏歁䕁䄸䅊硁䑁䅅䅏䅁䅁佳䅁⭂䅁䅁睊扂䕁䅕兖杁䕁䅙兡畂䝁䅅杢橂䝁䅫兙獂䍁䅁䅕祂䝁䄸杚灂䝁䅷党杁䍁䄰䅉祁䑁䅁杍祁䍁䅁兌杁䑁䅑兌硁䑁䅫兌祁䑁䅉杌㑂䝁䅷督㑂䙁䄰兔䡂䕁䅕兒湁䍁䅅䅊䝂䍁䅑杍睁䑁䅯䅊䡂䍁䅑杍睁䅁䅁兄䄴䡁䄴䅁湁䙁䅳兒噂䍁䅁杒灂䝁䄴兙畂䝁䅍兡桂䝁䅷䅉兂䡁䅉睢浂䝁䅫䅢求䍁䅁兌杁䑁䅉䅍祁䑁䅉䅉瑁䍁䅁䅎瑁䑁䅅兏瑁䑁䅉杍畁䡁䅧䅢穂䡁䅧兘乂䕁䅣兒䙂䍁䅣光歁䕁䅙䅊祁䑁䅅杏歁䕁䅣䅊祁䑁䅅䅁偁杄䅁杦䅁䍁䅣睗䙂䙁䅕䅉䝂䝁䅫杢桂䝁䄴睙灂䝁䅅䅢杁䙁䅁杣療䝁䅙兡獂䝁䅕䅉瑁䍁䅁杍睁䑁䅉杍杁䍁䄰䅉ぁ䍁䄰免㕁䍁䄰杍祁䍁䄴䅥獂䡁䅍䅥摂䕁䄰睒䙂䕁䅕睊桁䍁䅑杒歁䑁䅍李㙁䍁䅑杓歁䑁䅍李䅁䉁佅䅁⭂䅁䅁睊扂䕁䅕兖杁䕁䅙兡畂䝁䅅杢橂䝁䅫兙獂䍁䅁䅕祂䝁䄸杚灂䝁䅷党杁䍁䄰䅉祁䑁䅁杍祁䍁䅁兌杁䑁䅑兌硁䑁䅫兌祁䑁䅉杌㑂䝁䅷督㑂䙁䄰兔䡂䕁䅕兒湁䍁䅅䅊䝂䍁䅑睍㍁䑁䅯䅊䭂䍁䅑睍㍁䅁䅁睅䄴䡁䅉䅁湁䙁䅳兒噂䍁䅁杒灂䝁䄴兙畂䝁䅍兡桂䝁䅷䅉兂䡁䅉睢浂䝁䅫䅢求䍁䅁兌杁䑁䅉䅍祁䑁䅉䅉瑁䍁䅁䅎瑁䑁䅅兏瑁䑁䅉杍畁䡁䅧䅢穂䡁䅧兘乂䕁䅣兒䙂䍁䅣光歁䙁䅍䅊穁䑁䅫䅁啁杄䅁杣䅁䍁䅣睗䙂䙁䅕䅉䝂䝁䅫杢桂䝁䄴睙灂䝁䅅䅢杁䙁䅁杣療䝁䅙兡獂䝁䅕䅉瑁䍁䅁杍睁䑁䅉杍杁䍁䄰䅉ぁ䍁䄰免㕁䍁䄰杍祁䍁䄴䅥獂䡁䅍䅥摂䕁䄰睒䙂䕁䅕睊桁䍁䅑杖歁䑁䅑杍䅁䉁何䅁⭂䅁䅁睊扂䕁䅕兖杁䕁䅙兡畂䝁䅅杢橂䝁䅫兙獂䍁䅁䅕祂䝁䄸杚灂䝁䅷党杁䍁䄰䅉祁䑁䅁杍祁䍁䅁兌杁䑁䅑兌硁䑁䅫兌祁䑁䅉杌㑂䝁䅷督㑂䙁䄰兔䡂䕁䅕兒湁䍁䅅䅊塂䍁䅑䅎㑁䑁䅯䅊塂䍁䅑兎㉁䅁䅁睆䄴䡁䅉䅁湁䙁䅳兒噂䍁䅁杒灂䝁䄴兙畂䝁䅍兡桂䝁䅷䅉兂䡁䅉睢浂䝁䅫䅢求䍁䅁兌杁䑁䅉䅍祁䑁䅉䅉瑁䍁䅁䅎瑁䑁䅅兏瑁䑁䅉杍畁䡁䅧䅢穂䡁䅧兘乂䕁䅣兒䙂䍁䅣光歁䙁䅧䅊ぁ䑁䅉䅁坁杄䅁杣䅁䍁䅣睗䙂䙁䅕䅉䝂䝁䅫杢桂䝁䄴睙灂䝁䅅䅢杁䙁䅁杣療䝁䅙兡獂䝁䅕䅉瑁䍁䅁杍睁䑁䅉杍杁䍁䄰䅉ぁ䍁䄰免㕁䍁䄰杍祁䍁䄴䅥獂䡁䅍䅥摂䕁䄰睒䙂䕁䅕睊桁䍁䅑䅗歁䑁䅑睍䅁䉁佧䅁祂䅁䅁睊扂䕁䅕兖杁䕁䅙兡畂䝁䅅杢橂䝁䅫兙獂䍁䅁䅕祂䝁䄸杚灂䝁䅷党杁䍁䄰䅉祁䑁䅁杍祁䍁䅁兌杁䑁䅑兌硁䑁䅫兌祁䑁䅉杌㑂䝁䅷督㑂䙁䄰杔䙂䕁䅕睊桁䍁䅑村歁䑁䅅免ㅁ䅁䅁兎䄴䡁䅁䅁湁䙁䅳兒噂䍁䅁杒灂䝁䄴兙畂䝁䅍兡桂䝁䅷䅉兂䡁䅉睢浂䝁䅫䅢求䍁䅁兌杁䑁䅉䅍祁䑁䅉䅉瑁䍁䅁䅎瑁䑁䅅兏瑁䑁䅉杍畁䡁䅧䅢穂䡁䅧兘佂䕁䅕兒湁䍁䅅䅊䑂䍁䅑杍睁䅁䅁克䄴䡁䅷䅁湁䙁䅳兒噂䍁䅁杒灂䝁䄴兙畂䝁䅍兡桂䝁䅷䅉兂䡁䅉睢浂䝁䅫䅢求䍁䅁兌杁䑁䅉䅍祁䑁䅉䅉瑁䍁䅁䅎瑁䑁䅅兏瑁䑁䅉杍畁䡁䅧䅢穂䡁䅧兘佂䕁䅕兒湁䍁䅅䅊䑂䍁䅑杍ぁ䑁䅯䅊䑂䍁䅑睍ㅁ䅁䅁睋䄴䡁䅁䅁湁䙁䅳兒噂䍁䅁杒灂䝁䄴兙畂䝁䅍兡桂䝁䅷䅉兂䡁䅉睢浂䝁䅫䅢求䍁䅁兌杁䑁䅉䅍祁䑁䅉䅉瑁䍁䅁䅎瑁䑁䅅兏瑁䑁䅉杍畁䡁䅧䅢穂䡁䅧兘佂䕁䅕兒湁䍁䅅䅊䑂䍁䅑睍㉁䅁䅁免䄴䡁䄴䅁湁䙁䅳兒噂䍁䅁杒灂䝁䄴兙畂䝁䅍兡桂䝁䅷䅉兂䡁䅉睢浂䝁䅫䅢求䍁䅁兌杁䑁䅉䅍祁䑁䅉䅉瑁䍁䅁䅎瑁䑁䅅兏瑁䑁䅉杍畁䡁䅧䅢穂䡁䅧兘佂䕁䅕兒湁䍁䅅䅊䑂䍁䅑䅎硁䑁䅯䅊䑂䍁䅑免硁䑁䅍䅁穁杄䅁䅧䅁䍁䅣睗䙂䙁䅕䅉䝂䝁䅫杢桂䝁䄴睙灂䝁䅅䅢杁䙁䅁杣療䝁䅙兡獂䝁䅕䅉瑁䍁䅁杍睁䑁䅉杍杁䍁䄰䅉ぁ䍁䄰免㕁䍁䄰杍祁䍁䄴䅥獂䡁䅍䅥摂䕁䄴兒䙂䍁䅣光歁䕁䅑䅊硁䑁䅅䅏㙁䍁䅑睔歁䑁䅅免㑁䅁䅁李䄴䡁䅷䅁湁䙁䅳兒噂䍁䅁杒灂䝁䄴兙畂䝁䅍兡桂䝁䅷䅉兂䡁䅉睢浂䝁䅫䅢求䍁䅁兌杁䑁䅉䅍祁䑁䅉䅉瑁䍁䅁䅎瑁䑁䅅兏瑁䑁䅉杍畁䡁䅧䅢穂䡁䅧兘佂䕁䅕兒湁䍁䅅䅊䝂䍁䅑杍睁䑁䅯䅊䡂䍁䅑杍睁䅁䅁杋䄴䡁䅷䅁湁䙁䅳兒噂䍁䅁杒灂䝁䄴兙畂䝁䅍兡桂䝁䅷䅉兂䡁䅉睢浂䝁䅫䅢求䍁䅁兌杁䑁䅉䅍祁䑁䅉䅉瑁䍁䅁䅎瑁䑁䅅兏瑁䑁䅉杍畁䡁䅧䅢穂䡁䅧兘佂䕁䅕兒湁䍁䅅䅊䝂䍁䅑杍硁䑁䅯䅊䡂䍁䅑杍硁䅁䅁䅌䄴䡁䅷䅁湁䙁䅳兒噂䍁䅁杒灂䝁䄴兙畂䝁䅍兡桂䝁䅷䅉兂䡁䅉睢浂䝁䅫䅢求䍁䅁兌杁䑁䅉䅍祁䑁䅉䅉瑁䍁䅁䅎瑁䑁䅅兏瑁䑁䅉杍畁䡁䅧䅢穂䡁䅧兘佂䕁䅕兒湁䍁䅅䅊䝂䍁䅑睍㉁䑁䅯䅊䭂䍁䅑睍㉁䅁䅁杍䄴䡁䅷䅁湁䙁䅳兒噂䍁䅁杒灂䝁䄴兙畂䝁䅍兡桂䝁䅷䅉兂䡁䅉睢浂䝁䅫䅢求䍁䅁兌杁䑁䅉䅍祁䑁䅉䅉瑁䍁䅁䅎瑁䑁䅅兏瑁䑁䅉杍畁䡁䅧䅢穂䡁䅧兘佂䕁䅕兒湁䍁䅅䅊䝂䍁䅑睍㍁䑁䅯䅊䭂䍁䅑睍㍁䅁䅁䅎䄴䡁䅁䅁湁䙁䅳兒噂䍁䅁杒灂䝁䄴兙畂䝁䅍兡桂䝁䅷䅉兂䡁䅉睢浂䝁䅫䅢求䍁䅁兌杁䑁䅉䅍祁䑁䅉䅉瑁䍁䅁䅎瑁䑁䅅兏瑁䑁䅉杍畁䡁䅧䅢穂䡁䅧兘佂䕁䅕兒湁䍁䅅䅊呂䍁䅑睍㕁䅁䅁䅋䄴䡁䅁䅁湁䙁䅳兒噂䍁䅁杒灂䝁䄴兙畂䝁䅍兡桂䝁䅷䅉兂䡁䅉睢浂䝁䅫䅢求䍁䅁兌杁䑁䅉䅍祁䑁䅉䅉瑁䍁䅁䅎瑁䑁䅅兏瑁䑁䅉杍畁䡁䅧䅢穂䡁䅧兘佂䕁䅕兒湁䍁䅅䅊坂䍁䅑䅎祁䅁䅁兌䄴䡁䅷䅁湁䙁䅳兒噂䍁䅁杒灂䝁䄴兙畂䝁䅍兡桂䝁䅷䅉兂䡁䅉睢浂䝁䅫䅢求䍁䅁兌杁䑁䅉䅍祁䑁䅉䅉瑁䍁䅁䅎瑁䑁䅅兏瑁䑁䅉杍畁䡁䅧䅢穂䡁䅧兘佂䕁䅕兒湁䍁䅅䅊塂䍁䅑䅎㑁䑁䅯䅊塂䍁䅑兎㉁䅁䅁睌䄴䡁䅁䅁湁䙁䅳兒噂䍁䅁杒灂䝁䄴兙畂䝁䅍兡桂䝁䅷䅉兂䡁䅉睢浂䝁䅫䅢求䍁䅁兌杁䑁䅉䅍祁䑁䅉䅉瑁䍁䅁䅎瑁䑁䅅兏瑁䑁䅉杍畁䡁䅧䅢穂䡁䅧兘佂䕁䅕兒湁䍁䅅䅊奂䍁䅑䅎祁䅁䅁杌䄴䡁䅁䅁湁䙁䅳兒噂䍁䅁杒灂䝁䄴兙畂䝁䅍兡桂䝁䅷䅉兂䡁䅉睢浂䝁䅫䅢求䍁䅁兌杁䑁䅉䅍祁䑁䅉䅉瑁䍁䅁䅎瑁䑁䅅兏瑁䑁䅉杍畁䡁䅧䅢穂䡁䅧兘佂䕁䅕兒湁䍁䅅䅊奂䍁䅑䅎穁䅁䅁䅍䄴䡁䅉䅁湁䙁䅳兒噂䍁䅁杒灂䝁䄴兙畂䝁䅍兡桂䝁䅷䅉兂䡁䅉睢浂䝁䅫䅢求䍁䅁兌杁䑁䅉䅍祁䑁䅉䅉瑁䍁䅁䅎瑁䑁䅅兏瑁䑁䅉杍畁䡁䅧䅢穂䡁䅧兘佂䙁䅣兒湁䍁䅅䅊䍂䍁䅑免硁䑁䅕䅁楂杄䅁䅣䅁䍁䅣睗䙂䙁䅕䅉䝂䝁䅫杢桂䝁䄴睙灂䝁䅅䅢杁䙁䅁杣療䝁䅙兡獂䝁䅕䅉瑁䍁䅁杍睁䑁䅉杍杁䍁䄰䅉ぁ䍁䄰免㕁䍁䄰杍祁䍁䄴䅥獂䡁䅍䅥摂䕁䄴睖䙂䍁䅣光歁䕁䅍䅊祁䑁䅁䅁噂杄䅁䅦䅁䍁䅣睗䙂䙁䅕䅉䝂䝁䅫杢桂䝁䄴睙灂䝁䅅䅢杁䙁䅁杣療䝁䅙兡獂䝁䅕䅉瑁䍁䅁杍睁䑁䅉杍杁䍁䄰䅉ぁ䍁䄰免㕁䍁䄰杍祁䍁䄴䅥獂䡁䅍䅥摂䕁䄴睖䙂䍁䅣光歁䕁䅍䅊祁䑁䅑杏歁䕁䅍䅊穁䑁䅕䅁塂杄䅁䅣䅁䍁䅣睗䙂䙁䅕䅉䝂䝁䅫杢桂䝁䄴睙灂䝁䅅䅢杁䙁䅁杣療䝁䅙兡獂䝁䅕䅉瑁䍁䅁杍睁䑁䅉杍杁䍁䄰䅉ぁ䍁䄰免㕁䍁䄰杍祁䍁䄴䅥獂䡁䅍䅥摂䕁䄴睖䙂䍁䅣光歁䕁䅍䅊穁䑁䅙䅁婂杄䅁杦䅁䍁䅣睗䙂䙁䅕䅉䝂䝁䅫杢桂䝁䄴睙灂䝁䅅䅢杁䙁䅁杣療䝁䅙兡獂䝁䅕䅉瑁䍁䅁杍睁䑁䅉杍杁䍁䄰䅉ぁ䍁䄰免㕁䍁䄰杍祁䍁䄴䅥獂䡁䅍䅥摂䕁䄴睖䙂䍁䅣光歁䕁䅍䅊ぁ䑁䅅杏歁䕁䅍䅊硁䑁䅅睍䅁䙁佳䅁䅃䅁䅁睊扂䕁䅕兖杁䕁䅙兡畂䝁䅅杢橂䝁䅫兙獂䍁䅁䅕祂䝁䄸杚灂䝁䅷党杁䍁䄰䅉祁䑁䅁杍祁䍁䅁兌杁䑁䅑兌硁䑁䅫兌祁䑁䅉杌㑂䝁䅷督㑂䙁䄰杔塂䕁䅕睊桁䍁䅑䅒歁䑁䅅免㑁䑁䅯䅊偂䍁䅑免硁䑁䅧䅁橂杄䅁䅦䅁䍁䅣睗䙂䙁䅕䅉䝂䝁䅫杢桂䝁䄴睙灂䝁䅅䅢杁䙁䅁杣療䝁䅙兡獂䝁䅕䅉瑁䍁䅁杍睁䑁䅉杍杁䍁䄰䅉ぁ䍁䄰免㕁䍁䄰杍祁䍁䄴䅥獂䡁䅍䅥摂䕁䄴睖䙂䍁䅣光歁䕁䅙䅊祁䑁䅁杏歁䕁䅣䅊祁䑁䅁䅁坂杄䅁䅦䅁䍁䅣睗䙂䙁䅕䅉䝂䝁䅫杢桂䝁䄴睙灂䝁䅅䅢杁䙁䅁杣療䝁䅙兡獂䝁䅕䅉瑁䍁䅁杍睁䑁䅉杍杁䍁䄰䅉ぁ䍁䄰免㕁䍁䄰杍祁䍁䄴䅥獂䡁䅍䅥摂䕁䄴睖䙂䍁䅣光歁䕁䅙䅊祁䑁䅅杏歁䕁䅣䅊祁䑁䅅䅁奂杄䅁䅦䅁䍁䅣睗䙂䙁䅕䅉䝂䝁䅫杢桂䝁䄴睙灂䝁䅅䅢杁䙁䅁杣療䝁䅙兡獂䝁䅕䅉瑁䍁䅁杍睁䑁䅉杍杁䍁䄰䅉ぁ䍁䄰免㕁䍁䄰杍祁䍁䄴䅥獂䡁䅍䅥摂䕁䄴睖䙂䍁䅣光歁䕁䅙䅊穁䑁䅙杏歁䕁䅯䅊穁䑁䅙䅁慂杄䅁䅦䅁䍁䅣睗䙂䙁䅕䅉䝂䝁䅫杢桂䝁䄴睙灂䝁䅅䅢杁䙁䅁杣療䝁䅙兡獂䝁䅕䅉瑁䍁䅁杍睁䑁䅉杍杁䍁䄰䅉ぁ䍁䄰免㕁䍁䄰杍祁䍁䄴䅥獂䡁䅍䅥摂䕁䄴睖䙂䍁䅣光歁䕁䅙䅊穁䑁䅣杏歁䕁䅯䅊穁䑁䅣䅁捂杄䅁䅣䅁䍁䅣睗䙂䙁䅕䅉䝂䝁䅫杢桂䝁䄴睙灂䝁䅅䅢杁䙁䅁杣療䝁䅙兡獂䝁䅕䅉瑁䍁䅁杍睁䑁䅉杍杁䍁䄰䅉ぁ䍁䄰免㕁䍁䄰杍祁䍁䄴䅥獂䡁䅍䅥摂䕁䄴睖䙂䍁䅣光歁䙁䅍䅊穁䑁䅫䅁摂杄䅁䅣䅁䍁䅣睗䙂䙁䅕䅉䝂䝁䅫杢桂䝁䄴睙灂䝁䅅䅢杁䙁䅁杣療䝁䅙兡獂䝁䅕䅉瑁䍁䅁杍睁䑁䅉杍杁䍁䄰䅉ぁ䍁䄰免㕁䍁䄰杍祁䍁䄴䅥獂䡁䅍䅥摂䕁䄴睖䙂䍁䅣光歁䙁䅙䅊ぁ䑁䅉䅁敂杄䅁䅦䅁䍁䅣睗䙂䙁䅕䅉䝂䝁䅫杢桂䝁䄴睙灂䝁䅅䅢杁䙁䅁杣療䝁䅙兡獂䝁䅕䅉瑁䍁䅁杍睁䑁䅉杍杁䍁䄰䅉ぁ䍁䄰免㕁䍁䄰杍祁䍁䄴䅥獂䡁䅍䅥摂䕁䄴睖䙂䍁䅣光歁䙁䅣䅊ぁ䑁䅧杏歁䙁䅣䅊ㅁ䑁䅙䅁杂杄䅁䅣䅁䍁䅣睗䙂䙁䅕䅉䝂䝁䅫杢桂䝁䄴睙灂䝁䅅䅢杁䙁䅁杣療䝁䅙兡獂䝁䅕䅉瑁䍁䅁杍睁䑁䅉杍杁䍁䄰䅉ぁ䍁䄰免㕁䍁䄰杍祁䍁䄴䅥獂䡁䅍䅥摂䕁䄴睖䙂䍁䅣光歁䙁䅧䅊ぁ䑁䅉䅁時杄䅁䅣䅁䍁䅣睗䙂䙁䅕䅉䝂䝁䅫杢桂䝁䄴睙灂䝁䅅䅢杁䙁䅁杣療䝁䅙兡獂䝁䅕䅉瑁䍁䅁杍睁䑁䅉杍杁䍁䄰䅉ぁ䍁䄰免㕁䍁䄰杍祁䍁䄴䅥獂䡁䅍䅥摂䕁䄴睖䙂䍁䅣光歁䙁䅧䅊ぁ䑁䅍䅁桂杄䅁杣䅁䍁䅣睗䙂䙁䅕䅉䝂䝁䅫杢桂䝁䄴睙灂䝁䅅䅢杁䙁䅁杣療䝁䅙兡獂䝁䅕䅉瑁䍁䅁杍睁䑁䅉杍杁䍁䄰䅉ぁ䍁䄰免㕁䍁䄰杍祁䍁䄴䅥獂䡁䅍䅥摂䕁䄸睒䙂䍁䅣光歁䕁䅉䅊硁䑁䅅兎䅁䡁佅䅁睂䅁䅁睊扂䕁䅕兖杁䕁䅙兡畂䝁䅅杢橂䝁䅫兙獂䍁䅁䅕祂䝁䄸杚灂䝁䅷党杁䍁䄰䅉祁䑁䅁杍祁䍁䅁兌杁䑁䅑兌硁䑁䅫兌祁䑁䅉杌㑂䝁䅷督㑂䙁䄰睔䡂䕁䅕睊桁䍁䅑睑歁䑁䅉䅍䅁䝁佑䅁㡂䅁䅁睊扂䕁䅕兖杁䕁䅙兡畂䝁䅅杢橂䝁䅫兙獂䍁䅁䅕祂䝁䄸杚灂䝁䅷党杁䍁䄰䅉祁䑁䅁杍祁䍁䅁兌杁䑁䅑兌硁䑁䅫兌祁䑁䅉杌㑂䝁䅷督㑂䙁䄰睔䡂䕁䅕睊桁䍁䅑睑歁䑁䅉䅎㙁䍁䅑睑歁䑁䅍兎䅁䝁余䅁睂䅁䅁睊扂䕁䅕兖杁䕁䅙兡畂䝁䅅杢橂䝁䅫兙獂䍁䅁䅕祂䝁䄸杚灂䝁䅷党杁䍁䄰䅉祁䑁䅁杍祁䍁䅁兌杁䑁䅑兌硁䑁䅫兌祁䑁䅉杌㑂䝁䅷督㑂䙁䄰睔䡂䕁䅕睊桁䍁䅑睑歁䑁䅍李䅁䝁佧䅁⭂䅁䅁睊扂䕁䅕兖杁䕁䅙兡畂䝁䅅杢橂䝁䅫兙獂䍁䅁䅕祂䝁䄸杚灂䝁䅷党杁䍁䄰䅉祁</t>
  </si>
  <si>
    <t>Need to check</t>
  </si>
  <si>
    <t>NY,CT,ME</t>
  </si>
  <si>
    <t>11 States</t>
  </si>
  <si>
    <t>TX,MN,LA,MS,IN, OH</t>
  </si>
  <si>
    <t>PA,MD,DE,NJ</t>
  </si>
  <si>
    <t>PA,OH,NJ,WV,MD, NY</t>
  </si>
  <si>
    <t>PA,KY</t>
  </si>
  <si>
    <t>NNJ</t>
  </si>
  <si>
    <t>Vectren Utility Holdings, LLC</t>
  </si>
  <si>
    <t>䑁䅁杍祁䍁䅁兌杁䑁䅑兌硁䑁䅫兌祁䑁䅉杌㑂䝁䅷督㑂䙁䄰睔䡂䕁䅕睊桁䍁䅑睑歁䑁䅑免㙁䍁䅑睑歁䑁䅅免穁䅁䅁条䄴䥁䅁䅁湁䙁䅳兒噂䍁䅁杒灂䝁䄴兙畂䝁䅍兡桂䝁䅷䅉兂䡁䅉睢浂䝁䅫䅢求䍁䅁兌杁䑁䅉䅍祁䑁䅉䅉瑁䍁䅁䅎瑁䑁䅅兏瑁䑁䅉杍畁䡁䅧䅢穂䡁䅧兘偂䕁䅣兒湁䍁䅅䅊䕂䍁䅑免硁䑁䅧杏歁䕁䄸䅊硁䑁䅅䅏䅁䡁佉䅁㡂䅁䅁睊扂䕁䅕兖杁䕁䅙兡畂䝁䅅杢橂䝁䅫兙獂䍁䅁䅕祂䝁䄸杚灂䝁䅷党杁䍁䄰䅉祁䑁䅁杍祁䍁䅁兌杁䑁䅑兌硁䑁䅫兌祁䑁䅉杌㑂䝁䅷督㑂䙁䄰睔䡂䕁䅕睊桁䍁䅑杒歁䑁䅉䅍㙁䍁䅑睒歁䑁䅉䅍䅁䝁何䅁㡂䅁䅁睊扂䕁䅕兖杁䕁䅙兡畂䝁䅅杢橂䝁䅫兙獂䍁䅁䅕祂䝁䄸杚灂䝁䅷党杁䍁䄰䅉祁䑁䅁杍祁䍁䅁兌杁䑁䅑兌硁䑁䅫兌祁䑁䅉杌㑂䝁䅷督㑂䙁䄰睔䡂䕁䅕睊桁䍁䅑杒歁䑁䅉免㙁䍁䅑睒歁䑁䅉免䅁䝁佣䅁㡂䅁䅁睊扂䕁䅕兖杁䕁䅙兡畂䝁䅅杢橂䝁䅫兙獂䍁䅁䅕祂䝁䄸杚灂䝁䅷党杁䍁䄰䅉祁䑁䅁杍祁䍁䅁兌杁䑁䅑兌硁䑁䅫兌祁䑁䅉杌㑂䝁䅷督㑂䙁䄰睔䡂䕁䅕睊桁䍁䅑杒歁䑁䅍李㙁䍁䅑杓歁䑁䅍李䅁䝁佫䅁㡂䅁䅁睊扂䕁䅕兖杁䕁䅙兡畂䝁䅅杢橂䝁䅫兙獂䍁䅁䅕祂䝁䄸杚灂䝁䅷党杁䍁䄰䅉祁䑁䅁杍祁䍁䅁兌杁䑁䅑兌硁䑁䅫兌祁䑁䅉杌㑂䝁䅷督㑂䙁䄰睔䡂䕁䅕睊桁䍁䅑杒歁䑁䅍睎㙁䍁䅑杓歁䑁䅍睎䅁䝁佳䅁睂䅁䅁睊扂䕁䅕兖杁䕁䅙兡畂䝁䅅杢橂䝁䅫兙獂䍁䅁䅕祂䝁䄸杚灂䝁䅷党杁䍁䄰䅉祁䑁䅁杍祁䍁䅁兌杁䑁䅑兌硁䑁䅫兌祁䑁䅉杌㑂䝁䅷督㑂䙁䄰睔䡂䕁䅕睊桁䍁䅑睕歁䑁䅍兏䅁䡁佁䅁睂䅁䅁睊扂䕁䅕兖杁䕁䅙兡畂䝁䅅杢橂䝁䅫兙獂䍁䅁䅕祂䝁䄸杚灂䝁䅷党杁䍁䄰䅉祁䑁䅁杍祁䍁䅁兌杁䑁䅑兌硁䑁䅫兌祁䑁䅉杌㑂䝁䅷督㑂䙁䄰睔䡂䕁䅕睊桁䍁䅑杖歁䑁䅑杍䅁䝁佷䅁㡂䅁䅁睊扂䕁䅕兖杁䕁䅙兡畂䝁䅅杢橂䝁䅫兙獂䍁䅁䅕祂䝁䄸杚灂䝁䅷党杁䍁䄰䅉祁䑁䅁杍祁䍁䅁兌杁䑁䅑兌硁䑁䅫兌祁䑁䅉杌㑂䝁䅷督㑂䙁䄰睔䡂䕁䅕睊桁䍁䅑睖歁䑁䅑䅏㙁䍁䅑睖歁䑁䅕李䅁䝁伴䅁睂䅁䅁睊扂䕁䅕兖杁䕁䅙兡畂䝁䅅杢橂䝁䅫兙獂䍁䅁䅕祂䝁䄸杚灂䝁䅷党杁䍁䄰䅉祁䑁䅁杍祁䍁䅁兌杁䑁䅑兌硁䑁䅫兌祁䑁䅉杌㑂䝁䅷督㑂䙁䄰睔䡂䕁䅕睊桁䍁䅑䅗歁䑁䅑杍䅁䝁估䅁睂䅁䅁睊扂䕁䅕兖杁䕁䅙兡畂䝁䅅杢橂䝁䅫兙獂䍁䅁䅕祂䝁䄸杚灂䝁䅷党杁䍁䄰䅉祁䑁䅁杍祁䍁䅁兌杁䑁䅑兌硁䑁䅫兌祁䑁䅉杌㑂䝁䅷督㑂䙁䄰睔䡂䕁䅕睊桁䍁䅑䅗歁䑁䅑睍䅁䝁伸䅁あ䅁䅁睊扂䕁䅕兖杁䕁䅙兡畂䝁䅅杢橂䝁䅫兙獂䍁䅁䅕祂䝁䄸杚灂䝁䅷党杁䍁䄰䅉祁䑁䅁杍祁䍁䅁兌杁䑁䅑兌硁䑁䅫兌祁䑁䅉杌㑂䝁䅷督㑂䙁䄰睔啂䙁䅑杕湁䍁䅅䅊䍂䍁䅑免硁䑁䅕䅁あ杄䅁杣䅁䍁䅣睗䙂䙁䅕䅉䝂䝁䅫杢桂䝁䄴睙灂䝁䅅䅢杁䙁䅁杣療䝁䅙兡獂䝁䅕䅉瑁䍁䅁杍睁䑁䅉杍杁䍁䄰䅉ぁ䍁䄰免㕁䍁䄰杍祁䍁䄴䅥獂䡁䅍䅥摂䕁䄸䅖啂䙁䅉睊桁䍁䅑睑歁䑁䅉䅍䅁䡁余䅁⭂䅁䅁睊扂䕁䅕兖杁䕁䅙兡畂䝁䅅杢橂䝁䅫兙獂䍁䅁䅕祂䝁䄸杚灂䝁䅷党杁䍁䄰䅉祁䑁䅁杍祁䍁䅁兌杁䑁䅑兌硁䑁䅫兌祁䑁䅉杌㑂䝁䅷督㑂䙁䄰睔啂䙁䅑杕湁䍁䅅䅊䑂䍁䅑杍ぁ䑁䅯䅊䑂䍁䅑睍ㅁ䅁䅁䅥䄴䡁䅉䅁湁䙁䅳兒噂䍁䅁杒灂䝁䄴兙畂䝁䅍兡桂䝁䅷䅉兂䡁䅉睢浂䝁䅫䅢求䍁䅁兌杁䑁䅉䅍祁䑁䅉䅉瑁䍁䅁䅎瑁䑁䅅兏瑁䑁䅉杍畁䡁䅧䅢穂䡁䅧兘偂䙁䅑䅖卂䍁䅣光歁䕁䅍䅊穁䑁䅙䅁㙂杄䅁䅧䅁䍁䅣睗䙂䙁䅕䅉䝂䝁䅫杢桂䝁䄴睙灂䝁䅅䅢杁䙁䅁杣療䝁䅙兡獂䝁䅕䅉瑁䍁䅁杍睁䑁䅉杍杁䍁䄰䅉ぁ䍁䄰免㕁䍁䄰杍祁䍁䄴䅥獂䡁䅍䅥摂䕁䄸䅖啂䙁䅉睊桁䍁䅑睑歁䑁䅑免㙁䍁䅑睑歁䑁䅅免穁䅁䅁䅦䄴䥁䅉䅁湁䙁䅳兒噂䍁䅁杒灂䝁䄴兙畂䝁䅍兡桂䝁䅷䅉兂䡁䅉睢浂䝁䅫䅢求䍁䅁兌杁䑁䅉䅍祁䑁䅉䅉瑁䍁䅁䅎瑁䑁䅅兏瑁䑁䅉杍畁䡁䅧䅢穂䡁䅧兘偂䙁䅑䅖卂䍁䅣光歁䕁䅑䅊硁䑁䅅䅏㙁䍁䅑睔歁䑁䅅免㑁䅁䅁兤䄴䡁䄴䅁湁䙁䅳兒噂䍁䅁杒灂䝁䄴兙畂䝁䅍兡桂䝁䅷䅉兂䡁䅉睢浂䝁䅫䅢求䍁䅁兌杁䑁䅉䅍祁䑁䅉䅉瑁䍁䅁䅎瑁䑁䅅兏瑁䑁䅉杍畁䡁䅧䅢穂䡁䅧兘偂䙁䅑䅖卂䍁䅣光歁䕁䅙䅊祁䑁䅁杏歁䕁䅣䅊祁䑁䅁䅁㍂杄䅁杦䅁䍁䅣睗䙂䙁䅕䅉䝂䝁䅫杢桂䝁䄴睙灂䝁䅅䅢杁䙁䅁杣療䝁䅙兡獂䝁䅕䅉瑁䍁䅁杍睁䑁䅉杍杁䍁䄰䅉ぁ䍁䄰免㕁䍁䄰杍祁䍁䄴䅥獂䡁䅍䅥摂䕁䄸䅖啂䙁䅉睊桁䍁䅑杒歁䑁䅉免㙁䍁䅑睒歁䑁䅉免䅁䡁佫䅁⭂䅁䅁睊扂䕁䅕兖杁䕁䅙兡畂䝁䅅杢橂䝁䅫兙獂䍁䅁䅕祂䝁䄸杚灂䝁䅷党杁䍁䄰䅉祁䑁䅁杍祁䍁䅁兌杁䑁䅑兌硁䑁䅫兌祁䑁䅉杌㑂䝁䅷督㑂䙁䄰睔啂䙁䅑杕湁䍁䅅䅊䝂䍁䅑睍㉁䑁䅯䅊䭂䍁䅑睍㉁䅁䅁睥䄴䡁䄴䅁湁䙁䅳兒噂䍁䅁杒灂䝁䄴兙畂䝁䅍兡桂䝁䅷䅉兂䡁䅉睢浂䝁䅫䅢求䍁䅁兌杁䑁䅉䅍祁䑁䅉䅉瑁䍁䅁䅎瑁䑁䅅兏瑁䑁䅉杍畁䡁䅧䅢穂䡁䅧兘偂䙁䅑䅖卂䍁䅣光歁䕁䅙䅊穁䑁䅣杏歁䕁䅯䅊穁䑁䅣䅁㥂杄䅁杣䅁䍁䅣睗䙂䙁䅕䅉䝂䝁䅫杢桂䝁䄴睙灂䝁䅅䅢杁䙁䅁杣療䝁䅙兡獂䝁䅕䅉瑁䍁䅁杍睁䑁䅉杍杁䍁䄰䅉ぁ䍁䄰免㕁䍁䄰杍祁䍁䄴䅥獂䡁䅍䅥摂䕁䄸䅖啂䙁䅉睊桁䍁䅑睕歁䑁䅍兏䅁䡁位䅁祂䅁䅁睊扂䕁䅕兖杁䕁䅙兡畂䝁䅅杢橂䝁䅫兙獂䍁䅁䅕祂䝁䄸杚灂䝁䅷党杁䍁䄰䅉祁䑁䅁杍祁䍁䅁兌杁䑁䅑兌硁䑁䅫兌祁䑁䅉杌㑂䝁䅷督㑂䙁䄰睔啂䙁䅑杕湁䍁䅅䅊坂䍁䅑䅎祁䅁䅁杦䄴䡁䄴䅁湁䙁䅳兒噂䍁䅁杒灂䝁䄴兙畂䝁䅍兡桂䝁䅷䅉兂䡁䅉睢浂䝁䅫䅢求䍁䅁兌杁䑁䅉䅍祁䑁䅉䅉瑁䍁䅁䅎瑁䑁䅅兏瑁䑁䅉杍畁䡁䅧䅢穂䡁䅧兘偂䙁䅑䅖卂䍁䅣光歁䙁䅣䅊ぁ䑁䅧杏歁䙁䅣䅊ㅁ䑁䅙䅁䅃杄䅁杣䅁䍁䅣睗䙂䙁䅕䅉䝂䝁䅫杢桂䝁䄴睙灂䝁䅅䅢杁䙁䅁杣療䝁䅙兡獂䝁䅕䅉瑁䍁䅁杍睁䑁䅉杍杁䍁䄰䅉ぁ䍁䄰免㕁䍁䄰杍祁䍁䄴䅥獂䡁䅍䅥摂䕁䄸䅖啂䙁䅉睊桁䍁䅑䅗歁䑁䅑杍䅁䡁伸䅁祂䅁䅁睊扂䕁䅕兖杁䕁䅙兡畂䝁䅅杢橂䝁䅫兙獂䍁䅁䅕祂䝁䄸杚灂䝁䅷党杁䍁䄰䅉祁䑁䅁杍祁䍁䅁兌杁䑁䅑兌硁䑁䅫兌祁䑁䅉杌㑂䝁䅷督㑂䙁䄰睔啂䙁䅑杕湁䍁䅅䅊奂䍁䅑䅎穁䅁䅁內䄴䡁䅉䅁湁䙁䅳兒噂䍁䅁杒灂䝁䄴兙畂䝁䅍兡桂䝁䅷䅉兂䡁䅉睢浂䝁䅫䅢求䍁䅁兌杁䑁䅉䅍祁䑁䅉䅉瑁䍁䅁䅎瑁䑁䅅兏瑁䑁䅉杍畁䡁䅧䅢穂䡁䅧兘兂䕁䅍睒湁䍁䅅䅊䍂䍁䅑免硁䑁䅕䅁㡃杄䅁䅣䅁䍁䅣睗䙂䙁䅕䅉䝂䝁䅫杢桂䝁䄴睙灂䝁䅅䅢杁䙁䅁杣療䝁䅙兡獂䝁䅕䅉瑁䍁䅁杍睁䑁䅉杍杁䍁䄰䅉ぁ䍁䄰免㕁䍁䄰杍祁䍁䄴䅥獂䡁䅍䅥摂䙁䅁睑䡂䍁䅣光歁䕁䅍䅊祁䑁䅁䅁癃杄䅁䅦䅁䍁䅣睗䙂䙁䅕䅉䝂䝁䅫杢桂䝁䄴睙灂䝁䅅䅢杁䙁䅁杣療䝁䅙兡獂䝁䅕䅉瑁䍁䅁杍睁䑁䅉杍杁䍁䄰䅉ぁ䍁䄰免㕁䍁䄰杍祁䍁䄴䅥獂䡁䅍䅥摂䙁䅁睑䡂䍁䅣光歁䕁䅍䅊祁䑁䅑杏歁䕁䅍䅊穁䑁䅕䅁硃杄䅁䅣䅁䍁䅣睗䙂䙁䅕䅉䝂䝁䅫杢桂䝁䄴睙灂䝁䅅䅢杁䙁䅁杣療䝁䅙兡獂䝁䅕䅉瑁䍁䅁杍睁䑁䅉杍杁䍁䄰䅉ぁ䍁䄰免㕁䍁䄰杍祁䍁䄴䅥獂䡁䅍䅥摂䙁䅁睑䡂䍁䅣光歁䕁䅍䅊穁䑁䅙䅁穃杄䅁杦䅁䍁䅣睗䙂䙁䅕䅉䝂䝁䅫杢桂䝁䄴睙灂䝁䅅䅢杁䙁䅁杣療䝁䅙兡獂䝁䅕䅉瑁䍁䅁杍睁䑁䅉杍杁䍁䄰䅉ぁ䍁䄰免㕁䍁䄰杍祁䍁䄴䅥獂䡁䅍䅥摂䙁䅁睑䡂䍁䅣光歁䕁䅍䅊ぁ䑁䅅杏歁䕁䅍䅊硁䑁䅅睍䅁䱁何䅁䅃䅁䅁睊扂䕁䅕兖杁䕁䅙兡畂䝁䅅杢橂䝁䅫兙獂䍁䅁䅕祂䝁䄸杚灂䝁䅷党杁䍁䄰䅉祁䑁䅁杍祁䍁䅁兌杁䑁䅑兌硁䑁䅫兌祁䑁䅉杌㑂䝁䅷督㑂䙁䄰䅕䑂䕁䅣睊桁䍁䅑䅒歁䑁䅅免㑁䑁䅯䅊偂䍁䅑免硁䑁䅧䅁㥃杄䅁䅦䅁䍁䅣睗䙂䙁䅕䅉䝂䝁䅫杢桂䝁䄴睙灂䝁䅅䅢杁䙁䅁杣療䝁䅙兡獂䝁䅕䅉瑁䍁䅁杍睁䑁䅉杍杁䍁䄰䅉ぁ䍁䄰免㕁䍁䄰杍祁䍁䄴䅥獂䡁䅍䅥摂䙁䅁睑䡂䍁䅣光歁䕁䅙䅊祁䑁䅁杏歁䕁䅣䅊祁䑁䅁䅁睃杄䅁䅦䅁䍁䅣睗䙂䙁䅕䅉䝂䝁䅫杢桂䝁䄴睙灂䝁䅅䅢杁䙁䅁杣療䝁䅙兡獂䝁䅕䅉瑁䍁䅁杍睁䑁䅉杍杁䍁䄰䅉ぁ䍁䄰免㕁䍁䄰杍祁䍁䄴䅥獂䡁䅍䅥摂䙁䅁睑䡂䍁䅣光歁䕁䅙䅊祁䑁䅅杏歁䕁䅣䅊祁䑁䅅䅁祃杄䅁䅦䅁䍁䅣睗䙂䙁䅕䅉䝂䝁䅫杢桂䝁䄴睙灂䝁䅅䅢杁䙁䅁杣療䝁䅙兡獂䝁䅕䅉瑁䍁䅁杍睁䑁䅉杍杁䍁䄰䅉ぁ䍁䄰免㕁䍁䄰杍祁䍁䄴䅥獂䡁䅍䅥摂䙁䅁睑䡂䍁䅣光歁䕁䅙䅊穁䑁䅙杏歁䕁䅯䅊穁䑁䅙䅁ぃ杄䅁䅦䅁䍁䅣睗䙂䙁䅕䅉䝂䝁䅫杢桂䝁䄴睙灂䝁䅅䅢杁䙁䅁杣療䝁䅙兡獂䝁䅕䅉瑁䍁䅁杍睁䑁䅉杍杁䍁䄰䅉ぁ䍁䄰免㕁䍁䄰杍祁䍁䄴䅥獂䡁䅍䅥摂䙁䅁睑䡂䍁䅣光歁䕁䅙䅊穁䑁䅣杏歁䕁䅯䅊穁䑁䅣䅁㉃杄䅁䅣䅁䍁䅣睗䙂䙁䅕䅉䝂䝁䅫杢桂䝁䄴睙灂䝁䅅䅢杁䙁䅁杣療䝁䅙兡獂䝁䅕䅉瑁䍁䅁杍睁䑁䅉杍杁䍁䄰䅉ぁ䍁䄰免㕁䍁䄰杍祁䍁䄴䅥獂䡁䅍䅥摂䙁䅁睑䡂䍁䅣光歁䙁䅍䅊穁䑁䅫䅁㍃杄䅁䅣䅁䍁䅣睗䙂䙁䅕䅉䝂䝁䅫杢桂䝁䄴睙灂䝁䅅䅢杁䙁䅁杣療䝁䅙兡獂䝁䅕䅉瑁䍁䅁杍睁䑁䅉杍杁䍁䄰䅉ぁ䍁䄰免㕁䍁䄰杍祁䍁䄴䅥獂䡁䅍䅥摂䙁䅁睑䡂䍁䅣光歁䙁䅙䅊ぁ䑁䅉䅁㑃杄䅁䅦䅁䍁䅣睗䙂䙁䅕䅉䝂䝁䅫杢桂䝁䄴睙灂䝁䅅䅢杁䙁䅁杣療䝁䅙兡獂䝁䅕䅉瑁䍁䅁杍睁䑁䅉杍杁䍁䄰䅉ぁ䍁䄰免㕁䍁䄰杍祁䍁䄴䅥獂䡁䅍䅥摂䙁䅁睑䡂䍁䅣光歁䙁䅣䅊ぁ䑁䅧杏歁䙁䅣䅊ㅁ䑁䅙䅁㙃杄䅁䅣䅁䍁䅣睗䙂䙁䅕䅉䝂䝁䅫杢桂䝁䄴睙灂䝁䅅䅢杁䙁䅁杣療䝁䅙兡獂䝁䅕䅉瑁䍁䅁杍睁䑁䅉杍杁䍁䄰䅉ぁ䍁䄰免㕁䍁䄰杍祁䍁䄴䅥獂䡁䅍䅥摂䙁䅁睑䡂䍁䅣光歁䙁䅧䅊ぁ䑁䅉䅁㕃杄䅁䅣䅁䍁䅣睗䙂䙁䅕䅉䝂䝁䅫杢桂䝁䄴睙灂䝁䅅䅢杁䙁䅁杣療䝁䅙兡獂䝁䅕䅉瑁䍁䅁杍睁䑁䅉杍杁䍁䄰䅉ぁ䍁䄰免㕁䍁䄰杍祁䍁䄴䅥獂䡁䅍䅥摂䙁䅁睑䡂䍁䅣光歁䙁䅧䅊ぁ䑁䅍䅁㝃杄䅁杣䅁䍁䅣睗䙂䙁䅕䅉䝂䝁䅫杢桂䝁䄴睙灂䝁䅅䅢杁䙁䅁杣療䝁䅙兡獂䝁䅕䅉瑁䍁䅁杍睁䑁䅉杍杁䍁䄰䅉ぁ䍁䄰免㕁䍁䄰杍祁䍁䄴䅥獂䡁䅍䅥摂䙁䅁兒䡂䍁䅣光歁䕁䅉䅊硁䑁䅅兎䅁佁佁䅁睂䅁䅁睊扂䕁䅕兖杁䕁䅙兡畂䝁䅅杢橂䝁䅫兙獂䍁䅁䅕祂䝁䄸杚灂䝁䅷党杁䍁䄰䅉祁䑁䅁杍祁䍁䅁兌杁䑁䅑兌硁䑁䅫兌祁䑁䅉杌㑂䝁䅷督㑂䙁䄰䅕䙂䕁䅣睊桁䍁䅑睑歁䑁䅉䅍䅁乁佷䅁㡂䅁䅁睊扂䕁䅕兖杁䕁䅙兡畂䝁䅅杢橂䝁䅫兙獂䍁䅁䅕祂䝁䄸杚灂䝁䅷党杁䍁䄰䅉祁䑁䅁杍祁䍁䅁兌杁䑁䅑兌硁䑁䅫兌祁䑁䅉杌㑂䝁䅷督㑂䙁䄰䅕䙂䕁䅣睊桁䍁䅑睑歁䑁䅉䅎㙁䍁䅑睑歁䑁䅍兎䅁乁伴䅁睂䅁䅁睊扂䕁䅕兖杁䕁䅙兡畂䝁䅅杢橂䝁䅫兙獂䍁䅁䅕祂䝁䄸杚灂䝁䅷党杁䍁䄰䅉祁䑁䅁杍祁䍁䅁兌杁䑁䅑兌硁䑁䅫兌祁䑁䅉杌㑂䝁䅷督㑂䙁䄰䅕䙂䕁䅣睊桁䍁䅑睑歁䑁䅍李䅁佁佉䅁⭂䅁䅁睊扂䕁䅕兖杁䕁䅙兡畂䝁䅅杢橂䝁䅫兙獂䍁䅁䅕祂䝁䄸杚灂䝁䅷党杁䍁䄰䅉祁䑁䅁杍祁䍁䅁兌杁䑁䅑兌硁䑁䅫兌祁䑁䅉杌㑂䝁䅷督㑂䙁䄰䅕䙂䕁䅣睊桁䍁䅑睑歁䑁䅑免㙁䍁䅑睑歁䑁䅅免穁䅁䅁䄵䄴䥁䅁䅁湁䙁䅳兒噂䍁䅁杒灂䝁䄴兙畂䝁䅍兡桂䝁䅷䅉兂䡁䅉睢浂䝁䅫䅢求䍁䅁兌杁䑁䅉䅍祁䑁䅉䅉瑁䍁䅁䅎瑁䑁䅅兏瑁䑁䅉杍畁䡁䅧䅢穂䡁䅧兘兂䕁䅕睒湁䍁䅅䅊䕂䍁䅑免硁䑁䅧杏歁䕁䄸䅊硁䑁䅅䅏䅁佁佅䅁㡂䅁䅁睊扂䕁䅕兖杁䕁䅙兡畂䝁䅅杢橂䝁䅫兙獂䍁䅁䅕祂䝁䄸杚灂䝁䅷党杁䍁䄰䅉祁䑁䅁杍祁䍁䅁兌杁䑁䅑兌硁䑁䅫兌祁䑁䅉杌㑂䝁䅷督㑂䙁䄰䅕䙂䕁䅣睊桁䍁䅑杒歁䑁䅉䅍㙁䍁䅑睒歁䑁䅉䅍䅁乁估䅁㡂䅁䅁睊扂䕁䅕兖杁䕁䅙兡畂䝁䅅杢橂䝁䅫兙獂䍁䅁䅕祂䝁䄸杚灂䝁䅷党杁䍁䄰䅉祁䑁䅁杍祁䍁䅁兌杁䑁䅑兌硁䑁䅫兌祁䑁䅉杌㑂䝁䅷督㑂䙁䄰䅕䙂䕁䅣睊桁䍁䅑杒歁䑁䅉免㙁䍁䅑睒歁䑁䅉免䅁乁伸䅁㡂䅁䅁睊扂䕁䅕兖杁䕁䅙兡畂䝁䅅杢橂䝁䅫兙獂䍁䅁䅕祂䝁䄸杚灂䝁䅷党杁䍁䄰䅉祁䑁䅁杍祁䍁䅁兌杁䑁䅑兌硁䑁䅫兌祁䑁䅉杌㑂䝁䅷督㑂䙁䄰䅕䙂䕁䅣睊桁䍁䅑杒歁䑁䅍李㙁䍁䅑杓歁䑁䅍李䅁佁位䅁㡂䅁䅁睊扂䕁䅕兖杁䕁䅙兡畂䝁䅅杢橂䝁䅫兙獂䍁䅁䅕祂䝁䄸杚灂䝁䅷党杁䍁䄰䅉祁䑁䅁杍祁䍁䅁兌杁䑁䅑兌硁䑁䅫兌祁䑁䅉杌㑂䝁䅷督㑂䙁䄰䅕䙂䕁䅣睊桁䍁䅑杒歁䑁䅍睎㙁䍁䅑杓歁䑁䅍睎䅁佁何䅁睂䅁䅁睊扂䕁䅕兖杁䕁䅙兡畂䝁䅅杢橂䝁䅫兙獂䍁䅁䅕祂䝁䄸杚灂䝁䅷党杁䍁䄰䅉祁䑁䅁杍祁䍁䅁兌杁䑁䅑兌硁䑁䅫兌祁䑁䅉杌㑂䝁䅷督㑂䙁䄰䅕䙂䕁䅣睊桁䍁䅑睕歁䑁䅍兏䅁佁佯䅁睂䅁䅁睊扂䕁䅕兖杁䕁䅙兡畂䝁䅅杢橂䝁䅫兙獂䍁䅁䅕祂䝁䄸杚灂䝁䅷党杁䍁䄰䅉祁䑁䅁杍祁䍁䅁兌杁䑁䅑兌硁䑁䅫兌祁䑁䅉杌㑂䝁䅷督㑂䙁䄰䅕䙂䕁䅣睊桁䍁䅑杖歁䑁䅑杍䅁佁余䅁㡂䅁䅁睊扂䕁䅕兖杁䕁䅙兡畂䝁䅅杢橂䝁䅫兙獂䍁䅁䅕祂䝁䄸杚灂䝁䅷党杁䍁䄰䅉祁䑁䅁杍祁䍁䅁兌杁䑁䅑兌硁䑁䅫兌祁䑁䅉杌㑂䝁䅷督㑂䙁䄰䅕䙂䕁䅣睊桁䍁䅑睖歁䑁䅑䅏㙁䍁䅑睖歁䑁䅕李䅁佁佧䅁睂䅁䅁睊扂䕁䅕兖杁䕁䅙兡畂䝁䅅杢橂䝁䅫兙獂䍁䅁䅕祂䝁䄸杚灂䝁䅷党杁䍁䄰䅉祁䑁䅁杍祁䍁䅁兌杁䑁䅑兌硁䑁䅫兌祁䑁䅉杌㑂䝁䅷督㑂䙁䄰䅕䙂䕁䅣睊桁䍁䅑䅗歁䑁䅑杍䅁佁佣䅁睂䅁䅁睊扂䕁䅕兖杁䕁䅙兡畂䝁䅅杢橂䝁䅫兙獂䍁䅁䅕祂䝁䄸杚灂䝁䅷党杁䍁䄰䅉祁䑁䅁杍祁䍁䅁兌杁䑁䅑兌硁䑁䅫兌祁䑁䅉杌㑂䝁䅷督㑂䙁䄰䅕䙂䕁䅣睊桁䍁䅑䅗歁䑁䅑睍䅁佁佫䅁祂䅁䅁睊扂䕁䅕兖杁䕁䅙兡畂䝁䅅杢橂䝁䅫兙獂䍁䅁䅕祂䝁䄸杚灂䝁䅷党杁䍁䄰䅉祁䑁䅁杍祁䍁䅁兌杁䑁䅑兌硁䑁䅫兌祁䑁䅉杌㑂䝁䅷督㑂䙁䄰䅕佂䕁䄰睊桁䍁䅑村歁䑁䅅免ㅁ䅁䅁党䄸䡁䅁䅁湁䙁䅳兒噂䍁䅁杒灂䝁䄴兙畂䝁䅍兡桂䝁䅷䅉兂䡁䅉睢浂䝁䅫䅢求䍁䅁兌杁䑁䅉䅍祁䑁䅉䅉瑁䍁䅁䅎瑁䑁䅅兏瑁䑁䅉杍畁䡁䅧䅢穂䡁䅧兘兂䕁䄴兔湁䍁䅅䅊䑂䍁䅑杍睁䅁䅁䅗䄸䡁䅷䅁湁䙁䅳兒噂䍁䅁杒灂䝁䄴兙畂䝁䅍兡桂䝁䅷䅉兂䡁䅉睢浂䝁䅫䅢求䍁䅁兌杁䑁䅉䅍祁䑁䅉䅉瑁䍁䅁䅎瑁䑁䅅兏瑁䑁䅉杍畁䡁䅧䅢穂䡁䅧兘兂䕁䄴兔湁䍁䅅䅊䑂䍁䅑杍ぁ䑁䅯䅊䑂䍁䅑睍ㅁ䅁䅁杗䄸䡁䅁䅁湁䙁䅳兒噂䍁䅁杒灂䝁䄴兙畂䝁䅍兡桂䝁䅷䅉兂䡁䅉睢浂䝁䅫䅢求䍁䅁兌杁䑁䅉䅍祁䑁䅉䅉瑁䍁䅁䅎瑁䑁䅅兏瑁䑁䅉杍畁䡁䅧䅢穂䡁䅧兘兂䕁䄴兔湁䍁䅅䅊䑂䍁䅑睍㉁䅁䅁䅘䄸䡁䄴䅁湁䙁䅳兒噂䍁䅁杒灂䝁䄴兙畂䝁䅍兡桂䝁䅷䅉兂䡁䅉睢浂䝁䅫䅢求䍁䅁兌杁䑁䅉䅍祁䑁䅉䅉瑁䍁䅁䅎瑁䑁䅅兏瑁䑁䅉杍畁䡁䅧䅢穂䡁䅧兘兂䕁䄴兔湁䍁䅅䅊䑂䍁䅑䅎硁䑁䅯䅊䑂䍁䅑免硁䑁䅍䅁敂睄䅁䅧䅁䍁䅣睗䙂䙁䅕䅉䝂䝁䅫杢桂䝁䄴睙灂䝁䅅䅢杁䙁䅁杣療䝁䅙兡獂䝁䅕䅉瑁䍁䅁杍睁䑁䅉杍杁䍁䄰䅉ぁ䍁䄰免㕁䍁䄰杍祁䍁䄴䅥獂䡁䅍䅥摂䙁䅁杔乂䍁䅣光歁䕁䅑䅊硁䑁䅅䅏㙁䍁䅑睔歁䑁䅅免㑁䅁䅁杚䄸䡁䅷䅁湁䙁䅳兒噂䍁䅁杒灂䝁䄴兙畂䝁䅍兡桂䝁䅷䅉兂䡁䅉睢浂䝁䅫䅢求䍁䅁兌杁䑁䅉䅍祁䑁䅉䅉瑁䍁䅁䅎瑁䑁䅅兏瑁䑁䅉杍畁䡁䅧䅢穂䡁䅧兘兂䕁䄴兔湁䍁䅅䅊䝂䍁䅑杍睁䑁䅯䅊䡂䍁䅑杍睁䅁䅁兗䄸䡁䅷䅁湁䙁䅳兒噂䍁䅁杒灂䝁䄴兙畂䝁䅍兡桂䝁䅷䅉兂䡁䅉睢浂䝁䅫䅢求䍁䅁兌杁䑁䅉䅍祁䑁䅉䅉瑁䍁䅁䅎瑁䑁䅅兏瑁䑁䅉杍畁䡁䅧䅢穂䡁䅧兘兂䕁䄴兔湁䍁䅅䅊䝂䍁䅑杍硁䑁䅯䅊䡂䍁䅑杍硁䅁䅁睗䄸䡁䅷䅁湁䙁䅳兒噂䍁䅁杒灂䝁䄴兙畂䝁䅍兡桂䝁䅷䅉兂䡁䅉睢浂䝁䅫䅢求䍁䅁兌杁䑁䅉䅍祁䑁䅉䅉瑁䍁䅁䅎瑁䑁䅅兏瑁䑁䅉杍畁䡁䅧䅢穂䡁䅧兘兂䕁䄴兔湁䍁䅅䅊䝂䍁䅑睍㉁䑁䅯䅊䭂䍁䅑睍㉁䅁䅁兘䄸䡁䅷䅁湁䙁䅳兒噂䍁䅁杒灂䝁䄴兙畂䝁䅍兡桂䝁䅷䅉兂䡁䅉睢浂䝁䅫䅢求䍁䅁兌杁䑁䅉䅍祁䑁䅉䅉瑁䍁䅁䅎瑁䑁䅅兏瑁䑁䅉杍畁䡁䅧䅢穂䡁䅧兘兂䕁䄴兔湁䍁䅅䅊䝂䍁䅑睍㍁䑁䅯䅊䭂䍁䅑睍㍁䅁䅁睘䄸䡁䅁䅁湁䙁䅳兒噂䍁䅁杒灂䝁䄴兙畂䝁䅍兡桂䝁䅷䅉兂䡁䅉睢浂䝁䅫䅢求䍁䅁兌杁䑁䅉䅍祁䑁䅉䅉瑁䍁䅁䅎瑁䑁䅅兏瑁䑁䅉杍畁䡁䅧䅢穂䡁䅧兘兂䕁䄴兔湁䍁䅅䅊呂䍁䅑睍㕁䅁䅁䅙䄸䡁䅁䅁湁䙁䅳兒噂䍁䅁杒灂䝁䄴兙畂䝁䅍兡桂䝁䅷䅉兂䡁䅉睢浂䝁䅫䅢求䍁䅁兌杁䑁䅉䅍祁䑁䅉䅉瑁䍁䅁䅎瑁䑁䅅兏瑁䑁䅉杍畁䡁䅧䅢穂䡁䅧兘兂䕁䄴兔湁䍁䅅䅊坂䍁䅑䅎祁䅁䅁兙䄸䡁䅷䅁湁䙁䅳兒噂䍁䅁杒灂䝁䄴兙畂䝁䅍兡桂䝁䅷䅉兂䡁䅉睢浂䝁䅫䅢求䍁䅁兌杁䑁䅉䅍祁䑁䅉䅉瑁䍁䅁䅎瑁䑁䅅兏瑁䑁䅉杍畁䡁䅧䅢穂䡁䅧兘兂䕁䄴兔湁䍁䅅䅊塂䍁䅑䅎㑁䑁䅯䅊塂䍁䅑兎㉁䅁䅁睙䄸䡁䅁䅁湁䙁䅳兒噂䍁䅁杒灂䝁䄴兙畂䝁䅍兡桂䝁䅷䅉兂䡁䅉睢浂䝁䅫䅢求䍁䅁兌杁䑁䅉䅍祁䑁䅉䅉瑁䍁䅁䅎瑁䑁䅅兏瑁䑁䅉杍畁䡁䅧䅢穂䡁䅧兘兂䕁䄴兔湁䍁䅅䅊奂䍁䅑䅎祁䅁䅁杙䄸䡁䅁䅁湁䙁䅳兒噂䍁䅁杒灂䝁䄴兙畂䝁䅍兡桂䝁䅷䅉兂䡁䅉睢浂䝁䅫䅢求䍁䅁兌杁䑁䅉䅍祁䑁䅉䅉瑁䍁䅁䅎瑁䑁䅅兏瑁䑁䅉杍畁䡁䅧䅢穂䡁䅧兘兂䕁䄴兔湁䍁䅅䅊奂䍁䅑䅎穁䅁䅁䅚䄸䡁䅉䅁湁䙁䅳兒噂䍁䅁杒灂䝁䄴兙畂䝁䅍兡桂䝁䅷䅉兂䡁䅉睢浂䝁䅫䅢求䍁䅁兌杁䑁䅉䅍祁䑁䅉䅉瑁䍁䅁䅎瑁䑁䅅兏瑁䑁䅉杍畁䡁䅧䅢穂䡁䅧兘兂䕁䄴睖湁䍁䅅䅊䍂䍁䅑免硁䑁䅕䅁慃杄䅁䅣䅁䍁䅣睗䙂䙁䅕䅉䝂䝁䅫杢桂䝁䄴睙灂䝁䅅䅢杁䙁䅁杣療䝁䅙兡獂䝁䅕䅉瑁䍁䅁杍睁䑁䅉杍杁䍁䄰䅉ぁ䍁䄰免㕁䍁䄰杍祁䍁䄴䅥獂䡁䅍䅥摂䙁䅁杔塂䍁䅣光歁䕁䅍䅊祁䑁䅁䅁剃杄䅁䅦䅁䍁䅣睗䙂䙁䅕䅉䝂䝁䅫杢桂䝁䄴睙灂䝁䅅䅢杁䙁䅁杣療䝁䅙兡獂䝁䅕䅉瑁䍁䅁杍睁䑁䅉杍杁䍁䄰䅉ぁ䍁䄰免㕁䍁䄰杍祁䍁䄴䅥獂䡁䅍䅥摂䙁䅁杔塂䍁䅣光歁䕁䅍䅊祁䑁䅑杏歁䕁䅍䅊穁䑁䅕䅁呃杄䅁䅣䅁䍁䅣睗䙂䙁䅕䅉䝂䝁䅫杢桂䝁䄴睙灂䝁䅅䅢杁䙁䅁杣療䝁䅙兡獂䝁䅕䅉瑁䍁䅁杍睁䑁䅉杍杁䍁䄰䅉ぁ䍁䄰免㕁䍁䄰杍祁䍁䄴䅥獂䡁䅍䅥摂䙁䅁杔塂䍁䅣光歁䕁䅍䅊穁䑁䅙䅁噃杄䅁杦䅁䍁䅣睗䙂䙁䅕䅉䝂䝁䅫杢桂䝁䄴睙灂䝁䅅䅢杁䙁䅁杣療䝁䅙兡獂䝁䅕䅉瑁䍁䅁杍睁䑁䅉杍杁䍁䄰䅉ぁ䍁䄰免㕁䍁䄰杍祁䍁䄴䅥獂䡁䅍䅥摂䙁䅁杔塂䍁䅣光歁䕁䅍䅊ぁ䑁䅅杏歁䕁䅍䅊硁䑁䅅睍䅁䩁佣䅁䅃䅁䅁睊扂䕁䅕兖杁䕁䅙兡畂䝁䅅杢橂䝁䅫兙獂䍁䅁䅕祂䝁䄸杚灂䝁䅷党杁䍁䄰䅉祁䑁䅁杍祁䍁䅁兌杁䑁䅑兌硁䑁䅫兌祁䑁䅉杌㑂䝁䅷督㑂䙁䄰䅕佂䙁䅣睊桁䍁䅑䅒歁䑁䅅免㑁䑁䅯䅊偂䍁䅑免硁䑁䅧䅁扃杄䅁䅦䅁䍁䅣睗䙂䙁䅕䅉䝂䝁䅫杢桂䝁䄴睙灂䝁䅅䅢杁䙁䅁杣療䝁䅙兡獂䝁䅕䅉瑁䍁䅁杍睁䑁䅉杍杁䍁䄰䅉ぁ䍁䄰免㕁䍁䄰杍祁䍁䄴䅥獂䡁䅍䅥摂䙁䅁杔塂䍁䅣光歁䕁䅙䅊祁䑁䅁杏歁䕁䅣䅊祁䑁䅁䅁千杄䅁䅦䅁䍁䅣睗䙂䙁䅕䅉䝂䝁䅫杢桂䝁䄴睙灂䝁䅅䅢杁䙁䅁杣療䝁䅙兡獂䝁䅕䅉瑁䍁䅁杍睁䑁䅉杍杁䍁䄰䅉ぁ䍁䄰免㕁䍁䄰杍祁䍁䄴䅥獂䡁䅍䅥摂䙁䅁杔塂䍁䅣光歁䕁䅙䅊祁䑁䅅杏歁䕁䅣䅊祁䑁䅅䅁啃杄䅁䅦䅁䍁䅣睗䙂䙁䅕䅉䝂䝁䅫杢桂䝁䄴睙灂䝁䅅䅢杁䙁䅁杣療䝁䅙兡獂䝁䅕䅉瑁䍁䅁杍睁䑁䅉杍杁䍁䄰䅉ぁ䍁䄰免㕁䍁䄰杍祁䍁䄴䅥獂䡁䅍䅥摂䙁䅁杔塂䍁䅣光歁䕁䅙䅊穁䑁䅙杏歁䕁䅯䅊穁䑁䅙䅁坃杄䅁䅦䅁䍁䅣睗䙂䙁䅕䅉䝂䝁䅫杢桂䝁䄴睙灂䝁䅅䅢杁䙁䅁杣療䝁䅙兡獂䝁䅕䅉瑁䍁䅁杍睁䑁䅉杍杁䍁䄰䅉ぁ䍁䄰免㕁䍁䄰杍祁䍁䄴䅥獂䡁䅍䅥摂䙁䅁杔塂䍁䅣光歁䕁䅙䅊穁䑁䅣杏歁䕁䅯䅊穁䑁䅣䅁奃杄䅁䅣䅁䍁䅣睗䙂䙁䅕䅉䝂䝁䅫杢桂䝁䄴睙灂䝁䅅䅢杁䙁䅁杣療䝁䅙兡獂䝁䅕䅉瑁䍁䅁杍睁䑁䅉杍杁䍁䄰䅉ぁ䍁䄰免㕁䍁䄰杍祁䍁䄴䅥獂䡁䅍䅥摂䙁䅁杔塂䍁䅣光歁䙁䅍䅊穁䑁䅫䅁婃杄䅁䅣䅁䍁䅣睗䙂䙁䅕䅉䝂䝁䅫杢桂䝁䄴睙灂䝁䅅䅢杁䙁䅁杣療䝁䅙兡獂䝁䅕䅉瑁䍁䅁杍睁䑁䅉杍杁䍁䄰䅉ぁ䍁䄰免㕁䍁䄰杍祁䍁䄴䅥獂䡁䅍䅥摂䙁䅁杔塂䍁䅣光歁䙁䅙䅊ぁ䑁䅉䅁捃杄䅁䅦䅁䍁䅣睗䙂䙁䅕䅉䝂䝁䅫杢桂䝁䄴睙灂䝁䅅䅢杁䙁䅁杣療䝁䅙兡獂䝁䅕䅉瑁䍁䅁杍睁䑁䅉杍杁䍁䄰䅉ぁ䍁䄰免㕁䍁䄰杍祁䍁䄴䅥獂䡁䅍䅥摂䙁䅁杔塂䍁䅣光歁䙁䅣䅊ぁ䑁䅧杏歁䙁䅣䅊ㅁ䑁䅙䅁敃杄䅁䅣䅁䍁䅣睗䙂䙁䅕䅉䝂䝁䅫杢桂䝁䄴睙灂䝁䅅䅢杁䙁䅁杣療䝁䅙兡獂䝁䅕䅉瑁䍁䅁杍睁䑁䅉杍杁䍁䄰䅉ぁ䍁䄰免㕁䍁䄰杍祁䍁䄴䅥獂䡁䅍䅥摂䙁䅁杔塂䍁䅣光歁䙁䅧䅊ぁ䑁䅉䅁摃杄䅁䅣䅁䍁䅣睗䙂䙁䅕䅉䝂䝁䅫杢桂䝁䄴睙灂䝁䅅䅢杁䙁䅁杣療䝁䅙兡獂䝁䅕䅉瑁䍁䅁杍睁䑁䅉杍杁䍁䄰䅉ぁ䍁䄰免㕁䍁䄰杍祁䍁䄴䅥獂䡁䅍䅥摂䙁䅁杔塂䍁䅣光歁䙁䅧䅊ぁ䑁䅍䅁晃杄䅁杣䅁䍁䅣睗䙂䙁䅕䅉䝂䝁䅫杢桂䝁䄴睙灂䝁䅅䅢杁䙁䅁杣療䝁䅙兡獂䝁䅕䅉瑁䍁䅁杍睁䑁䅉杍杁䍁䄰䅉ぁ䍁䄰免㕁䍁䄰杍祁䍁䄴䅥獂䡁䅍䅥摂䙁䅁睔卂䍁䅣光歁䕁䅉䅊硁䑁䅅兎䅁䵁佳䅁睂䅁䅁睊扂䕁䅕兖杁䕁䅙兡畂䝁䅅杢橂䝁䅫兙獂䍁䅁䅕祂䝁䄸杚灂䝁䅷党杁䍁䄰䅉祁䑁䅁杍祁䍁䅁兌杁䑁䅑兌硁䑁䅫兌祁䑁䅉杌㑂䝁䅷督㑂䙁䄰䅕偂䙁䅉睊桁䍁䅑睑歁䑁䅉䅍䅁䱁伴䅁㡂䅁䅁睊扂䕁䅕兖杁䕁䅙兡畂䝁䅅杢橂䝁䅫兙獂䍁䅁䅕祂䝁䄸杚灂䝁䅷党杁䍁䄰䅉祁䑁䅁杍祁䍁䅁兌杁䑁䅑兌硁䑁䅫兌祁䑁䅉杌㑂䝁䅷督㑂䙁䄰䅕偂䙁䅉睊桁䍁䅑睑歁䑁䅉䅎㙁䍁䅑睑歁䑁䅍兎䅁䵁佁䅁睂䅁䅁睊扂䕁䅕兖杁䕁䅙兡畂䝁䅅杢橂䝁䅫兙獂䍁䅁䅕祂䝁䄸杚灂䝁䅷党杁䍁䄰䅉祁䑁䅁杍祁䍁䅁兌杁䑁䅑兌硁䑁䅫兌祁䑁䅉杌㑂䝁䅷督㑂䙁䄰䅕偂䙁䅉睊桁䍁䅑睑歁䑁䅍李䅁䵁余䅁⭂䅁䅁睊扂䕁䅕兖杁䕁䅙兡畂䝁䅅杢橂䝁䅫兙獂䍁䅁䅕祂䝁䄸杚灂䝁䅷党杁䍁䄰䅉祁䑁䅁杍祁䍁䅁兌杁䑁䅑兌硁䑁䅫兌祁䑁䅉杌㑂䝁䅷督㑂䙁䄰䅕偂䙁䅉睊桁䍁䅑睑歁䑁䅑免㙁䍁䅑睑歁䑁䅅免穁䅁䅁䅹䄴䥁䅁䅁湁䙁䅳兒噂䍁䅁杒灂䝁䄴兙畂䝁䅍兡桂䝁䅷䅉兂䡁䅉睢浂䝁䅫䅢求䍁䅁兌杁䑁䅉䅍祁䑁䅉䅉瑁䍁䅁䅎瑁䑁䅅兏瑁䑁䅉杍畁䡁䅧䅢穂䡁䅧兘兂䕁䄸杕湁䍁䅅䅊䕂䍁䅑免硁䑁䅧杏歁䕁䄸䅊硁䑁䅅䅏䅁䵁佷䅁㡂䅁䅁睊扂䕁䅕兖杁䕁䅙兡畂䝁䅅杢橂䝁䅫兙獂䍁䅁䅕祂䝁䄸杚灂䝁䅷党杁䍁䄰䅉祁䑁䅁杍祁䍁䅁兌杁䑁䅑兌硁䑁䅫兌祁䑁䅉杌㑂䝁䅷督㑂䙁䄰䅕偂䙁䅉睊桁䍁䅑杒歁䑁䅉䅍㙁䍁䅑睒歁䑁䅉䅍䅁䱁伸䅁㡂䅁䅁睊扂䕁䅕兖杁䕁䅙兡畂䝁䅅杢橂䝁䅫兙獂䍁䅁䅕祂䝁䄸杚灂䝁䅷党杁䍁䄰䅉祁䑁䅁杍祁䍁䅁兌杁䑁䅑兌硁䑁䅫兌祁䑁䅉杌㑂䝁䅷督㑂䙁䄰䅕偂䙁䅉睊桁䍁䅑杒歁䑁䅉免㙁䍁䅑睒歁䑁䅉免䅁䵁佅䅁㡂䅁䅁睊扂䕁䅕兖杁䕁䅙兡畂䝁䅅杢橂䝁䅫兙獂䍁䅁䅕祂䝁䄸杚灂䝁䅷党杁䍁䄰䅉祁䑁䅁杍祁䍁䅁兌杁䑁䅑兌硁䑁䅫兌祁䑁䅉杌㑂䝁䅷督㑂䙁䄰䅕偂䙁䅉睊桁䍁䅑杒歁䑁䅍李㙁䍁䅑杓歁䑁䅍李䅁䵁佣䅁㡂䅁䅁睊扂䕁䅕兖杁䕁䅙兡畂䝁䅅杢橂䝁䅫兙獂䍁䅁䅕祂䝁䄸杚灂䝁䅷党杁䍁䄰䅉祁䑁䅁杍祁䍁䅁兌杁䑁䅑兌硁䑁䅫兌祁䑁䅉杌㑂䝁䅷督㑂䙁䄰䅕偂䙁䅉睊桁䍁䅑杒歁䑁䅍睎㙁䍁䅑杓歁䑁䅍睎䅁䵁佫䅁睂䅁䅁睊扂䕁䅕兖杁䕁䅙兡畂䝁䅅杢橂䝁䅫兙獂䍁䅁䅕祂䝁䄸杚灂䝁䅷党杁䍁䄰䅉祁䑁䅁杍祁䍁䅁兌杁䑁䅑兌硁䑁䅫兌祁䑁䅉杌㑂䝁䅷督㑂䙁䄰䅕偂䙁䅉睊桁䍁䅑睕歁䑁䅍兏䅁䵁佯䅁睂䅁䅁睊扂䕁䅕兖杁䕁䅙兡畂䝁䅅杢橂䝁䅫兙獂䍁䅁䅕祂䝁䄸杚灂䝁䅷党杁䍁䄰䅉祁䑁䅁杍祁䍁䅁兌杁䑁䅑兌硁䑁䅫兌祁䑁䅉杌㑂䝁䅷督㑂䙁䄰䅕偂䙁䅉睊桁䍁䅑杖歁䑁䅑杍䅁䵁佉䅁㡂䅁䅁睊扂䕁䅕兖杁䕁䅙兡畂䝁䅅杢橂䝁䅫兙獂䍁䅁䅕祂䝁䄸杚灂䝁䅷党杁䍁䄰䅉祁䑁䅁杍祁䍁䅁兌杁䑁䅑兌硁䑁䅫兌祁䑁䅉杌㑂䝁䅷督㑂䙁䄰䅕偂䙁䅉睊桁䍁䅑睖歁䑁䅑䅏㙁䍁䅑睖歁䑁䅕李䅁䵁佑䅁睂䅁䅁睊扂䕁䅕兖杁䕁䅙兡畂䝁䅅杢橂䝁䅫兙獂䍁䅁䅕祂䝁䄸杚灂䝁䅷党杁䍁䄰䅉祁䑁䅁杍祁䍁䅁兌杁䑁䅑兌硁䑁䅫兌祁䑁䅉杌㑂䝁䅷督㑂䙁䄰䅕偂䙁䅉睊桁䍁䅑䅗歁䑁䅑杍䅁䵁位䅁睂䅁䅁睊扂䕁䅕兖杁䕁䅙兡畂䝁䅅杢橂䝁䅫兙獂䍁䅁䅕祂䝁䄸杚灂䝁䅷党杁䍁䄰䅉祁䑁䅁杍祁䍁䅁兌杁䑁䅑兌硁䑁䅫兌祁䑁䅉杌㑂䝁䅷督㑂䙁䄰䅕偂䙁䅉睊桁䍁䅑䅗歁䑁䅑睍䅁䵁何䅁祂䅁䅁睊扂䕁䅕兖杁䕁䅙兡畂䝁䅅杢橂䝁䅫兙獂䍁䅁䅕祂䝁䄸杚灂䝁䅷党杁䍁䄰䅉祁䑁䅁杍祁䍁䅁兌杁䑁䅑兌硁䑁䅫兌祁䑁䅉杌㑂䝁䅷督㑂䙁䄰䅕兂䕁䅷睊桁䍁䅑村歁䑁䅅免ㅁ䅁䅁儰䄴䡁䅁䅁湁䙁䅳兒噂䍁䅁杒灂䝁䄴兙畂䝁䅍兡桂䝁䅷䅉兂䡁䅉睢浂䝁䅫䅢求䍁䅁兌杁䑁䅉䅍祁䑁䅉䅉瑁䍁䅁䅎瑁䑁䅅兏瑁䑁䅉杍畁䡁䅧䅢穂䡁䅧兘兂䙁䅁䅔湁䍁䅅䅊䑂䍁䅑杍睁䅁䅁兺䄴䡁䅷䅁湁䙁䅳兒噂䍁䅁杒灂䝁䄴兙畂䝁䅍兡桂䝁䅷䅉兂䡁䅉睢浂䝁䅫䅢求䍁䅁兌杁䑁䅉䅍祁䑁䅉䅉瑁䍁䅁䅎瑁䑁䅅兏瑁䑁䅉杍畁䡁䅧䅢穂䡁䅧兘兂䙁䅁䅔湁䍁䅅䅊䑂䍁䅑杍ぁ䑁䅯䅊䑂䍁䅑睍ㅁ䅁䅁睺䄴䡁䅁䅁湁䙁䅳兒噂䍁䅁杒灂䝁䄴兙畂䝁䅍兡桂䝁䅷䅉兂䡁䅉睢浂䝁䅫䅢求䍁䅁兌杁䑁䅉䅍祁䑁䅉䅉瑁䍁䅁䅎瑁䑁䅅兏瑁䑁䅉杍畁䡁䅧䅢穂䡁䅧兘兂䙁䅁䅔湁䍁䅅䅊䑂䍁䅑睍㉁䅁䅁眰䄴䡁䄴䅁湁䙁䅳兒噂䍁䅁杒灂䝁䄴兙畂䝁䅍兡桂䝁䅷䅉兂䡁䅉睢浂䝁䅫䅢求䍁䅁兌杁䑁䅉䅍祁䑁䅉䅉瑁䍁䅁䅎瑁䑁䅅兏瑁䑁䅉杍畁䡁䅧䅢穂䡁䅧兘兂䙁䅁䅔湁䍁䅅䅊䑂䍁䅑䅎硁䑁䅯䅊䑂䍁䅑免硁䑁䅍䅁噄杄䅁䅧䅁䍁䅣睗䙂䙁䅕䅉䝂䝁䅫杢桂䝁䄴睙灂䝁䅅䅢杁䙁䅁杣療䝁䅙兡獂䝁䅕䅉瑁䍁䅁杍睁䑁䅉杍杁䍁䄰䅉ぁ䍁䄰免㕁䍁䄰杍祁䍁䄴䅥獂䡁䅍䅥摂䙁䅁䅕䵂䍁䅣光歁䕁䅑䅊硁䑁䅅䅏㙁䍁䅑睔歁䑁䅅免㑁䅁䅁朰䄴䡁䅷䅁湁䙁䅳兒噂䍁䅁杒灂䝁䄴兙畂䝁䅍兡桂䝁䅷䅉兂䡁䅉睢浂䝁䅫䅢求䍁䅁兌杁䑁䅉䅍祁䑁䅉䅉瑁䍁䅁䅎瑁䑁䅅兏瑁䑁䅉杍畁䡁䅧䅢穂䡁䅧兘兂䙁䅁䅔湁䍁䅅䅊䝂䍁䅑杍睁䑁䅯䅊䡂䍁䅑杍睁䅁䅁杺䄴䡁䅷䅁湁䙁䅳兒噂䍁䅁杒灂䝁䄴兙畂䝁䅍兡桂䝁䅷䅉兂䡁䅉睢浂䝁䅫䅢求䍁䅁兌杁䑁䅉䅍祁䑁䅉䅉瑁䍁䅁䅎瑁䑁䅅兏瑁䑁䅉杍畁䡁䅧䅢穂䡁䅧兘兂䙁䅁䅔湁䍁䅅䅊䝂䍁䅑杍硁䑁䅯䅊䡂䍁䅑杍硁䅁䅁䄰䄴䡁䅷䅁湁䙁䅳兒噂䍁䅁杒灂䝁䄴兙畂䝁䅍兡桂䝁䅷䅉兂䡁䅉睢浂䝁䅫䅢求䍁䅁兌杁䑁䅉䅍祁䑁䅉䅉瑁䍁䅁䅎瑁䑁䅅兏瑁䑁䅉杍畁䡁䅧䅢穂䡁䅧兘兂䙁䅁䅔湁䍁䅅䅊䝂䍁䅑睍㉁䑁䅯䅊䭂䍁䅑睍㉁䅁䅁䄱䄴䡁䅷䅁湁䙁䅳兒噂䍁䅁杒灂䝁䄴兙畂䝁䅍兡桂䝁䅷䅉兂䡁䅉睢浂䝁䅫䅢求䍁䅁兌杁䑁䅉䅍祁䑁䅉䅉瑁䍁䅁䅎瑁䑁䅅兏瑁䑁䅉杍畁䡁䅧䅢穂䡁䅧兘兂䙁䅁䅔湁䍁䅅䅊䝂䍁䅑睍㍁䑁䅯䅊䭂䍁䅑睍㍁䅁䅁朱䄴䡁䅁䅁湁䙁䅳兒噂䍁䅁杒灂䝁䄴兙畂䝁䅍兡桂䝁䅷䅉兂䡁䅉睢浂䝁䅫䅢求䍁䅁兌杁䑁䅉䅍祁䑁䅉䅉瑁䍁䅁䅎瑁䑁䅅兏瑁䑁䅉杍畁䡁䅧䅢穂䡁䅧兘兂䙁䅁䅔湁䍁䅅䅊呂䍁䅑睍㕁䅁䅁眲䄴䡁䅁䅁湁䙁䅳兒噂䍁䅁杒灂䝁䄴兙畂䝁䅍兡桂䝁䅷䅉兂䡁䅉睢浂䝁䅫䅢求䍁䅁兌杁䑁䅉䅍祁䑁䅉䅉瑁䍁䅁䅎瑁䑁䅅兏瑁䑁䅉杍畁䡁䅧䅢穂䡁䅧兘兂䙁䅁䅔湁䍁䅅䅊坂䍁䅑䅎祁䅁䅁眱䄴䡁䅷䅁湁䙁䅳兒噂䍁䅁杒灂䝁䄴兙畂䝁䅍兡桂䝁䅷䅉兂䡁䅉睢浂䝁䅫䅢求䍁䅁兌杁䑁䅉䅍祁䑁䅉䅉瑁䍁䅁䅎瑁䑁䅅兏瑁䑁䅉杍畁䡁䅧䅢穂䡁䅧兘兂䙁䅁䅔湁䍁䅅䅊塂䍁䅑䅎㑁䑁䅯䅊塂䍁䅑兎㉁䅁䅁儲䄴䡁䅁䅁湁䙁䅳兒噂䍁䅁杒灂䝁䄴兙畂䝁䅍兡桂䝁䅷䅉兂䡁䅉睢浂䝁䅫䅢求䍁䅁兌杁䑁䅉䅍祁䑁䅉䅉瑁䍁䅁䅎瑁䑁䅅兏瑁䑁䅉杍畁䡁䅧䅢穂䡁䅧兘兂䙁䅁䅔湁䍁䅅䅊奂䍁䅑䅎祁䅁䅁䄲䄴䡁䅁䅁湁䙁䅳兒噂䍁䅁杒灂䝁䄴兙畂䝁䅍兡桂䝁䅷䅉兂䡁䅉睢浂䝁䅫䅢求䍁䅁兌杁䑁䅉䅍祁䑁䅉䅉瑁䍁䅁䅎瑁䑁䅅兏瑁䑁䅉杍畁䡁䅧䅢穂䡁䅧兘兂䙁䅁䅔湁䍁䅅䅊奂䍁䅑䅎穁䅁䅁朲䄴䡁䅉䅁湁䙁䅳兒噂䍁䅁杒灂䝁䄴兙畂䝁䅍兡桂䝁䅷䅉兂䡁䅉睢浂䝁䅫䅢求䍁䅁兌杁䑁䅉䅍祁䑁䅉䅉瑁䍁䅁䅎瑁䑁䅅兏瑁䑁䅉杍畁䡁䅧䅢穂䡁䅧兘兂䙁䅍兒湁䍁䅅䅊䍂䍁䅑免硁䑁䅕䅁瑃杄䅁䅣䅁䍁䅣睗䙂䙁䅕䅉䝂䝁䅫杢桂䝁䄴睙灂䝁䅅䅢杁䙁䅁杣療䝁䅙兡獂䝁䅕䅉瑁䍁䅁杍睁䑁䅉杍杁䍁䄰䅉ぁ䍁䄰免㕁䍁䄰杍祁䍁䄴䅥獂䡁䅍䅥摂䙁䅁睕䙂䍁䅣光歁䕁䅍䅊祁䑁䅁䅁桃杄䅁䅦䅁䍁䅣睗䙂䙁䅕䅉䝂䝁䅫杢桂䝁䄴睙灂䝁䅅䅢杁䙁䅁杣療䝁䅙兡獂䝁䅕䅉瑁䍁䅁杍睁䑁䅉杍杁䍁䄰䅉ぁ䍁䄰免㕁䍁䄰杍祁䍁䄴䅥獂䡁䅍䅥摂䙁䅁睕䙂䍁䅣光歁䕁䅍䅊祁䑁䅑杏歁䕁䅍䅊穁䑁䅕䅁橃杄䅁䅣䅁䍁䅣睗䙂䙁䅕䅉䝂䝁䅫杢桂䝁䄴睙灂䝁䅅䅢杁䙁䅁杣療䝁䅙兡獂䝁䅕䅉瑁䍁䅁杍睁䑁䅉杍杁䍁䄰䅉ぁ䍁䄰免㕁䍁䄰杍祁䍁䄴䅥獂䡁䅍䅥摂䙁䅁睕䙂䍁䅣光歁䕁䅍䅊穁䑁䅙䅁汃杄䅁杦䅁䍁䅣睗䙂䙁䅕䅉䝂䝁䅫杢桂䝁䄴睙灂䝁䅅䅢杁䙁䅁杣療䝁䅙兡獂䝁䅕䅉瑁䍁䅁杍睁䑁䅉杍杁䍁䄰䅉ぁ䍁䄰免㕁䍁䄰杍祁䍁䄴䅥獂䡁䅍䅥摂䙁䅁睕䙂䍁䅣光歁䕁䅍䅊ぁ䑁䅅杏歁䕁䅍䅊硁䑁䅅睍䅁䭁佣䅁䅃䅁䅁睊扂䕁䅕兖杁䕁䅙兡畂䝁䅅杢橂䝁䅫兙獂䍁䅁䅕祂䝁䄸杚灂䝁䅷党杁䍁䄰䅉祁䑁䅁杍祁䍁䅁兌杁䑁䅑兌硁䑁䅫兌祁䑁䅉杌㑂䝁䅷督㑂䙁䄰䅕呂䕁䅕睊桁䍁䅑䅒歁䑁䅅免㑁䑁䅯䅊偂䍁䅑免硁䑁䅧䅁畃杄䅁䅦䅁䍁䅣睗䙂䙁䅕䅉䝂䝁䅫杢桂䝁䄴睙灂䝁䅅䅢杁䙁䅁杣療䝁䅙兡獂䝁䅕䅉瑁䍁䅁杍睁䑁䅉杍杁䍁䄰䅉ぁ䍁䄰免㕁䍁䄰杍祁䍁䄴䅥獂䡁䅍䅥摂䙁䅁睕䙂䍁䅣光歁䕁䅙䅊祁䑁䅁杏歁䕁䅣䅊祁䑁䅁䅁楃杄䅁䅦䅁䍁䅣睗䙂䙁䅕䅉䝂䝁䅫杢桂䝁䄴睙灂䝁䅅䅢杁䙁䅁杣療䝁䅙兡獂䝁䅕䅉瑁䍁䅁杍睁䑁䅉杍杁䍁䄰䅉ぁ䍁䄰免㕁䍁䄰杍祁䍁䄴䅥獂䡁䅍䅥摂䙁䅁睕䙂䍁䅣光歁䕁䅙䅊祁䑁䅅杏歁䕁䅣䅊祁䑁䅅䅁歃杄䅁䅦䅁䍁䅣睗䙂䙁䅕䅉䝂䝁䅫杢桂䝁䄴睙灂䝁䅅䅢杁䙁䅁杣療䝁䅙兡獂䝁䅕䅉瑁䍁䅁杍睁䑁䅉杍杁䍁䄰䅉ぁ䍁䄰免㕁䍁䄰杍祁䍁䄴䅥獂䡁䅍䅥摂䙁䅁睕䙂䍁䅣光歁䕁䅙䅊穁䑁䅙杏歁䕁䅯䅊穁䑁䅙䅁浃杄䅁䅦䅁䍁䅣睗䙂䙁䅕䅉䝂䝁䅫杢桂䝁䄴睙灂䝁䅅䅢杁䙁䅁杣療䝁䅙兡獂䝁䅕䅉瑁䍁䅁杍睁䑁䅉杍杁䍁䄰䅉ぁ䍁䄰免㕁䍁䄰杍祁䍁䄴䅥獂䡁䅍䅥摂䙁䅁睕䙂䍁䅣光歁䕁䅙䅊穁䑁䅣杏歁䕁䅯䅊穁䑁䅣䅁潃杄䅁䅣䅁䍁䅣睗䙂䙁䅕䅉䝂䝁䅫杢桂䝁䄴睙灂䝁䅅䅢杁䙁䅁杣療䝁䅙兡獂䝁䅕䅉瑁䍁䅁杍睁䑁䅉杍杁䍁䄰䅉ぁ䍁䄰免㕁䍁䄰杍祁䍁䄴䅥獂䡁䅍䅥摂䙁䅁睕䙂䍁䅣光歁䙁䅍䅊穁䑁䅫䅁权杄䅁䅣䅁䍁䅣睗䙂䙁䅕䅉䝂䝁䅫杢桂䝁䄴睙灂䝁䅅䅢杁䙁䅁杣療䝁䅙兡獂䝁䅕䅉瑁䍁䅁杍睁䑁䅉杍杁䍁䄰䅉ぁ䍁䄰免㕁䍁䄰杍祁䍁䄴䅥獂䡁䅍䅥摂䙁䅁睕䙂䍁䅣光歁䙁䅙䅊ぁ䑁䅉䅁灃杄䅁䅦䅁䍁䅣睗䙂䙁䅕䅉䝂䝁䅫杢桂䝁䄴睙灂䝁䅅䅢杁䙁䅁杣療䝁䅙兡獂䝁䅕䅉瑁䍁䅁杍睁䑁䅉杍杁䍁䄰䅉ぁ䍁䄰免㕁䍁䄰杍祁䍁䄴䅥獂䡁䅍䅥摂䙁䅁睕䙂䍁䅣光歁䙁䅣䅊ぁ䑁䅧杏歁䙁䅣䅊ㅁ䑁䅙䅁牃杄䅁䅣䅁䍁䅣睗䙂䙁䅕䅉䝂䝁䅫杢桂䝁䄴睙灂䝁䅅䅢杁䙁䅁杣療䝁䅙兡獂䝁䅕䅉瑁䍁䅁杍睁䑁䅉杍杁䍁䄰䅉ぁ䍁䄰免㕁䍁䄰杍祁䍁䄴䅥獂䡁䅍䅥摂䙁䅁睕䙂䍁䅣光歁䙁䅧䅊ぁ䑁䅉䅁煃杄䅁䅣䅁䍁䅣睗䙂䙁䅕䅉䝂䝁䅫杢桂䝁䄴睙灂䝁䅅䅢杁䙁䅁杣療䝁䅙兡獂䝁䅕䅉瑁䍁䅁杍睁䑁䅉杍杁䍁䄰䅉ぁ䍁䄰免㕁䍁䄰杍祁䍁䄴䅥獂䡁䅍䅥摂䙁䅁睕䙂䍁䅣光歁䙁䅧䅊ぁ䑁䅍䅁獃杄䅁杧䅁䍁䅣睗䙂䙁䅕䅉䝂䝁䅫杢桂䝁䄴睙灂䝁䅅䅢杁䙁䅁杣療䝁䅙兡獂䝁䅕䅉瑁䍁䅁杍睁䑁䅉杍杁䍁䄰䅉ぁ䍁䄰免㕁䍁䄰杍祁䍁䄴䅥獂䡁䅍䅥摂䙁䅁兙橂䝁䅫杚灂䝁䅍睑療䡁䅉䅣湁䍁䅅䅊䍂䍁䅑免硁䑁䅕䅁偃杄䅁䅧䅁䍁䅣睗䙂䙁䅕䅉䝂䝁䅫杢桂䝁䄴睙灂䝁䅅䅢杁䙁䅁杣療䝁䅙兡獂䝁䅕䅉瑁䍁䅁杍睁䑁䅉杍杁䍁䄰䅉ぁ䍁䄰免㕁䍁䄰杍祁䍁䄴䅥獂䡁䅍䅥摂䙁䅁兙橂䝁䅫杚灂䝁䅍睑療䡁䅉䅣湁䍁䅅䅊䑂䍁䅑杍睁䅁䅁杧䄴䥁䅷䅁湁䙁䅳兒噂䍁䅁杒灂䝁䄴兙畂䝁䅍兡桂䝁䅷䅉兂䡁䅉睢浂䝁䅫䅢求䍁䅁兌杁䑁䅉䅍祁䑁䅉䅉瑁䍁䅁䅎瑁䑁䅅兏瑁䑁䅉杍畁䡁䅧䅢穂䡁䅧兘兂䝁䅅睙灂䝁䅙兡橂䕁䅍睢祂䡁䅁睊桁䍁䅑睑歁䑁䅉䅎㙁䍁䅑睑歁䑁䅍兎䅁䥁佑䅁䅃䅁䅁睊扂䕁䅕兖杁䕁䅙兡畂䝁䅅杢橂䝁䅫兙獂䍁䅁䅕祂䝁䄸杚灂䝁䅷党杁䍁䄰䅉祁䑁䅁杍祁䍁䅁兌杁䑁䅑兌硁䑁䅫兌祁䑁䅉杌㑂䝁䅷督㑂䙁䄰䅕桂䝁䅍兡浂䝁䅫睙䑂䝁䄸杣睂䍁䅣光歁䕁䅍䅊穁䑁䅙䅁䝃杄䅁杪䅁䍁䅣睗䙂䙁䅕䅉䝂䝁䅫杢桂䝁䄴睙灂䝁䅅䅢杁䙁䅁杣療䝁䅙兡獂䝁䅕䅉瑁䍁䅁杍睁䑁䅉杍杁䍁䄰䅉ぁ䍁䄰免㕁䍁䄰杍祁䍁䄴䅥獂䡁䅍䅥摂䙁䅁兙橂䝁䅫杚灂䝁䅍睑療䡁䅉䅣湁䍁䅅䅊䑂䍁䅑䅎硁䑁䅯䅊䑂䍁䅑免硁䑁䅍䅁䥃杄䅁䅫䅁䍁䅣睗䙂䙁䅕䅉䝂䝁䅫杢桂䝁䄴睙灂䝁䅅䅢杁䙁䅁杣療䝁䅙兡獂䝁䅕䅉瑁䍁䅁杍睁䑁䅉杍杁䍁䄰䅉ぁ䍁䄰免㕁䍁䄰杍祁䍁䄴䅥獂䡁䅍䅥摂䙁䅁兙橂䝁䅫杚灂䝁䅍睑療䡁䅉䅣湁䍁䅅䅊䕂䍁䅑免硁䑁䅧杏歁䕁䄸䅊硁䑁䅅䅏䅁䩁佁䅁䵃䅁䅁睊扂䕁䅕兖杁䕁䅙兡畂䝁䅅杢橂䝁䅫兙獂䍁䅁䅕祂䝁䄸杚灂䝁䅷党杁䍁䄰䅉祁䑁䅁杍祁䍁䅁兌杁䑁䅑兌硁䑁䅫兌祁䑁䅉杌㑂䝁䅷督㑂䙁䄰䅕桂䝁䅍兡浂䝁䅫睙䑂䝁䄸杣睂䍁䅣光歁䕁䅙䅊祁䑁䅁杏歁䕁䅣䅊祁䑁䅁䅁䑃杄䅁䅪䅁䍁䅣睗䙂䙁䅕䅉䝂䝁䅫杢桂䝁䄴睙灂䝁䅅䅢杁䙁䅁杣療䝁䅙兡獂䝁䅕䅉瑁䍁䅁杍睁䑁䅉杍杁䍁䄰䅉ぁ䍁䄰免㕁䍁䄰杍祁䍁䄴䅥獂䡁䅍䅥摂䙁䅁兙橂䝁䅫杚灂䝁䅍睑療䡁䅉䅣湁䍁䅅䅊䝂䍁䅑杍硁䑁䅯䅊䡂䍁䅑杍硁䅁䅁全䄴䥁䅷䅁湁䙁䅳兒噂䍁䅁杒灂䝁䄴兙畂䝁䅍兡桂䝁䅷䅉兂䡁䅉睢浂䝁䅫䅢求䍁䅁兌杁䑁䅉䅍祁䑁䅉䅉瑁䍁䅁䅎瑁䑁䅅兏瑁䑁䅉杍畁䡁䅧䅢穂䡁䅧兘兂䝁䅅睙灂䝁䅙兡橂䕁䅍睢祂䡁䅁睊桁䍁䅑杒歁䑁䅍李㙁䍁䅑杓歁䑁䅍李䅁䥁佣䅁䵃䅁䅁睊扂䕁䅕兖杁䕁䅙兡畂䝁䅅杢橂䝁䅫兙獂䍁䅁䅕祂䝁䄸杚灂䝁䅷党杁䍁䄰䅉祁䑁䅁杍祁䍁䅁兌杁䑁䅑兌硁䑁䅫兌祁䑁䅉杌㑂䝁䅷督㑂䙁䄰䅕桂䝁䅍兡浂䝁䅫睙䑂䝁䄸杣睂䍁䅣光歁䕁䅙䅊穁䑁䅣杏歁䕁䅯䅊穁䑁䅣䅁䩃杄䅁䅧䅁䍁䅣睗䙂䙁䅕䅉䝂䝁䅫杢桂䝁䄴睙灂䝁䅅䅢杁䙁䅁杣療䝁䅙兡獂䝁䅕䅉瑁䍁䅁杍睁䑁䅉杍杁䍁䄰䅉ぁ䍁䄰免㕁䍁䄰杍祁䍁䄴䅥獂䡁䅍䅥摂䙁䅁兙橂䝁䅫杚灂䝁䅍睑療䡁䅉䅣湁䍁䅅䅊呂䍁䅑睍㕁䅁䅁杩䄴䥁䅁䅁湁䙁䅳兒噂䍁䅁杒灂䝁䄴兙畂䝁䅍兡桂䝁䅷䅉兂䡁䅉睢浂䝁䅫䅢求䍁䅁兌杁䑁䅉䅍祁䑁䅉䅉瑁䍁䅁䅎瑁䑁䅅兏瑁䑁䅉杍畁䡁䅧䅢穂䡁䅧兘兂䝁䅅睙灂䝁䅙兡橂䕁䅍睢祂䡁䅁睊桁䍁䅑杖歁䑁䅑杍䅁䥁佳䅁䵃䅁䅁睊扂䕁䅕兖杁䕁䅙兡畂䝁䅅杢橂䝁䅫兙獂䍁䅁䅕祂䝁䄸杚灂䝁䅷党杁䍁䄰䅉祁䑁䅁杍祁䍁䅁兌杁䑁䅑兌硁䑁䅫兌祁䑁䅉杌㑂䝁䅷督㑂䙁䄰䅕桂䝁䅍兡浂䝁䅫睙䑂䝁䄸杣睂䍁䅣光歁䙁䅣䅊ぁ䑁䅧杏歁䙁䅣䅊ㅁ䑁䅙䅁乃杄䅁䅧䅁䍁䅣睗䙂䙁䅕䅉䝂䝁䅫杢桂䝁䄴睙灂䝁䅅䅢杁䙁䅁杣療䝁䅙兡獂䝁䅕䅉瑁䍁䅁杍睁䑁䅉杍杁䍁䄰䅉ぁ䍁䄰免㕁䍁䄰杍祁䍁䄴䅥獂䡁䅍䅥摂䙁䅁兙橂䝁䅫杚灂䝁䅍睑療䡁䅉䅣湁䍁䅅䅊奂䍁䅑䅎祁䅁䅁䅪䄴䥁䅁䅁湁䙁䅳兒噂䍁䅁杒灂䝁䄴兙畂䝁䅍兡桂䝁䅷䅉兂䡁䅉睢浂䝁䅫䅢求䍁䅁兌杁䑁䅉䅍祁䑁䅉䅉瑁䍁䅁䅎瑁䑁䅅兏瑁䑁䅉杍畁䡁䅧䅢穂䡁䅧兘兂䝁䅅睙灂䝁䅙兡橂䕁䅍睢祂䡁䅁睊桁䍁䅑䅗歁䑁䅑睍䅁䥁伴䅁⭂䅁䅁睊扂䕁䅕兖杁䕁䅙兡畂䝁䅅杢橂䝁䅫兙獂䍁䅁䅕祂䝁䄸杚灂䝁䅷党杁䍁䄰䅉祁䑁䅁杍祁䍁䅁兌杁䑁䅑兌硁䑁䅫兌祁䑁䅉杌㑂䝁䅷督㑂䙁䄰䅕求䡁䅁睙療䍁䅁䅋祁䍁䅫睊桁䍁䅑村歁䑁䅅免ㅁ䅁䅁兵䄰䡁䅷䅁湁䙁䅳兒噂䍁䅁杒灂䝁䄴兙畂䝁䅍兡桂䝁䅷䅉兂䡁䅉睢浂䝁䅫䅢求䍁䅁兌杁䑁䅉䅍祁䑁䅉䅉瑁䍁䅁䅎瑁䑁䅅兏瑁䑁䅉杍畁䡁䅧䅢穂䡁䅧兘兂䝁䅕䅣橂䝁䄸䅉潁䑁䅉克湁䍁䅅䅊䑂䍁䅑杍睁䅁䅁䅳䄰䥁䅧䅁湁䙁䅳兒噂䍁䅁杒灂䝁䄴兙畂䝁䅍兡桂䝁䅷䅉兂䡁䅉睢浂䝁䅫䅢求䍁䅁兌杁䑁䅉䅍祁䑁䅉䅉瑁䍁䅁䅎瑁䑁䅅兏瑁䑁䅉杍畁䡁䅧䅢穂䡁䅧兘兂䝁䅕䅣橂䝁䄸䅉潁䑁䅉克湁䍁䅅䅊䑂䍁䅑杍ぁ䑁䅯䅊䑂䍁䅑睍ㅁ䅁䅁杳䄰䡁䅷䅁湁䙁䅳兒噂䍁䅁杒灂䝁䄴兙畂䝁䅍兡桂䝁䅷䅉兂䡁䅉睢浂䝁䅫䅢求䍁䅁兌杁䑁䅉䅍祁䑁䅉䅉瑁䍁䅁䅎瑁䑁䅅兏瑁䑁䅉杍畁䡁䅧䅢穂䡁䅧兘兂䝁䅕䅣橂䝁䄸䅉潁䑁䅉克湁䍁䅅䅊䑂䍁䅑睍㉁䅁䅁䅴䄰䥁䅯䅁湁䙁䅳兒噂䍁䅁杒灂䝁䄴兙畂䝁䅍兡桂䝁䅷䅉兂䡁䅉睢浂䝁䅫䅢求䍁䅁兌杁䑁䅉䅍祁䑁䅉䅉瑁䍁䅁䅎瑁䑁䅅兏瑁䑁䅉杍畁䡁䅧䅢穂䡁䅧兘兂䝁䅕䅣橂䝁䄸䅉潁䑁䅉克湁䍁䅅䅊䑂䍁䅑䅎硁䑁䅯䅊䑂䍁䅑免硁䑁䅍䅁㉃兄䅁䅪䅁䍁䅣睗䙂䙁䅕䅉䝂䝁䅫杢桂䝁䄴睙灂䝁䅅䅢杁䙁䅁杣療䝁䅙兡獂䝁䅕䅉瑁䍁䅁杍睁䑁䅉杍杁䍁䄰䅉ぁ䍁䄰免㕁䍁䄰杍祁䍁䄴䅥獂䡁䅍䅥摂䙁䅁党睂䝁䅍睢杁䍁䅧杍灁䍁䅣光歁䕁䅑䅊硁䑁䅅䅏㙁䍁䅑睔歁䑁䅅免㑁䅁䅁杵䄰䥁䅧䅁湁䙁䅳兒噂䍁䅁杒灂䝁䄴兙畂䝁䅍兡桂䝁䅷䅉兂䡁䅉睢浂䝁䅫䅢求䍁䅁兌杁䑁䅉䅍祁䑁䅉䅉瑁䍁䅁䅎瑁䑁䅅兏瑁䑁䅉杍畁䡁䅧䅢穂䡁䅧兘兂䝁䅕䅣橂䝁䄸䅉潁䑁䅉克湁䍁䅅䅊䝂䍁䅑杍睁䑁䅯䅊䡂䍁䅑杍睁䅁䅁关䄰䥁䅧䅁湁䙁䅳兒噂䍁䅁杒灂䝁䄴兙畂䝁䅍兡桂䝁䅷䅉兂䡁䅉睢浂䝁䅫䅢求䍁䅁兌杁䑁䅉䅍祁䑁䅉䅉瑁䍁䅁䅎瑁䑁䅅兏瑁䑁䅉杍畁䡁䅧䅢穂䡁䅧兘兂䝁䅕䅣橂䝁䄸䅉潁䑁䅉克湁䍁䅅䅊䝂䍁䅑杍硁䑁䅯䅊䡂䍁䅑杍硁䅁䅁睳䄰䥁䅧䅁湁䙁䅳兒噂䍁䅁杒灂䝁䄴兙畂䝁䅍兡桂䝁䅷䅉兂䡁䅉睢浂䝁䅫䅢求䍁䅁兌杁䑁䅉䅍祁䑁䅉䅉瑁䍁䅁䅎瑁䑁䅅兏瑁䑁䅉杍畁䡁䅧䅢穂䡁䅧兘兂䝁䅕䅣橂䝁䄸䅉潁䑁䅉克湁䍁䅅䅊䝂䍁䅑睍㉁䑁䅯䅊䭂䍁䅑睍㉁䅁䅁兴䄰䥁䅧䅁湁䙁䅳兒噂䍁䅁杒灂䝁䄴兙畂䝁䅍兡桂䝁䅷䅉兂䡁䅉睢浂䝁䅫䅢求䍁䅁兌杁䑁䅉䅍祁䑁䅉䅉瑁䍁䅁䅎瑁䑁䅅兏瑁䑁䅉杍畁䡁䅧䅢穂䡁䅧兘兂䝁䅕䅣橂䝁䄸䅉潁䑁䅉克湁䍁䅅䅊䝂䍁䅑睍㍁䑁䅯䅊䭂䍁䅑睍㍁䅁䅁睴䄰䡁䅷䅁湁䙁䅳兒噂䍁䅁杒灂䝁䄴兙畂䝁䅍兡桂䝁䅷䅉兂䡁䅉睢浂䝁䅫䅢求䍁䅁兌杁䑁䅉䅍祁䑁䅉䅉瑁䍁䅁䅎瑁䑁䅅兏瑁䑁䅉杍畁䡁䅧䅢穂䡁䅧兘兂䝁䅕䅣橂䝁䄸䅉潁䑁䅉克湁䍁䅅䅊呂䍁䅑睍㕁䅁䅁䅵䄰䡁䅷䅁湁䙁䅳兒噂䍁䅁杒灂䝁䄴兙畂䝁䅍兡桂䝁䅷䅉兂䡁䅉睢浂䝁䅫䅢求䍁䅁兌杁䑁䅉䅍祁䑁䅉䅉瑁䍁䅁䅎瑁䑁䅅兏瑁䑁䅉杍畁䡁䅧䅢穂䡁䅧兘兂䝁䅕䅣橂䝁䄸䅉潁䑁䅉克湁䍁䅅䅊坂䍁䅑䅎祁䅁䅁睵䄰䥁䅧䅁湁䙁䅳兒噂䍁䅁杒灂䝁䄴兙畂䝁䅍兡桂䝁䅷䅉兂䡁䅉睢浂䝁䅫䅢求䍁䅁兌杁䑁䅉䅍祁䑁䅉䅉瑁䍁䅁䅎瑁䑁䅅兏瑁䑁䅉杍畁䡁䅧䅢穂䡁䅧兘兂䝁䅕䅣橂䝁䄸䅉潁䑁䅉克湁䍁䅅䅊塂䍁䅑䅎㑁䑁䅯䅊塂䍁䅑兎㉁䅁䅁其䄰䡁䅷䅁湁䙁䅳兒噂䍁䅁杒灂䝁䄴兙畂䝁䅍兡桂䝁䅷䅉兂䡁䅉睢浂䝁䅫䅢求䍁䅁兌杁䑁䅉䅍祁䑁䅉䅉瑁䍁䅁䅎瑁䑁䅅兏瑁䑁䅉杍畁䡁䅧䅢穂䡁䅧兘兂䝁䅕䅣橂䝁䄸䅉潁䑁䅉克湁䍁䅅䅊奂䍁䅑䅎祁䅁䅁䅶䄰䡁䅷䅁湁䙁䅳兒噂䍁䅁杒灂䝁䄴兙畂䝁䅍兡桂䝁䅷䅉兂䡁䅉睢浂䝁䅫䅢求䍁䅁兌杁䑁䅉䅍祁䑁䅉䅉瑁䍁䅁䅎瑁䑁䅅兏瑁䑁䅉杍畁䡁䅧䅢穂䡁䅧兘兂䝁䅕䅣橂䝁䄸䅉潁䑁䅉克湁䍁䅅䅊奂䍁䅑䅎穁䅁䅁杶䄰䡁䅁䅁湁䙁䅳兒噂䍁䅁杒灂䝁䄴兙畂䝁䅍兡桂䝁䅷䅉兂䡁䅉睢浂䝁䅫䅢求䍁䅁兌杁䑁䅉䅍祁䑁䅉䅉瑁䍁䅁䅎瑁䑁䅅兏瑁䑁䅉杍畁䡁䅧䅢穂䡁䅧兘呂䕁䄸睊桁䍁䅑村歁䑁䅅免ㅁ䅁䅁䄫䄴䝁䄴䅁湁䙁䅳兒噂䍁䅁杒灂䝁䄴兙畂䝁䅍兡桂䝁䅷䅉兂䡁䅉睢浂䝁䅫䅢求䍁䅁兌杁䑁䅉䅍祁䑁䅉䅉瑁䍁䅁䅎瑁䑁䅅兏瑁䑁䅉杍畁䡁䅧䅢穂䡁䅧兘呂䕁䄸睊桁䍁䅑睑歁䑁䅉䅍䅁佁佳䅁㙂䅁䅁睊扂䕁䅕兖杁䕁䅙兡畂䝁䅅杢橂䝁䅫兙獂䍁䅁䅕祂䝁䄸杚灂䝁䅷党杁䍁䄰䅉祁䑁䅁杍祁䍁䅁兌杁䑁䅑兌硁䑁䅫兌祁䑁䅉杌㑂䝁䅷督㑂䙁䄰睕偂䍁䅣光歁䕁䅍䅊祁䑁䅑杏歁䕁䅍䅊穁䑁䅕䅁瑄杄䅁杢䅁䍁䅣睗䙂䙁䅕䅉䝂䝁䅫杢桂䝁䄴睙灂䝁䅅䅢杁䙁䅁杣療䝁䅙兡獂䝁䅕䅉瑁䍁䅁杍睁䑁䅉杍杁䍁䄰䅉ぁ䍁䄰免㕁䍁䄰杍祁䍁䄴䅥獂䡁䅍䅥摂䙁䅍睔湁䍁䅅䅊䑂䍁䅑睍㉁䅁䅁眷䄴䡁䅷䅁湁䙁䅳兒噂䍁䅁杒灂䝁䄴兙畂䝁䅍兡桂䝁䅷䅉兂䡁䅉睢浂䝁䅫䅢求䍁䅁兌杁䑁䅉䅍祁䑁䅉䅉瑁䍁䅁䅎瑁䑁䅅兏瑁䑁䅉杍畁䡁䅧䅢穂䡁䅧兘呂䕁䄸睊桁䍁䅑睑歁䑁䅑免㙁䍁䅑睑歁䑁䅅免穁䅁䅁儸䄴䡁䄴䅁湁䙁䅳兒噂䍁䅁杒灂䝁䄴兙畂䝁䅍兡桂䝁䅷䅉兂䡁䅉睢浂䝁䅫䅢求䍁䅁兌杁䑁䅉䅍祁䑁䅉䅉瑁䍁䅁䅎瑁䑁䅅兏瑁䑁䅉杍畁䡁䅧䅢穂䡁䅧兘呂䕁䄸睊桁䍁䅑䅒歁䑁䅅免㑁䑁䅯䅊偂䍁䅑免硁䑁䅧䅁㕄杄䅁来䅁䍁䅣睗䙂䙁䅕䅉䝂䝁䅫杢桂䝁䄴睙灂䝁䅅䅢杁䙁䅁杣療䝁䅙兡獂䝁䅕䅉瑁䍁䅁杍睁䑁䅉杍杁䍁䄰䅉ぁ䍁䄰免㕁䍁䄰杍祁䍁䄴䅥獂䡁䅍䅥摂䙁䅍睔湁䍁䅅䅊䝂䍁䅑杍睁䑁䅯䅊䡂䍁䅑杍睁䅁䅁䄷䄴䡁䅯䅁湁䙁䅳兒噂䍁䅁杒灂䝁䄴兙畂䝁䅍兡桂䝁䅷䅉兂䡁䅉睢浂䝁䅫䅢求䍁䅁兌杁䑁䅉䅍祁䑁䅉䅉瑁䍁䅁䅎瑁䑁䅅兏瑁䑁䅉杍畁䡁䅧䅢穂䡁䅧兘呂䕁䄸睊桁䍁䅑杒歁䑁䅉免㙁䍁䅑睒歁䑁䅉免䅁佁伴䅁㙂䅁䅁睊扂䕁䅕兖杁䕁䅙兡畂䝁䅅杢橂䝁䅫兙獂䍁䅁䅕祂䝁䄸杚灂䝁䅷党杁䍁䄰䅉祁䑁䅁杍祁䍁䅁兌杁䑁䅑兌硁䑁䅫兌祁䑁䅉杌㑂䝁䅷督㑂䙁䄰睕偂䍁䅣光歁䕁䅙䅊穁䑁䅙杏歁䕁䅯䅊穁䑁䅙䅁睄杄䅁来䅁䍁䅣睗䙂䙁䅕䅉䝂䝁䅫杢桂䝁䄴睙灂䝁䅅䅢杁䙁䅁杣療䝁䅙兡獂䝁䅕䅉瑁䍁䅁杍睁䑁䅉杍杁䍁䄰䅉ぁ䍁䄰免㕁䍁䄰杍祁䍁䄴䅥獂䡁䅍䅥摂䙁䅍睔湁䍁䅅䅊䝂䍁䅑睍㍁䑁䅯䅊䭂䍁䅑睍㍁䅁䅁朸䄴䝁䄴䅁湁䙁䅳兒噂䍁䅁杒灂䝁䄴兙畂䝁䅍兡桂䝁䅷䅉兂䡁䅉睢浂䝁䅫䅢求䍁䅁兌杁䑁䅉䅍祁䑁䅉䅉瑁䍁䅁䅎瑁䑁䅅兏瑁䑁䅉杍畁䡁䅧䅢穂䡁䅧兘呂䕁䄸睊桁䍁䅑睕歁䑁䅍兏䅁偁位䅁畂䅁䅁睊扂䕁䅕兖杁䕁䅙兡畂䝁䅅杢橂䝁䅫兙獂䍁䅁䅕祂䝁䄸杚灂䝁䅷党杁䍁䄰䅉祁䑁䅁杍祁䍁䅁兌杁䑁䅑兌硁䑁䅫兌祁䑁䅉杌㑂䝁䅷督㑂䙁䄰睕偂䍁䅣光歁䙁䅙䅊ぁ䑁䅉䅁い杄䅁来䅁䍁䅣睗䙂䙁䅕䅉䝂䝁䅫杢桂䝁䄴睙灂䝁䅅䅢杁䙁䅁杣療䝁䅙兡獂䝁䅕䅉瑁䍁䅁杍睁䑁䅉杍杁䍁䄰䅉ぁ䍁䄰免㕁䍁䄰杍祁䍁䄴䅥獂䡁䅍䅥摂䙁䅍睔湁䍁䅅䅊塂䍁䅑䅎㑁䑁䅯䅊塂䍁䅑兎㉁䅁䅁朹䄴䝁䄴䅁湁䙁䅳兒噂䍁䅁杒灂䝁䄴兙畂䝁䅍兡桂䝁䅷䅉兂䡁䅉睢浂䝁䅫䅢求䍁䅁兌杁䑁䅉䅍祁䑁䅉䅉瑁䍁䅁䅎瑁䑁䅅兏瑁䑁䅉杍畁䡁䅧䅢穂䡁䅧兘呂䕁䄸睊桁䍁䅑䅗歁䑁䅑杍䅁偁何䅁畂䅁䅁睊扂䕁䅕兖杁䕁䅙兡畂䝁䅅杢橂䝁䅫兙獂䍁䅁䅕祂䝁䄸杚灂䝁䅷党杁䍁䄰䅉祁䑁䅁杍祁䍁䅁兌杁䑁䅑兌硁䑁䅫兌祁䑁䅉杌㑂䝁䅷督㑂䙁䄰睕偂䍁䅣光歁䙁䅧䅊ぁ䑁䅍䅁㍄杄䅁杦䅁䍁䅣睗䙂䙁䅕䅉䝂䝁䅫杢桂䝁䄴睙灂䝁䅅䅢杁䙁䅁杣療䝁䅙兡獂䝁䅕䅉瑁䍁䅁杍睁䑁䅉杍杁䍁䄰䅉ぁ䍁䄰免㕁䍁䄰杍祁䍁䄴䅥獂䡁䅍䅥摂䙁䅍䅕呂䕁䅍睔杁䍁䅧杍灁䍁䅣光歁䕁䅉䅊硁䑁䅅兎䅁䑁偑䅁㡂䅁䅁睊扂䕁䅕兖杁䕁䅙兡畂䝁䅅杢橂䝁䅫兙獂䍁䅁䅕祂䝁䄸杚灂䝁䅷党杁䍁䄰䅉祁䑁䅁杍祁䍁䅁兌杁䑁䅑兌硁䑁䅫兌祁䑁䅉杌㑂䝁䅷督㑂䙁䄰睕兂䙁䅍睑偂䍁䅁䅋祁䍁䅫睊桁䍁䅑睑歁䑁䅉䅍䅁䍁偧䅁䥃䅁䅁睊扂䕁䅕兖杁䕁䅙兡畂䝁䅅杢橂䝁䅫兙獂䍁䅁䅕祂䝁䄸杚灂䝁䅷党杁䍁䄰䅉祁䑁䅁杍祁䍁䅁兌杁䑁䅑兌硁䑁䅫兌祁䑁䅉杌㑂䝁䅷督㑂䙁䄰睕兂䙁䅍睑偂䍁䅁䅋祁䍁䅫睊桁䍁䅑睑歁䑁䅉䅎㙁䍁䅑睑歁䑁䅍兎䅁䍁偯䅁㡂䅁䅁睊扂䕁䅕兖杁䕁䅙兡畂䝁䅅杢橂䝁䅫兙獂䍁䅁䅕祂䝁䄸杚灂䝁䅷党杁䍁䄰䅉祁䑁䅁杍祁䍁䅁兌杁䑁䅑兌硁䑁䅫兌祁䑁䅉杌㑂䝁䅷督㑂䙁䄰睕兂䙁䅍睑偂䍁䅁䅋祁䍁䅫睊桁䍁䅑睑歁䑁䅍李䅁䍁偷䅁䭃䅁䅁睊扂䕁䅕兖杁䕁䅙兡畂䝁䅅杢橂䝁䅫兙獂䍁䅁䅕祂䝁䄸杚灂䝁䅷党杁䍁䄰䅉祁䑁䅁杍祁䍁䅁兌杁䑁䅑兌硁䑁䅫兌祁䑁䅉杌㑂䝁䅷督㑂䙁䄰睕兂䙁䅍睑偂䍁䅁䅋祁䍁䅫睊桁䍁䅑睑歁䑁䅑免㙁䍁䅑睑歁䑁䅅免穁䅁䅁杌䄸䥁䅷䅁湁䙁䅳兒噂䍁䅁杒灂䝁䄴兙畂䝁䅍兡桂䝁䅷䅉兂䡁䅉睢浂䝁䅫䅢求䍁䅁兌杁䑁䅉䅍祁䑁䅉䅉瑁䍁䅁䅎瑁䑁䅅兏瑁䑁䅉杍畁䡁䅧䅢穂䡁䅧兘呂䙁䅁睕䑂䕁䄸䅉潁䑁䅉克湁䍁䅅䅊䕂䍁䅑免硁䑁䅧杏歁䕁䄸䅊硁䑁䅅䅏䅁䑁偕䅁䥃䅁䅁睊扂䕁䅕兖杁䕁䅙兡畂䝁䅅杢橂䝁䅫兙獂䍁䅁䅕祂䝁䄸杚灂䝁䅷党杁䍁䄰䅉祁䑁䅁杍祁䍁䅁兌杁䑁䅑兌硁䑁䅫兌祁䑁䅉杌㑂䝁䅷督㑂䙁䄰睕兂䙁䅍睑偂䍁䅁䅋祁䍁䅫睊桁䍁䅑杒歁䑁䅉䅍㙁䍁䅑睒歁䑁䅉䅍䅁䍁偫䅁䥃䅁䅁睊扂䕁䅕兖杁䕁䅙兡畂䝁䅅杢橂䝁䅫兙獂䍁䅁䅕祂䝁䄸杚灂䝁䅷党杁䍁䄰䅉祁䑁䅁杍祁䍁䅁兌杁䑁䅑兌硁䑁䅫兌祁䑁䅉杌㑂䝁䅷督㑂䙁䄰睕兂䙁䅍睑偂䍁䅁䅋祁䍁䅫睊桁䍁䅑杒歁䑁䅉免㙁䍁䅑睒歁䑁䅉免䅁䍁偳䅁䥃䅁䅁睊扂䕁䅕兖杁䕁䅙兡畂䝁䅅杢橂䝁䅫兙獂䍁䅁䅕祂䝁䄸杚灂䝁䅷党杁䍁䄰䅉祁䑁䅁杍祁䍁䅁兌杁䑁䅑兌硁䑁䅫兌祁䑁䅉杌㑂䝁䅷督㑂䙁䄰睕兂䙁䅍睑偂䍁䅁䅋祁䍁䅫睊桁䍁䅑杒歁䑁䅍李㙁䍁䅑杓歁䑁䅍李䅁䍁倰䅁䥃䅁䅁睊扂䕁䅕兖杁䕁䅙兡畂䝁䅅杢橂䝁䅫兙獂䍁䅁䅕祂䝁䄸杚灂䝁䅷党杁䍁䄰䅉祁䑁䅁杍祁䍁䅁兌杁䑁䅑兌硁䑁䅫兌祁䑁䅉杌㑂䝁䅷督㑂䙁䄰睕兂䙁䅍睑偂䍁䅁䅋祁䍁䅫睊桁䍁䅑杒歁䑁䅍睎㙁䍁䅑杓歁䑁䅍睎䅁䍁倸䅁㡂䅁䅁睊扂䕁䅕兖杁䕁䅙兡畂䝁䅅杢橂䝁䅫兙獂䍁䅁䅕祂䝁䄸杚灂䝁䅷党杁䍁䄰䅉祁䑁䅁杍祁䍁䅁兌杁䑁䅑兌硁䑁䅫兌祁䑁䅉杌㑂䝁䅷督㑂䙁䄰睕兂䙁䅍睑偂䍁䅁䅋祁䍁䅫睊桁䍁䅑睕歁䑁䅍兏䅁䍁偣䅁㡂䅁䅁睊扂䕁䅕兖杁䕁䅙兡畂䝁䅅杢橂䝁䅫兙獂䍁䅁䅕祂䝁䄸杚灂䝁䅷党杁䍁䄰䅉祁䑁䅁杍祁䍁䅁兌杁䑁䅑兌硁䑁䅫兌祁䑁䅉杌㑂䝁䅷督㑂䙁䄰睕兂䙁䅍睑偂䍁䅁䅋祁䍁䅫睊桁䍁䅑杖歁䑁䅑杍䅁䑁偁䅁䥃䅁䅁睊扂䕁䅕兖杁䕁䅙兡畂䝁䅅杢橂䝁䅫兙獂䍁䅁䅕祂䝁䄸杚灂䝁䅷党杁䍁䄰䅉祁䑁䅁杍祁䍁䅁兌杁䑁䅑兌硁䑁䅫兌祁䑁䅉杌㑂䝁䅷督㑂䙁䄰睕兂䙁䅍睑偂䍁䅁䅋祁䍁䅫睊桁䍁䅑睖歁䑁䅑䅏㙁䍁䅑睖歁䑁䅕李䅁䑁偉䅁㡂䅁䅁睊扂䕁䅕兖杁䕁䅙兡畂䝁䅅杢橂䝁䅫兙獂䍁䅁䅕祂䝁䄸杚灂䝁䅷党杁䍁䄰䅉祁䑁䅁杍祁䍁䅁兌杁䑁䅑兌硁䑁䅫兌祁䑁䅉杌㑂䝁䅷督㑂䙁䄰睕兂䙁䅍睑偂䍁䅁䅋祁䍁䅫睊桁䍁䅑䅗歁䑁䅑杍䅁䑁偅䅁㡂䅁䅁睊扂䕁䅕兖杁䕁䅙兡畂䝁䅅杢橂䝁䅫兙獂䍁䅁䅕祂䝁䄸杚灂䝁䅷党杁䍁䄰䅉祁䑁䅁杍祁䍁䅁兌杁䑁䅑兌硁䑁䅫兌祁䑁䅉杌㑂䝁䅷督㑂䙁䄰睕兂䙁䅍睑偂䍁䅁䅋祁䍁䅫睊桁䍁䅑䅗歁䑁䅑睍䅁䑁偍䅁祂䅁䅁睊扂䕁䅕兖杁䕁䅙兡畂䝁䅅杢橂䝁䅫兙獂䍁䅁䅕祂䝁䄸杚灂䝁䅷党杁䍁䄰䅉祁䑁䅁杍祁䍁䅁兌杁䑁䅑兌硁䑁䅫兌祁䑁䅉杌㑂䝁䅷督㑂䙁䄰睕卂䕁䅕睊桁䍁䅑村歁䑁䅅免ㅁ䅁䅁䅤䄸䡁䅁䅁湁䙁䅳兒噂䍁䅁杒灂䝁䄴兙畂䝁䅍兡桂䝁䅷䅉兂䡁䅉睢浂䝁䅫䅢求䍁䅁兌杁䑁䅉䅍祁䑁䅉䅉瑁䍁䅁䅎瑁䑁䅅兏瑁䑁䅉杍畁䡁䅧䅢穂䡁䅧兘呂䙁䅉兒湁䍁䅅䅊䑂䍁䅑杍睁䅁䅁睚䄸䡁䅷䅁湁䙁䅳兒噂䍁䅁杒灂䝁䄴兙畂䝁䅍兡桂䝁䅷䅉兂䡁䅉睢浂䝁䅫䅢求䍁䅁兌杁䑁䅉䅍祁䑁䅉䅉瑁䍁䅁䅎瑁䑁䅅兏瑁䑁䅉杍畁䡁䅧䅢穂䡁䅧兘呂䙁䅉兒湁䍁䅅䅊䑂䍁䅑杍ぁ䑁䅯䅊䑂䍁䅑睍ㅁ䅁䅁兡䄸䡁䅁䅁湁䙁䅳兒噂䍁䅁杒灂䝁䄴兙畂䝁䅍兡桂䝁䅷䅉兂䡁䅉睢浂䝁䅫䅢求䍁䅁兌杁䑁䅉䅍祁䑁䅉䅉瑁䍁䅁䅎瑁䑁䅅兏瑁䑁䅉杍畁䡁䅧䅢穂䡁䅧兘呂䙁䅉兒湁䍁䅅䅊䑂䍁䅑睍㉁䅁䅁睡䄸䡁䄴䅁湁䙁䅳兒噂䍁䅁杒灂䝁䄴兙畂䝁䅍兡桂䝁䅷䅉兂䡁䅉睢浂䝁䅫䅢求䍁䅁兌杁䑁䅉䅍祁䑁䅉䅉瑁䍁䅁䅎瑁䑁䅅兏瑁䑁䅉杍畁䡁䅧䅢穂䡁䅧兘呂䙁䅉兒湁䍁䅅䅊䑂䍁䅑䅎硁䑁䅯䅊䑂䍁䅑免硁䑁䅍䅁瑂睄䅁䅧䅁䍁䅣睗䙂䙁䅕䅉䝂䝁䅫杢桂䝁䄴睙灂䝁䅅䅢杁䙁䅁杣療䝁䅙兡獂䝁䅕䅉瑁䍁䅁杍睁䑁䅉杍杁䍁䄰䅉ぁ䍁䄰免㕁䍁䄰杍祁䍁䄴䅥獂䡁䅍䅥摂䙁䅍杕䙂䍁䅣光歁䕁䅑䅊硁䑁䅅䅏㙁䍁䅑睔歁䑁䅅免㑁䅁䅁兤䄸䡁䅷䅁湁䙁䅳兒噂䍁䅁杒灂䝁䄴兙畂䝁䅍兡桂䝁䅷䅉兂䡁䅉睢浂䝁䅫䅢求䍁䅁兌杁䑁䅉䅍祁䑁䅉䅉瑁䍁䅁䅎瑁䑁䅅兏瑁䑁䅉杍畁䡁䅧䅢穂䡁䅧兘呂䙁䅉兒湁䍁䅅䅊䝂䍁䅑杍睁䑁䅯䅊䡂䍁䅑杍睁䅁䅁䅡䄸䡁䅷䅁湁䙁䅳兒噂䍁䅁杒灂䝁䄴兙畂䝁䅍兡桂䝁䅷䅉兂䡁䅉睢浂䝁䅫䅢求䍁䅁兌杁䑁䅉䅍祁䑁䅉䅉瑁䍁䅁䅎瑁䑁䅅兏瑁䑁䅉杍畁䡁䅧䅢穂䡁䅧兘呂䙁䅉兒湁䍁䅅䅊䝂䍁䅑杍硁䑁䅯䅊䡂䍁䅑杍硁䅁䅁条䄸䡁䅷䅁湁䙁䅳兒噂䍁䅁杒灂䝁䄴兙畂䝁䅍兡桂䝁䅷䅉兂䡁䅉睢浂䝁䅫䅢求䍁䅁兌杁䑁䅉䅍祁䑁䅉䅉瑁䍁䅁䅎瑁䑁䅅兏瑁䑁䅉杍畁䡁䅧䅢穂䡁䅧兘呂䙁䅉兒湁䍁䅅䅊䝂䍁䅑睍㉁䑁䅯䅊䭂䍁䅑睍㉁䅁䅁䅢䄸䡁䅷䅁湁䙁䅳兒噂䍁䅁杒灂䝁䄴兙畂䝁䅍兡桂䝁䅷䅉兂䡁䅉睢浂䝁䅫䅢求䍁䅁兌杁䑁䅉䅍祁䑁䅉䅉瑁䍁䅁䅎瑁䑁䅅兏瑁䑁䅉杍畁䡁䅧䅢穂䡁䅧兘呂䙁䅉兒湁䍁䅅䅊䝂䍁䅑睍㍁䑁䅯䅊䭂䍁䅑睍㍁䅁䅁杢䄸䡁䅁䅁湁䙁䅳兒噂䍁䅁杒灂䝁䄴兙畂䝁䅍兡桂䝁䅷䅉兂䡁䅉睢浂䝁䅫䅢求䍁䅁兌杁䑁䅉䅍祁䑁䅉䅉瑁䍁䅁䅎瑁䑁䅅兏瑁䑁䅉杍畁䡁䅧䅢穂䡁䅧兘呂䙁䅉兒湁䍁䅅䅊呂䍁䅑睍㕁䅁䅁睢䄸䡁䅁䅁湁䙁䅳兒噂䍁䅁杒灂䝁䄴兙畂䝁䅍兡桂䝁䅷䅉兂䡁䅉睢浂䝁䅫䅢求䍁䅁兌杁䑁䅉䅍祁䑁䅉䅉瑁䍁䅁䅎瑁䑁䅅兏瑁䑁䅉杍畁䡁䅧䅢穂䡁䅧兘呂䙁䅉兒湁䍁䅅䅊坂䍁䅑䅎祁䅁䅁䅣䄸䡁䅷䅁湁䙁䅳兒噂䍁䅁杒灂䝁䄴兙畂䝁䅍兡桂䝁䅷䅉兂䡁䅉睢浂䝁䅫䅢求䍁䅁兌杁䑁䅉䅍祁䑁䅉䅉瑁䍁䅁䅎瑁䑁䅅兏瑁䑁䅉杍畁䡁䅧䅢穂䡁䅧兘呂䙁䅉兒湁䍁䅅䅊塂䍁䅑䅎㑁䑁䅯䅊塂䍁䅑兎㉁䅁䅁杣䄸䡁䅁䅁湁䙁䅳兒噂䍁䅁杒灂䝁䄴兙畂䝁䅍兡桂䝁䅷䅉兂䡁䅉睢浂䝁䅫䅢求䍁䅁兌杁䑁䅉䅍祁䑁䅉䅉瑁䍁䅁䅎瑁䑁䅅兏瑁䑁䅉杍畁䡁䅧䅢穂䡁䅧兘呂䙁䅉兒湁䍁䅅䅊奂䍁䅑䅎祁䅁䅁兣䄸䡁䅁䅁湁䙁䅳兒噂䍁䅁杒灂䝁䄴兙畂䝁䅍兡桂䝁䅷䅉兂䡁䅉睢浂䝁䅫䅢求䍁䅁兌杁䑁䅉䅍祁䑁䅉䅉瑁䍁䅁䅎瑁䑁䅅兏瑁䑁䅉杍畁䡁䅧䅢穂䡁䅧兘呂䙁䅉兒湁䍁䅅䅊奂䍁䅑䅎穁䅁䅁督䄸䥁䅁䅁湁䙁䅳兒噂䍁䅁杒灂䝁䄴兙畂䝁䅍兡桂䝁䅷䅉兂䡁䅉睢浂䝁䅫䅢求䍁䅁兌杁䑁䅉䅍祁䑁䅉䅉瑁䍁䅁䅎瑁䑁䅅兏瑁䑁䅉杍畁䡁䅧䅢穂䡁䅧兘呂䙁䅣兒兂䕁䅍睔杁䍁䅧杍灁䍁䅣光歁䕁䅉䅊硁䑁䅅兎䅁䕁偕䅁⭂䅁䅁睊扂䕁䅕兖杁䕁䅙兡畂䝁䅅杢橂䝁䅫兙獂䍁䅁䅕祂䝁䄸杚灂䝁䅷党杁䍁䄰䅉祁䑁䅁杍祁䍁䅁兌杁䑁䅑兌硁䑁䅫兌祁䑁䅉杌㑂䝁䅷督㑂䙁䄰睕塂䕁䅕䅕䑂䕁䄸䅉潁䑁䅉克湁䍁䅅䅊䑂䍁䅑杍睁䅁䅁睒䄸䥁䅯䅁湁䙁䅳兒噂䍁䅁杒灂䝁䄴兙畂䝁䅍兡桂䝁䅷䅉兂䡁䅉睢浂䝁䅫䅢求䍁䅁兌杁䑁䅉䅍祁䑁䅉䅉瑁䍁䅁䅎瑁䑁䅅兏瑁䑁䅉杍畁䡁䅧䅢穂䡁䅧兘呂䙁䅣兒兂䕁䅍睔杁䍁䅧杍灁䍁䅣光歁䕁䅍䅊祁䑁䅑杏歁䕁䅍䅊穁䑁䅕䅁䩂睄䅁杦䅁䍁䅣睗䙂䙁䅕䅉䝂䝁䅫杢桂䝁䄴睙灂䝁䅅䅢杁䙁䅁杣療䝁䅙兡獂䝁䅕䅉瑁䍁䅁杍睁䑁䅉杍杁䍁䄰䅉ぁ䍁䄰免㕁䍁䄰杍祁䍁䄴䅥獂䡁䅍䅥摂䙁䅍睖䙂䙁䅁睑偂䍁䅁䅋祁䍁䅫睊桁䍁䅑睑歁䑁䅍李䅁䕁偳䅁䵃䅁䅁睊扂䕁䅕兖杁䕁䅙兡畂䝁䅅杢橂䝁䅫兙獂䍁䅁䅕祂䝁䄸杚灂䝁䅷党杁䍁䄰䅉祁䑁䅁杍祁䍁䅁兌杁䑁䅑兌硁䑁䅫兌祁䑁䅉杌㑂䝁䅷督㑂䙁䄰睕塂䕁䅕䅕䑂䕁䄸䅉潁䑁䅉克湁䍁䅅䅊䑂䍁䅑䅎硁䑁䅯䅊䑂䍁䅑免硁䑁䅍䅁乂睄䅁杪䅁䍁䅣睗䙂䙁䅕䅉䝂䝁䅫杢桂䝁䄴睙灂䝁䅅䅢杁䙁䅁杣療䝁䅙兡獂䝁䅕䅉瑁䍁䅁杍睁䑁䅉杍杁䍁䄰䅉ぁ䍁䄰免㕁䍁䄰杍祁䍁䄴䅥獂䡁䅍䅥摂䙁䅍睖䙂䙁䅁睑偂䍁䅁䅋祁䍁䅫睊桁䍁䅑䅒歁䑁䅅免㑁䑁䅯䅊偂䍁䅑免硁䑁䅧䅁䝂睄䅁杩䅁䍁䅣睗䙂䙁䅕䅉䝂䝁䅫杢桂䝁䄴睙灂䝁䅅䅢杁䙁䅁杣療䝁䅙兡獂䝁䅕䅉瑁䍁䅁杍睁䑁䅉杍杁䍁䄰䅉ぁ䍁䄰免㕁䍁䄰杍祁䍁䄴䅥獂䡁䅍䅥摂䙁䅍睖䙂䙁䅁睑偂䍁䅁䅋祁䍁䅫睊桁䍁䅑杒歁䑁䅉䅍㙁䍁䅑睒歁䑁䅉䅍䅁䕁偧䅁䭃䅁䅁睊扂䕁䅕兖杁䕁䅙兡畂䝁䅅杢橂䝁䅫兙獂䍁䅁䅕祂䝁䄸杚灂䝁䅷党杁䍁䄰䅉祁䑁䅁杍祁䍁䅁兌杁䑁䅑兌硁䑁䅫兌祁䑁䅉杌㑂䝁䅷督㑂䙁䄰睕塂䕁䅕䅕䑂䕁䄸䅉潁䑁䅉克湁䍁䅅䅊䝂䍁䅑杍硁䑁䅯䅊䡂䍁䅑杍硁䅁䅁杓䄸䥁䅯䅁湁䙁䅳兒噂䍁䅁杒灂䝁䄴兙畂䝁䅍兡桂䝁䅷䅉兂䡁䅉睢浂䝁䅫䅢求䍁䅁兌杁䑁䅉䅍祁䑁䅉䅉瑁䍁䅁䅎瑁䑁䅅兏瑁䑁䅉杍畁䡁䅧䅢穂䡁䅧兘呂䙁䅣兒兂䕁䅍睔杁䍁䅧杍灁䍁䅣光歁䕁䅙䅊穁䑁䅙杏歁䕁䅯䅊穁䑁䅙䅁䵂睄䅁杩䅁䍁䅣睗䙂䙁䅕䅉䝂䝁䅫杢桂䝁䄴睙灂䝁䅅䅢杁䙁䅁杣療䝁䅙兡獂䝁䅕䅉瑁䍁䅁杍睁䑁䅉杍杁䍁䄰䅉ぁ䍁䄰免㕁䍁䄰杍祁䍁䄴䅥獂䡁䅍䅥摂䙁䅍睖䙂䙁䅁睑偂䍁䅁䅋祁䍁䅫睊桁䍁䅑杒歁䑁䅍睎㙁䍁䅑杓歁䑁䅍睎䅁䕁倴䅁⭂䅁䅁睊扂䕁䅕兖杁䕁䅙兡畂䝁䅅杢橂䝁䅫兙獂䍁䅁䅕祂䝁䄸杚灂䝁䅷党杁䍁䄰䅉祁䑁䅁杍祁䍁䅁兌杁䑁䅑兌硁䑁䅫兌祁䑁䅉杌㑂䝁䅷督㑂䙁䄰睕塂䕁䅕䅕䑂䕁䄸䅉潁䑁䅉克湁䍁䅅䅊呂䍁䅑睍㕁䅁䅁睔䄸䡁䄴䅁湁䙁䅳兒噂䍁䅁杒灂䝁䄴兙畂䝁䅍兡桂䝁䅷䅉兂䡁䅉睢浂䝁䅫䅢求䍁䅁兌杁䑁䅉䅍祁䑁䅉䅉瑁䍁䅁䅎瑁䑁䅅兏瑁䑁䅉杍畁䡁䅧䅢穂䡁䅧兘呂䙁䅣兒兂䕁䅍睔杁䍁䅧杍灁䍁䅣光歁䙁䅙䅊ぁ䑁䅉䅁兂睄䅁杩䅁䍁䅣睗䙂䙁䅕䅉䝂䝁䅫杢桂䝁䄴睙灂䝁䅅䅢杁䙁䅁杣療䝁䅙兡獂䝁䅕䅉瑁䍁䅁杍睁䑁䅉杍杁䍁䄰䅉ぁ䍁䄰免㕁䍁䄰杍祁䍁䄴䅥獂䡁䅍䅥摂䙁䅍睖䙂䙁䅁睑偂䍁䅁䅋祁䍁䅫睊桁䍁䅑睖歁䑁䅑䅏㙁䍁䅑睖歁䑁䅕李䅁䙁偉䅁⭂䅁䅁睊扂䕁䅕兖杁䕁䅙兡畂䝁䅅杢橂䝁䅫兙獂䍁䅁䅕祂䝁䄸杚灂䝁䅷党杁䍁䄰䅉祁䑁䅁杍祁䍁䅁兌杁䑁䅑兌硁䑁䅫兌祁䑁䅉杌㑂䝁䅷督㑂䙁䄰睕塂䕁䅕䅕䑂䕁䄸䅉潁䑁䅉克湁䍁䅅䅊奂䍁䅑䅎祁䅁䅁兕䄸䡁䄴䅁湁䙁䅳兒噂䍁䅁杒灂䝁䄴兙畂䝁䅍兡桂䝁䅷䅉兂䡁䅉睢浂䝁䅫䅢求䍁䅁兌杁䑁䅉䅍祁䑁䅉䅉瑁䍁䅁䅎瑁䑁䅅兏瑁䑁䅉杍畁䡁䅧䅢穂䡁䅧兘呂䙁䅣兒兂䕁䅍睔杁䍁䅧杍灁䍁䅣光歁䙁䅧䅊ぁ䑁䅍䅁呂睄䅁䅥䅁䍁䅣睗䙂䙁䅕䅉䝂䝁䅫杢桂䝁䄴睙灂䝁䅅䅢杁䙁䅁杣療䝁䅙兡獂䝁䅕䅉瑁䍁䅁杍睁䑁䅉杍杁䍁䄰䅉ぁ䍁䄰免㕁䍁䄰杍祁䍁䄴䅥獂䡁䅍䅥摂䙁䅍睖䙂䙁䅁睑偂䍁䅣光歁䕁䅉䅊硁䑁䅅兎䅁䕁偍䅁㉂䅁䅁睊扂䕁䅕兖杁䕁䅙兡畂䝁䅅杢橂䝁䅫兙獂䍁䅁䅕祂䝁䄸杚灂䝁䅷党杁䍁䄰䅉祁䑁䅁杍祁䍁䅁兌杁䑁䅑兌硁䑁䅫兌祁䑁䅉杌㑂䝁䅷督㑂䙁䄰睕塂䕁䅕䅕䑂䕁䄸睊桁䍁䅑睑歁䑁䅉䅍䅁䑁偙䅁䍃䅁䅁睊扂䕁䅕兖杁䕁䅙兡畂䝁䅅杢橂䝁䅫兙獂䍁䅁䅕祂䝁䄸杚灂䝁䅷党杁䍁䄰䅉祁䑁䅁杍祁䍁䅁兌杁䑁䅑兌硁䑁䅫兌祁䑁䅉杌㑂䝁䅷督㑂䙁䄰睕塂䕁䅕䅕䑂䕁䄸睊桁䍁䅑睑歁䑁䅉䅎㙁䍁䅑睑歁䑁䅍兎䅁䑁偧䅁㉂䅁䅁睊扂䕁䅕兖杁䕁䅙兡畂䝁䅅杢橂䝁䅫兙獂䍁䅁䅕祂䝁䄸杚灂䝁䅷党杁䍁䄰䅉祁䑁䅁杍祁䍁䅁兌杁䑁䅑兌硁䑁䅫兌祁䑁䅉杌㑂䝁䅷督㑂䙁䄰睕塂䕁䅕䅕䑂䕁䄸睊桁䍁䅑睑歁䑁䅍李䅁䑁偯䅁䕃䅁䅁睊扂䕁䅕兖杁䕁䅙兡畂䝁䅅杢橂䝁䅫兙獂䍁䅁䅕祂䝁䄸杚灂䝁䅷党杁䍁䄰䅉祁䑁䅁杍祁䍁䅁兌杁䑁䅑兌硁䑁䅫兌祁䑁䅉杌㑂䝁䅷督㑂䙁䄰睕塂䕁䅕䅕䑂䕁䄸睊桁䍁䅑睑歁䑁䅑免㙁䍁䅑睑歁䑁䅅免穁䅁䅁䅐䄸䥁䅙䅁湁䙁䅳兒噂䍁䅁杒灂䝁䄴兙畂䝁䅍兡桂䝁䅷䅉兂䡁䅉睢浂䝁䅫䅢求䍁䅁兌杁䑁䅉䅍祁䑁䅉䅉瑁䍁䅁䅎瑁䑁䅅兏瑁䑁䅉杍畁䡁䅧䅢穂䡁䅧兘呂䙁䅣兒兂䕁䅍睔湁䍁䅅䅊䕂䍁䅑免硁䑁䅧杏歁䕁䄸䅊硁䑁䅅䅏䅁䕁偑䅁䍃䅁䅁睊扂䕁䅕兖杁䕁䅙兡畂䝁䅅杢橂䝁䅫兙獂䍁䅁䅕祂䝁䄸杚灂䝁䅷党杁䍁䄰䅉祁䑁䅁杍祁䍁䅁兌杁䑁䅑兌硁䑁䅫兌祁䑁䅉杌㑂䝁䅷督㑂䙁䄰睕塂䕁䅕䅕䑂䕁䄸睊桁䍁䅑杒歁䑁䅉䅍㙁䍁䅑睒歁䑁䅉䅍䅁䑁偣䅁䍃䅁䅁睊扂䕁䅕兖杁䕁䅙兡畂䝁䅅杢橂䝁䅫兙獂䍁䅁䅕祂䝁䄸杚灂䝁䅷党杁䍁䄰䅉祁䑁䅁杍祁䍁䅁兌杁䑁䅑兌硁䑁䅫兌祁䑁䅉杌㑂䝁䅷督㑂䙁䄰睕塂䕁䅕䅕䑂䕁䄸睊桁䍁䅑杒歁䑁䅉免㙁䍁䅑睒歁䑁䅉免䅁䑁偫䅁䍃䅁䅁睊扂䕁䅕兖杁䕁䅙兡畂䝁䅅杢橂䝁䅫兙獂䍁䅁䅕祂䝁䄸杚灂䝁䅷党杁䍁䄰䅉祁䑁䅁杍祁䍁䅁兌杁䑁䅑兌硁䑁䅫兌祁䑁䅉杌㑂䝁䅷督㑂䙁䄰睕塂䕁䅕䅕䑂䕁䄸睊桁䍁䅑杒歁䑁䅍李㙁䍁䅑杓歁䑁䅍李䅁䑁偳䅁䍃䅁䅁睊扂䕁䅕兖杁䕁䅙兡畂䝁䅅杢橂䝁䅫兙獂䍁䅁䅕祂䝁䄸杚灂䝁䅷党杁䍁䄰䅉祁䑁䅁杍祁䍁䅁兌杁䑁䅑兌硁䑁䅫兌祁䑁䅉杌㑂䝁䅷督㑂䙁䄰睕塂䕁䅕䅕䑂䕁䄸睊桁䍁䅑杒歁䑁䅍睎㙁䍁䅑杓歁䑁䅍睎䅁䑁倰䅁㉂䅁䅁睊扂䕁䅕兖杁䕁䅙兡畂䝁䅅杢橂䝁䅫兙獂䍁䅁䅕祂䝁䄸杚灂䝁䅷党杁䍁䄰䅉祁䑁䅁杍祁䍁䅁兌杁䑁䅑兌硁䑁䅫兌祁䑁䅉杌㑂䝁䅷督㑂䙁䄰睕塂䕁䅕䅕䑂䕁䄸睊桁䍁䅑睕歁䑁䅍兏䅁䑁倴䅁㉂䅁䅁睊扂䕁䅕兖杁䕁䅙兡畂䝁䅅杢橂䝁䅫兙獂䍁䅁䅕祂䝁䄸杚灂䝁䅷党杁䍁䄰䅉祁䑁䅁杍祁䍁䅁兌杁䑁䅑兌硁䑁䅫兌祁䑁䅉杌㑂䝁䅷督㑂䙁䄰睕塂䕁䅕䅕䑂䕁䄸睊桁䍁䅑杖歁䑁䅑杍䅁䑁倸䅁䍃䅁䅁睊扂䕁䅕兖杁䕁䅙兡畂䝁䅅杢橂䝁䅫兙獂䍁䅁䅕祂䝁䄸杚灂䝁䅷党杁䍁䄰䅉祁䑁䅁杍祁䍁䅁兌杁䑁䅑兌硁䑁䅫兌祁䑁䅉杌㑂䝁䅷督㑂䙁䄰睕塂䕁䅕䅕䑂䕁䄸睊桁䍁䅑睖歁䑁䅑䅏㙁䍁䅑睖歁䑁䅕李䅁䕁偅䅁㉂䅁䅁睊扂䕁䅕兖杁䕁䅙兡畂䝁䅅杢橂䝁䅫兙獂䍁䅁䅕祂䝁䄸杚灂䝁䅷党杁䍁䄰䅉祁䑁䅁杍祁䍁䅁兌杁䑁䅑兌硁䑁䅫兌祁䑁䅉杌㑂䝁䅷督㑂䙁䄰睕塂䕁䅕䅕䑂䕁䄸睊桁䍁䅑䅗歁䑁䅑杍䅁䕁偁䅁㉂䅁䅁睊扂䕁䅕兖杁䕁䅙兡畂䝁䅅杢橂䝁䅫兙獂䍁䅁䅕祂䝁䄸杚灂䝁䅷党杁䍁䄰䅉祁䑁䅁杍祁䍁䅁兌杁䑁䅑兌硁䑁䅫兌祁䑁䅉杌㑂䝁䅷督㑂䙁䄰睕塂䕁䅕䅕䑂䕁䄸睊桁䍁䅑䅗歁䑁䅑睍䅁䕁偉䅁㙂䅁䅁睊扂䕁䅕兖杁䕁䅙兡畂䝁䅅杢橂䝁䅫兙獂䍁䅁䅕祂䝁䄸杚灂䝁䅷党杁䍁䄰䅉祁䑁䅁杍祁䍁䅁兌杁䑁䅑兌硁䑁䅫兌祁䑁䅉杌㑂䝁䅷督㑂䙁䄰睕塂䕁䅕䅕䑂䕁䄸免湁䍁䅅䅊䍂䍁䅑免硁䑁䅕䅁噂䅄䅁䅥䅁䍁䅣睗䙂䙁䅕䅉䝂䝁䅫杢桂䝁䄴睙灂䝁䅅䅢杁䙁䅁杣療䝁䅙兡獂䝁䅕䅉瑁䍁䅁杍睁䑁䅉杍杁䍁䄰䅉ぁ䍁䄰免㕁䍁䄰杍祁䍁䄴䅥獂䡁䅍䅥摂䙁䅍睖䙂䙁䅁睑偂䑁䅅睊桁䍁䅑睑歁䑁䅉䅍䅁䕁䵧䅁䕃䅁䅁睊扂䕁䅕兖杁䕁䅙兡畂䝁䅅杢橂䝁䅫兙獂䍁䅁䅕祂䝁䄸杚灂䝁䅷党杁䍁䄰䅉祁䑁䅁杍祁䍁䅁兌杁䑁䅑兌硁䑁䅫兌祁䑁䅉杌㑂䝁䅷督㑂䙁䄰睕塂䕁䅕䅕䑂䕁䄸免湁䍁䅅䅊䑂䍁䅑杍ぁ䑁䅯䅊䑂䍁䅑睍ㅁ䅁䅁杓䅷䡁䅧䅁湁䙁䅳兒噂䍁䅁杒灂䝁䄴兙畂䝁䅍兡桂䝁䅷䅉兂䡁䅉睢浂䝁䅫䅢求䍁䅁兌杁䑁䅉䅍祁䑁䅉䅉瑁䍁䅁䅎瑁䑁䅅兏瑁䑁䅉杍畁䡁䅧䅢穂䡁䅧兘呂䙁䅣兒兂䕁䅍睔硁䍁䅣光歁䕁䅍䅊穁䑁䅙䅁䵂䅄䅁杨䅁䍁䅣睗䙂䙁䅕䅉䝂䝁䅫杢桂䝁䄴睙灂䝁䅅䅢杁䙁䅁杣療䝁䅙兡獂䝁䅕䅉瑁䍁䅁杍睁䑁䅉杍杁䍁䄰䅉ぁ䍁䄰免㕁䍁䄰杍祁䍁䄴䅥獂䡁䅍䅥摂䙁䅍睖䙂䙁䅁睑偂䑁䅅睊桁䍁䅑睑歁䑁䅑免㙁䍁䅑睑歁䑁䅅免穁䅁䅁杔䅷䥁䅧䅁湁䙁䅳兒噂䍁䅁杒灂䝁䄴兙畂䝁䅍兡桂䝁䅷䅉兂䡁䅉睢浂䝁䅫䅢求䍁䅁兌杁䑁䅉䅍祁䑁䅉䅉瑁䍁䅁䅎瑁䑁䅅兏瑁䑁䅉杍畁䡁䅧䅢穂䡁䅧兘呂䙁䅣兒兂䕁䅍睔硁䍁䅣光歁䕁䅑䅊硁䑁䅅䅏㙁䍁䅑睔歁䑁䅅免㑁䅁䅁杖䅷䥁䅑䅁湁䙁䅳兒噂䍁䅁杒灂䝁䄴兙畂䝁䅍兡桂䝁䅷䅉兂䡁䅉睢浂䝁䅫䅢求䍁䅁兌杁䑁䅉䅍祁䑁䅉䅉瑁䍁䅁䅎瑁䑁䅅兏瑁䑁䅉杍畁䡁䅧䅢穂䡁䅧兘呂䙁䅣兒兂䕁䅍睔硁䍁䅣光歁䕁䅙䅊祁䑁䅁杏歁䕁䅣䅊祁䑁䅁䅁䩂䅄䅁䅨䅁䍁䅣睗䙂䙁䅕䅉䝂䝁䅫杢桂䝁䄴睙灂䝁䅅䅢杁䙁䅁杣療䝁䅙兡獂䝁䅕䅉瑁䍁䅁杍睁䑁䅉杍杁䍁䄰䅉ぁ䍁䄰免㕁䍁䄰杍祁䍁䄴䅥獂䡁䅍䅥摂䙁䅍睖䙂䙁䅁睑偂䑁䅅睊桁䍁䅑杒歁䑁䅉免㙁䍁䅑睒歁䑁䅉免䅁䕁䵳䅁䕃䅁䅁睊扂䕁䅕兖杁䕁䅙兡畂䝁䅅杢橂䝁䅫兙獂䍁䅁䅕祂䝁䄸杚灂䝁䅷党杁䍁䄰䅉祁䑁䅁杍祁䍁䅁兌杁䑁䅑兌硁䑁䅫兌祁䑁䅉杌㑂䝁䅷督㑂䙁䄰睕塂䕁䅕䅕䑂䕁䄸免湁䍁䅅䅊䝂䍁䅑睍㉁䑁䅯䅊䭂䍁䅑睍㉁䅁䅁兔䅷䥁䅑䅁湁䙁䅳兒噂䍁䅁杒灂䝁䄴兙畂䝁䅍兡桂䝁䅷䅉兂䡁䅉睢浂䝁䅫䅢求䍁䅁兌杁䑁䅉䅍祁䑁䅉䅉瑁䍁䅁䅎瑁䑁䅅兏瑁䑁䅉杍畁䡁䅧䅢穂䡁䅧兘呂䙁䅣兒兂䕁䅍睔硁䍁䅣光歁䕁䅙䅊穁䑁䅣杏歁䕁䅯䅊穁䑁䅣䅁偂䅄䅁䅥䅁䍁䅣睗䙂䙁䅕䅉䝂䝁䅫杢桂䝁䄴睙灂䝁䅅䅢杁䙁䅁杣療䝁䅙兡獂䝁䅕䅉瑁䍁䅁杍睁䑁䅉杍杁䍁䄰䅉ぁ䍁䄰免㕁䍁䄰杍祁䍁䄴䅥獂䡁䅍䅥摂䙁䅍睖䙂䙁䅁睑偂䑁䅅睊桁䍁䅑睕歁䑁䅍兏䅁䙁䵁䅁㑂䅁䅁睊扂䕁䅕兖杁䕁䅙兡畂䝁䅅杢橂䝁䅫兙獂䍁䅁䅕祂䝁䄸杚灂䝁䅷党杁䍁䄰䅉祁䑁䅁杍祁䍁䅁兌杁䑁䅑兌硁䑁䅫兌祁䑁䅉杌㑂䝁䅷督㑂䙁䄰睕塂䕁䅕䅕䑂䕁䄸免湁䍁䅅䅊坂䍁䅑䅎祁䅁䅁兕䅷䥁䅑䅁湁䙁䅳兒噂䍁䅁杒灂䝁䄴兙畂䝁䅍兡桂䝁䅷䅉兂䡁䅉睢浂䝁䅫䅢求䍁䅁兌杁䑁䅉䅍祁䑁䅉䅉瑁䍁䅁䅎瑁䑁䅅兏瑁䑁䅉杍畁䡁䅧䅢穂䡁䅧兘呂䙁䅣兒兂䕁䅍睔硁䍁䅣光歁䙁䅣䅊ぁ䑁䅧杏歁䙁䅣䅊ㅁ䑁䅙䅁呂䅄䅁䅥䅁䍁䅣睗䙂䙁䅕䅉䝂䝁䅫杢桂䝁䄴睙灂䝁䅅䅢杁䙁䅁杣療䝁䅙兡獂䝁䅕䅉瑁䍁䅁杍睁䑁䅉杍杁䍁䄰䅉ぁ䍁䄰免㕁䍁䄰杍祁䍁䄴䅥獂䡁䅍䅥摂䙁䅍睖䙂䙁䅁睑偂䑁䅅睊桁䍁䅑䅗歁䑁䅑杍䅁䙁䵉䅁㑂䅁䅁睊扂䕁䅕兖杁䕁䅙兡畂䝁䅅杢橂䝁䅫兙獂䍁䅁䅕祂䝁䄸杚灂䝁䅷党杁䍁䄰䅉祁䑁䅁杍祁䍁䅁兌杁䑁䅑兌硁䑁䅫兌祁䑁䅉杌㑂䝁䅷督㑂䙁䄰睕塂䕁䅕䅕䑂䕁䄸免湁䍁䅅䅊奂䍁䅑䅎穁䅁䅁䅖䅷䡁䅉䅁湁䙁䅳兒噂䍁䅁杒灂䝁䄴兙畂䝁䅍兡桂䝁䅷䅉兂䡁䅉睢浂䝁䅫䅢求䍁䅁兌杁䑁䅉䅍祁䑁䅉䅉瑁䍁䅁䅎瑁䑁䅅兏瑁䑁䅉杍畁䡁䅧䅢穂䡁䅧兘坂䙁䅙睑湁䍁䅅䅊䍂䍁䅑免硁䑁䅕䅁䡁睄䅁䅣䅁䍁䅣睗䙂䙁䅕䅉䝂䝁䅫杢桂䝁䄴睙灂䝁䅅䅢杁䙁䅁杣療䝁䅙兡獂䝁䅕䅉瑁䍁䅁杍睁䑁䅉杍杁䍁䄰䅉ぁ䍁䄰免㕁䍁䄰杍祁䍁䄴䅥獂䡁䅍䅥摂䙁䅙杖䑂䍁䅣光歁䕁䅍䅊祁䑁䅁䅁㙄杄䅁䅦䅁䍁䅣睗䙂䙁䅕䅉䝂䝁䅫杢桂䝁䄴睙灂䝁䅅䅢杁䙁䅁杣療䝁䅙兡獂䝁䅕䅉瑁䍁䅁杍睁䑁䅉杍杁䍁䄰䅉ぁ䍁䄰免㕁䍁䄰杍祁䍁䄴䅥獂䡁䅍䅥摂䙁䅙杖䑂䍁䅣光歁䕁䅍䅊祁䑁䅑杏歁䕁䅍䅊穁䑁䅕䅁㡄杄䅁䅣䅁䍁䅣睗䙂䙁䅕䅉䝂䝁䅫杢桂䝁䄴睙灂䝁䅅䅢杁䙁䅁杣療䝁䅙兡獂䝁䅕䅉瑁䍁䅁杍睁䑁䅉杍杁䍁䄰䅉ぁ䍁䄰免㕁䍁䄰杍祁䍁䄴䅥獂䡁䅍䅥摂䙁䅙杖䑂䍁䅣光歁䕁䅍䅊穁䑁䅙䅁䑁睄䅁杦䅁䍁䅣睗䙂䙁䅕䅉䝂䝁䅫杢桂䝁䄴睙灂䝁䅅䅢杁䙁䅁杣療䝁䅙兡獂䝁䅕䅉瑁䍁䅁杍睁䑁䅉杍杁䍁䄰䅉ぁ䍁䄰免㕁䍁䄰杍祁䍁䄴䅥獂䡁䅍䅥摂䙁䅙杖䑂䍁䅣光歁䕁䅍䅊ぁ䑁䅅杏歁䕁䅍䅊硁䑁䅅睍䅁䅁偕䅁䅃䅁䅁睊扂䕁䅕兖杁䕁䅙兡畂䝁䅅杢橂䝁䅫兙獂䍁䅁䅕祂䝁䄸杚灂䝁䅷党杁䍁䄰䅉祁䑁䅁杍祁䍁䅁兌杁䑁䅑兌硁䑁䅫兌祁䑁䅉杌㑂䝁䅷督㑂䙁䄰杖坂䕁䅍睊桁䍁䅑䅒歁䑁䅅免㑁䑁䅯䅊偂䍁䅑免硁䑁䅧䅁䥁睄䅁䅦䅁䍁䅣睗䙂䙁䅕䅉䝂䝁䅫杢桂䝁䄴睙灂䝁䅅䅢杁䙁䅁杣療䝁䅙兡獂䝁䅕䅉瑁䍁䅁杍睁䑁䅉杍杁䍁䄰䅉ぁ䍁䄰免㕁䍁䄰杍祁䍁䄴䅥獂䡁䅍䅥摂䙁䅙杖䑂䍁䅣光歁䕁䅙䅊祁䑁䅁杏歁䕁䅣䅊祁䑁䅁䅁㝄杄䅁䅦䅁䍁䅣睗䙂䙁䅕䅉䝂䝁䅫杢桂䝁䄴睙灂䝁䅅䅢杁䙁䅁杣療䝁䅙兡獂䝁䅕䅉瑁䍁䅁杍睁䑁䅉杍杁䍁䄰䅉ぁ䍁䄰免㕁䍁䄰杍祁䍁䄴䅥獂䡁䅍䅥摂䙁䅙杖䑂䍁䅣光歁䕁䅙䅊祁䑁䅅杏歁䕁䅣䅊祁䑁䅅䅁㥄杄䅁䅦䅁䍁䅣睗䙂䙁䅕䅉䝂䝁䅫杢桂䝁䄴睙灂䝁䅅䅢杁䙁䅁杣療䝁䅙兡獂䝁䅕䅉瑁䍁䅁杍睁䑁䅉杍杁䍁䄰䅉ぁ䍁䄰免㕁䍁䄰杍祁䍁䄴䅥獂䡁䅍䅥摂䙁䅙杖䑂䍁䅣光歁䕁䅙䅊穁䑁䅙杏歁䕁䅯䅊穁䑁䅙䅁䕁睄䅁䅦䅁䍁䅣睗䙂䙁䅕䅉䝂䝁䅫杢桂䝁䄴睙灂䝁䅅䅢杁䙁䅁杣療䝁䅙兡獂䝁䅕䅉瑁䍁䅁杍睁䑁䅉杍杁䍁䄰䅉ぁ䍁䄰免㕁䍁䄰杍祁䍁䄴䅥獂䡁䅍䅥摂䙁䅙杖䑂䍁䅣光歁䕁䅙䅊穁䑁䅣杏歁䕁䅯䅊穁䑁䅣䅁䝁睄䅁䅣䅁䍁䅣睗䙂䙁䅕䅉䝂䝁䅫杢桂䝁䄴睙灂䝁䅅䅢杁䙁䅁杣療䝁䅙兡獂䝁䅕䅉瑁䍁䅁杍睁䑁䅉杍杁䍁䄰䅉ぁ䍁䄰免㕁䍁䄰杍祁䍁䄴䅥獂䡁䅍䅥摂䙁䅙杖䑂䍁䅣光歁䙁䅍䅊穁䑁䅫䅁䍁睄䅁䅣䅁䍁䅣睗䙂䙁䅕䅉䝂䝁䅫杢桂䝁䄴睙灂䝁䅅䅢杁䙁䅁杣療䝁䅙兡獂䝁䅕䅉瑁䍁䅁杍睁䑁䅉杍杁䍁䄰䅉ぁ䍁䄰免㕁䍁䄰杍祁䍁䄴䅥獂䡁䅍䅥摂䙁䅙杖䑂䍁䅣光歁䙁䅙䅊ぁ䑁䅉䅁⭄杄䅁䅦䅁䍁䅣睗䙂䙁䅕䅉䝂䝁䅫杢桂䝁䄴睙灂䝁䅅䅢杁䙁䅁杣療䝁䅙兡獂䝁䅕䅉瑁䍁䅁杍睁䑁䅉杍杁䍁䄰䅉ぁ䍁䄰免㕁䍁䄰杍祁䍁䄴䅥獂䡁䅍䅥摂䙁䅙杖䑂䍁䅣光歁䙁䅣䅊ぁ䑁䅧杏歁䙁䅣䅊ㅁ䑁䅙䅁䅁睄䅁䅣䅁䍁䅣睗䙂䙁䅕䅉䝂䝁䅫杢桂䝁䄴睙灂䝁䅅䅢杁䙁䅁杣療䝁䅙兡獂䝁䅕䅉瑁䍁䅁杍睁䑁䅉杍杁䍁䄰䅉ぁ䍁䄰免㕁䍁䄰杍祁䍁䄴䅥獂䡁䅍䅥摂䙁䅙杖䑂䍁䅣光歁䙁䅧䅊ぁ䑁䅉䅁⽄杄䅁䅣䅁䍁䅣睗䙂䙁䅕䅉䝂䝁䅫杢桂䝁䄴睙灂䝁䅅䅢杁䙁䅁杣療䝁䅙兡獂䝁䅕䅉瑁䍁䅁杍睁䑁䅉杍杁䍁䄰䅉ぁ䍁䄰免㕁䍁䄰杍祁䍁䄴䅥獂䡁䅍䅥摂䙁䅙杖䑂䍁䅣光歁䙁䅧䅊ぁ䑁䅍䅁䉁睄䅁杣䅁䍁䅣睗䙂䙁䅕䅉䝂䝁䅫杢桂䝁䄴睙灂䝁䅅䅢杁䙁䅁杣療䝁䅙兡獂䝁䅕䅉瑁䍁䅁杍睁䑁䅉杍杁䍁䄰䅉ぁ䍁䄰免㕁䍁䄰杍祁䍁䄴䅥獂䡁䅍䅥摂䙁䅣兒䑂䍁䅣光歁䕁䅉䅊硁䑁䅅兎䅁䉁偙䅁睂䅁䅁睊扂䕁䅕兖杁䕁䅙兡畂䝁䅅杢橂䝁䅫兙獂䍁䅁䅕祂䝁䄸杚灂䝁䅷党杁䍁䄰䅉祁䑁䅁杍祁䍁䅁兌杁䑁䅑兌硁䑁䅫兌祁䑁䅉杌㑂䝁䅷督㑂䙁䄰睖䙂䕁䅍睊桁䍁䅑睑歁䑁䅉䅍䅁䅁偫䅁㡂䅁䅁睊扂䕁䅕兖杁䕁䅙兡畂䝁䅅杢橂䝁䅫兙獂䍁䅁䅕祂䝁䄸杚灂䝁䅷党杁䍁䄰䅉祁䑁䅁杍祁䍁䅁兌杁䑁䅑兌硁䑁䅫兌祁䑁䅉杌㑂䝁䅷督㑂䙁䄰睖䙂䕁䅍睊桁䍁䅑睑歁䑁䅉䅎㙁䍁䅑睑歁䑁䅍兎䅁䅁偳䅁睂䅁䅁睊扂䕁䅕兖杁䕁䅙兡畂䝁䅅杢橂䝁䅫兙獂䍁䅁䅕祂䝁䄸杚灂䝁䅷党杁䍁䄰䅉祁䑁䅁杍祁䍁䅁兌杁䑁䅑兌硁䑁䅫兌祁䑁䅉杌㑂䝁䅷督㑂䙁䄰睖䙂䕁䅍睊桁䍁䅑睑歁䑁䅍李䅁䅁倰䅁⭂䅁䅁睊扂䕁䅕兖杁䕁䅙兡畂䝁䅅杢橂䝁䅫兙獂䍁䅁䅕祂䝁䄸杚灂䝁䅷党杁䍁䄰䅉祁䑁䅁杍祁䍁䅁兌杁䑁䅑兌硁䑁䅫兌祁䑁䅉杌㑂䝁䅷督㑂䙁䄰睖䙂䕁䅍睊桁䍁䅑睑歁䑁䅑免㙁䍁䅑睑歁䑁䅅免穁䅁䅁睄䄸䥁䅁䅁湁䙁䅳兒噂䍁䅁杒灂䝁䄴兙畂䝁䅍兡桂䝁䅷䅉兂䡁䅉睢浂䝁䅫䅢求䍁䅁兌杁䑁䅉䅍祁䑁䅉䅉瑁䍁䅁䅎瑁䑁䅅兏瑁䑁䅉杍畁䡁䅧䅢穂䡁䅧兘塂䕁䅕睑湁䍁䅅䅊䕂䍁䅑免硁䑁䅧杏歁䕁䄸䅊硁䑁䅅䅏䅁䉁偣䅁㡂䅁䅁睊扂䕁䅕兖杁䕁䅙兡畂䝁䅅杢橂䝁䅫兙獂䍁䅁䅕祂䝁䄸杚灂䝁䅷党杁䍁䄰䅉祁䑁䅁杍祁䍁䅁兌杁䑁䅑兌硁䑁䅫兌祁䑁䅉杌㑂䝁䅷督㑂䙁䄰睖䙂䕁䅍睊桁䍁䅑杒歁䑁䅉䅍㙁䍁䅑睒歁䑁䅉䅍䅁䅁偯䅁㡂䅁䅁睊扂䕁䅕兖杁䕁䅙兡畂䝁䅅杢橂䝁䅫兙獂䍁䅁䅕祂䝁䄸杚灂䝁䅷党杁䍁䄰䅉祁䑁䅁杍祁䍁䅁兌杁䑁䅑兌硁䑁䅫兌祁䑁䅉杌㑂䝁䅷督㑂䙁䄰睖䙂䕁䅍睊桁䍁䅑杒歁䑁䅉免㙁䍁䅑睒歁䑁䅉免䅁䅁偷䅁㡂䅁䅁睊扂䕁䅕兖杁䕁䅙兡畂䝁䅅杢橂䝁䅫兙獂䍁䅁䅕祂䝁䄸杚灂䝁䅷党杁䍁䄰䅉祁䑁䅁杍祁䍁䅁兌杁䑁䅑兌硁䑁䅫兌祁䑁䅉杌㑂䝁䅷督㑂䙁䄰睖䙂䕁䅍睊桁䍁䅑杒歁䑁䅍李㙁䍁䅑杓歁䑁䅍李䅁䅁倴䅁㡂䅁䅁睊扂䕁䅕兖杁䕁䅙兡畂䝁䅅杢橂䝁䅫兙獂䍁䅁䅕祂䝁䄸杚灂䝁䅷党杁䍁䄰䅉祁䑁䅁杍祁䍁䅁兌杁䑁䅑兌硁䑁䅫兌祁䑁䅉杌㑂䝁䅷督㑂䙁䄰睖䙂䕁䅍睊桁䍁䅑杒歁䑁䅍睎㙁䍁䅑杓歁䑁䅍睎䅁䉁偁䅁睂䅁䅁睊扂䕁䅕兖杁䕁䅙兡畂䝁䅅杢橂䝁䅫兙獂䍁䅁䅕祂䝁䄸杚灂䝁䅷党杁䍁䄰䅉祁䑁䅁杍祁䍁䅁兌杁䑁䅑兌硁䑁䅫兌祁䑁䅉杌㑂䝁䅷督㑂䙁䄰睖䙂䕁䅍睊桁䍁䅑睕歁䑁䅍兏䅁䉁偅䅁睂䅁䅁睊扂䕁䅕兖杁䕁䅙兡畂䝁䅅杢橂䝁䅫兙獂䍁䅁䅕祂䝁䄸杚灂䝁䅷党杁䍁䄰䅉祁䑁䅁杍祁䍁䅁兌杁䑁䅑兌硁䑁䅫兌祁䑁䅉杌㑂䝁䅷督㑂䙁䄰睖䙂䕁䅍睊桁䍁䅑杖歁䑁䅑杍䅁䉁偉䅁㡂䅁䅁睊扂䕁䅕兖杁䕁䅙兡畂䝁䅅杢橂䝁䅫兙獂䍁䅁䅕祂䝁䄸杚灂䝁䅷党杁䍁䄰䅉祁䑁䅁杍祁䍁䅁兌杁䑁䅑兌硁䑁䅫兌祁䑁䅉杌㑂䝁䅷督㑂䙁䄰睖䙂䕁䅍睊桁䍁䅑睖歁䑁䅑䅏㙁䍁䅑睖歁䑁䅕李䅁䉁偑䅁睂䅁䅁睊扂䕁䅕兖杁䕁䅙兡畂䝁䅅杢橂䝁䅫兙獂䍁䅁䅕祂䝁䄸杚灂䝁䅷党杁䍁䄰䅉祁䑁䅁杍祁䍁䅁兌杁䑁䅑兌硁䑁䅫兌祁䑁䅉杌㑂䝁䅷督㑂䙁䄰睖䙂䕁䅍睊桁䍁䅑䅗歁䑁䅑杍䅁䉁偍䅁睂䅁䅁睊扂䕁䅕兖杁䕁䅙兡畂䝁䅅杢橂䝁䅫兙獂䍁䅁䅕祂䝁䄸杚灂䝁䅷党杁䍁䄰䅉祁䑁䅁杍祁䍁䅁兌杁䑁䅑兌硁䑁䅫兌祁䑁䅉杌㑂䝁䅷督㑂䙁䄰睖䙂䕁䅍睊桁䍁䅑䅗歁䑁䅑睍䅁䉁偕䅁祂䅁䅁睊扂䕁䅕兖杁䕁䅙兡畂䝁䅅杢橂䝁䅫兙獂䍁䅁䅕祂䝁䄸杚灂䝁䅷党杁䍁䄰䅉祁䑁䅁杍祁䍁䅁兌杁䑁䅑兌硁䑁䅫兌祁䑁䅉杌㑂䝁䅷督㑂䙁䄰䅗䙂䕁䅷睊桁䍁䅑村歁䑁䅅免ㅁ䅁䅁䅈䄸䡁䅁䅁湁䙁䅳兒噂䍁䅁杒灂䝁䄴兙畂䝁䅍兡桂䝁䅷䅉兂䡁䅉睢浂䝁䅫䅢求䍁䅁兌杁䑁䅉䅍祁䑁䅉䅉瑁䍁䅁䅎瑁䑁䅅兏瑁䑁䅉杍畁䡁䅧䅢穂䡁䅧兘奂䕁䅕䅔湁䍁䅅䅊䑂䍁䅑杍睁䅁䅁䅇䄸䡁䅷䅁湁䙁䅳兒噂䍁䅁杒灂䝁䄴兙畂䝁䅍兡桂䝁䅷䅉兂䡁䅉睢浂䝁䅫䅢求䍁䅁兌杁䑁䅉䅍祁䑁䅉䅉瑁䍁䅁䅎瑁䑁䅅兏瑁䑁䅉杍畁䡁䅧䅢穂䡁䅧兘奂䕁䅕䅔湁䍁䅅䅊䑂䍁䅑杍ぁ䑁䅯䅊䑂䍁䅑睍ㅁ䅁䅁杇䄸䡁䅁䅁湁䙁䅳兒噂䍁䅁杒灂䝁䄴兙畂䝁䅍兡桂䝁䅷䅉兂䡁䅉睢浂䝁䅫䅢求䍁䅁兌杁䑁䅉䅍祁䑁䅉䅉瑁䍁䅁䅎瑁䑁䅅兏瑁䑁䅉杍畁䡁䅧䅢穂䡁䅧兘奂䕁䅕䅔湁䍁䅅䅊䑂䍁䅑睍㉁䅁䅁杈䄸䡁䄴䅁湁䙁䅳兒噂䍁䅁杒灂䝁䄴兙畂䝁䅍兡桂䝁䅷䅉兂䡁䅉睢浂䝁䅫䅢求䍁䅁兌杁䑁䅉䅍祁䑁䅉䅉瑁䍁䅁䅎瑁䑁䅅兏瑁䑁䅉杍畁䡁䅧䅢穂䡁䅧兘奂䕁䅕䅔湁䍁䅅䅊䑂䍁䅑䅎硁䑁䅯䅊䑂䍁䅑免硁䑁䅍䅁杁睄䅁䅧䅁䍁䅣睗䙂䙁䅕䅉䝂䝁䅫杢桂䝁䄴睙灂䝁䅅䅢杁䙁䅁杣療䝁䅙兡獂䝁䅕䅉瑁䍁䅁杍睁䑁䅉杍杁䍁䄰䅉ぁ䍁䄰免㕁䍁䄰杍祁䍁䄴䅥獂䡁䅍䅥摂䙁䅧兒䵂䍁䅣光歁䕁䅑䅊硁䑁䅅䅏㙁䍁䅑睔歁䑁䅅免㑁䅁䅁先䄸䡁䅷䅁湁䙁䅳兒噂䍁䅁杒灂䝁䄴兙畂䝁䅍兡桂䝁䅷䅉兂䡁䅉睢浂䝁䅫䅢求䍁䅁兌杁䑁䅉䅍祁䑁䅉䅉瑁䍁䅁䅎瑁䑁䅅兏瑁䑁䅉杍畁䡁䅧䅢穂䡁䅧兘奂䕁䅕䅔湁䍁䅅䅊䝂䍁䅑杍睁䑁䅯䅊䡂䍁䅑杍睁䅁䅁兇䄸䡁䅷䅁湁䙁䅳兒噂䍁䅁杒灂䝁䄴兙畂䝁䅍兡桂䝁䅷䅉兂䡁䅉睢浂䝁䅫䅢求䍁䅁兌杁䑁䅉䅍祁䑁䅉䅉瑁䍁䅁䅎瑁䑁䅅兏瑁䑁䅉杍畁䡁䅧䅢穂䡁䅧兘奂䕁䅕䅔湁䍁䅅䅊䝂䍁䅑杍硁䑁䅯䅊䡂䍁䅑杍硁䅁䅁睇䄸䡁䅷䅁湁䙁䅳兒噂䍁䅁杒灂䝁䄴兙畂䝁䅍兡桂䝁䅷䅉兂䡁䅉睢浂䝁䅫䅢求䍁䅁兌杁䑁䅉䅍祁䑁䅉䅉瑁䍁䅁䅎瑁䑁䅅兏瑁䑁䅉杍畁䡁䅧䅢穂䡁䅧兘奂䕁䅕䅔湁䍁䅅䅊䝂䍁䅑睍㉁䑁䅯䅊䭂䍁䅑睍㉁䅁䅁睈䄸䡁䅷䅁湁䙁䅳兒噂䍁䅁杒灂䝁䄴兙畂䝁䅍兡桂䝁䅷䅉兂䡁䅉睢浂䝁䅫䅢求䍁䅁兌杁䑁䅉䅍祁䑁䅉䅉瑁䍁䅁䅎瑁䑁䅅兏瑁䑁䅉杍畁䡁䅧䅢穂䡁䅧兘奂䕁䅕䅔湁䍁䅅䅊䝂䍁䅑睍㍁䑁䅯䅊䭂䍁䅑睍㍁䅁䅁光䄸䡁䅁䅁湁䙁䅳兒噂䍁䅁杒灂䝁䄴兙畂䝁䅍兡桂䝁䅷䅉兂䡁䅉睢浂䝁䅫䅢求䍁䅁兌杁䑁䅉䅍祁䑁䅉䅉瑁䍁䅁䅎瑁䑁䅅兏瑁䑁䅉杍畁䡁䅧䅢穂䡁䅧兘奂䕁䅕䅔湁䍁䅅䅊呂䍁䅑睍㕁䅁䅁杉䄸䡁䅁䅁湁䙁䅳兒噂䍁䅁杒灂䝁䄴兙畂䝁䅍兡桂䝁䅷䅉兂䡁䅉睢浂䝁䅫䅢求䍁䅁兌杁䑁䅉䅍祁䑁䅉䅉瑁䍁䅁䅎瑁䑁䅅兏瑁䑁䅉杍畁䡁䅧䅢穂䡁䅧兘奂䕁䅕䅔湁䍁䅅䅊坂䍁䅑䅎祁䅁䅁睉䄸䡁䅷䅁湁䙁䅳兒噂䍁䅁杒灂䝁䄴兙畂䝁䅍兡桂䝁䅷䅉兂䡁䅉睢浂䝁䅫䅢求䍁䅁兌杁䑁䅉䅍祁䑁䅉䅉瑁䍁䅁䅎瑁䑁䅅兏瑁䑁䅉杍畁䡁䅧䅢穂䡁䅧兘奂䕁䅕䅔湁䍁䅅䅊塂䍁䅑䅎㑁䑁䅯䅊塂䍁䅑兎㉁䅁䅁兊䄸䡁䅁䅁湁䙁䅳兒噂䍁䅁杒灂䝁䄴兙畂䝁䅍兡桂䝁䅷䅉兂䡁䅉睢浂䝁䅫䅢求䍁䅁兌杁䑁䅉䅍祁䑁䅉䅉瑁䍁䅁䅎瑁䑁䅅兏瑁䑁䅉杍畁䡁䅧䅢穂䡁䅧兘奂䕁䅕䅔湁䍁䅅䅊奂䍁䅑䅎祁䅁䅁䅊䄸䡁䅁䅁湁䙁䅳兒噂䍁䅁杒灂䝁䄴兙畂䝁䅍兡桂䝁䅷䅉兂䡁䅉睢浂䝁䅫䅢求䍁䅁兌杁䑁䅉䅍祁䑁䅉䅉瑁䍁䅁䅎瑁䑁䅅兏瑁䑁䅉杍畁䡁䅧䅢穂䡁䅧兘奂䕁䅕䅔湁䍁䅅䅊奂䍁䅑䅎穁䅁䅁杊䄸䉁䄴䅁䑂䝁䄸兢睂䝁䅅杢㕂䙁䄸䅔灂䡁䅍䅤求䝁䅑䅁䉁䅁䅁杈䅁䕁䅍睢瑂䡁䅁䅢求䡁䅑党歂䕁䅍兙穂䝁䅕督䅁䅁䅣䅁㉂䅁䅁睔睂䡁䅑兡療䝁䄴督㙁䕁䅍兤祂䡁䅉児噂䙁䅍䅒獁䕁䄰兙湂䑁䄰睕佂䕁䅷督あ䝁䅅杢歂䝁䅅杣歂䍁䅷睑療䝁䄴杤乂䝁䅕䅤潂䝁䄸䅚㥁䙁䅍杔䵂䡁䅉党橂䝁䄸兢瑂䝁䅕杢歂䝁䅕䅚䅁䅁䄰䅁慁䅁䅁䅕求䝁䄴䅚灂䝁䄴睚䑂䝁䅅督求䡁䅍䅁䕁䅁䅁杅䅁䙁䅍杔䵂䙁䅅兤求䡁䅉入䅁䅁䅉䅁十䅁䅁睕佂䕁䅷䅖桂䝁䅉䅢求䅁䅁杄䅁䉁䅉䅁呂䙁䅁睒啂䝁䅅杙獂䝁䅕䅁桃䅃䅁䅥䅁䙁䅳兔䩂䙁䄸兒畂䝁䅕杣湂䡁䅫杒灂䝁䄴兙畂䝁䅍兡桂䝁䅷䅕祂䝁䄸杚灂䝁䅷党時䡁䅙睍畁䡁䅧䅢穂䝁䄰兘䝂䝁䅫杢桂䝁䄴睙灂䝁䅅䅢時䙁䅁杣療䝁䅙兡獂䝁䅕光歁䕁䅉䅊硁䑁䅅兎䅁䉁䄴䅁㉂䅁䅁睗乂䕁䅫睘䙂䝁䄴党祂䝁䅣入䝂䝁䅫杢桂䝁䄴睙灂䝁䅅䅢兂䡁䅉睢浂䝁䅫䅢求䙁䄸杤穁䍁䄴䅥獂䡁䅍兢摂䕁䅙兡畂䝁䅅杢橂䝁䅫兙獂䙁䄸䅕祂䝁䄸杚灂䝁䅷党桁䍁䅑睑歁䑁䅉䅍䅁䉁䅯䅁䍃䅁䅁睗乂䕁䅫睘䙂䝁䄴党祂䝁䅣入䝂䝁䅫杢桂䝁䄴睙灂䝁䅅䅢兂䡁䅉睢浂䝁䅫䅢求䙁䄸杤穁䍁䄴䅥獂䡁䅍兢摂䕁䅙兡畂䝁䅅杢橂䝁䅫兙獂䙁䄸䅕祂䝁䄸杚灂䝁䅷党桁䍁䅑睑歁䑁䅉䅎㙁䍁䅑睑歁䑁䅍兎䅁䉁䅷䅁㉂䅁䅁睗乂䕁䅫睘䙂䝁䄴党祂䝁䅣入䝂䝁䅫杢桂䝁䄴睙灂䝁䅅䅢兂䡁䅉睢浂䝁䅫䅢求䙁䄸杤穁䍁䄴䅥獂䡁䅍兢摂䕁䅙兡畂䝁䅅杢橂䝁䅫兙獂䙁䄸䅕祂䝁䄸杚灂䝁䅷党桁䍁䅑睑歁䑁䅍李䅁䍁䅁䅁䕃䅁䅁睗乂䕁䅫睘䙂䝁䄴党祂䝁䅣入䝂䝁䅫杢桂䝁䄴睙灂䝁䅅䅢兂䡁䅉睢浂䝁䅫䅢求䙁䄸杤穁䍁䄴䅥獂䡁䅍兢摂䕁䅙兡畂䝁䅅杢橂䝁䅫兙獂䙁䄸䅕祂䝁䄸杚灂䝁䅷党桁䍁䅑睑歁䑁䅑免㙁䍁䅑睑歁䑁䅅免穁䅁䅁杉䅁䥁䅙䅁扂䕁䄰兓時䕁䅕杢求䡁䅉睚㕂䕁䅙兡畂䝁䅅杢橂䝁䅫兙獂䙁䅁杣療䝁䅙兡獂䝁䅕睘㉂䑁䅍杌㑂䝁䅷督瑂䙁䄰杒灂䝁䄴兙畂䝁䅍兡桂䝁䅷睘兂䡁䅉睢浂䝁䅫䅢求䍁䅅䅊䕂䍁䅑免硁䑁䅧杏歁䕁䄸䅊硁䑁䅅䅏䅁䉁䄸䅁䍃䅁䅁睗乂䕁䅫睘䙂䝁䄴党祂䝁䅣入䝂䝁䅫杢桂䝁䄴睙灂䝁䅅䅢兂䡁䅉睢浂䝁䅫䅢求䙁䄸杤穁䍁䄴䅥獂䡁䅍兢摂䕁䅙兡畂䝁䅅杢橂䝁䅫兙獂䙁䄸䅕祂䝁䄸杚灂䝁䅷党桁䍁䅑杒歁䑁䅉䅍㙁䍁䅑睒歁䑁䅉䅍䅁䉁䅳䅁䍃䅁䅁睗乂䕁䅫睘䙂䝁䄴党祂䝁䅣入䝂䝁䅫杢桂䝁䄴睙灂䝁䅅䅢兂䡁䅉睢浂䝁䅫䅢求䙁䄸杤穁䍁䄴䅥獂䡁䅍兢摂䕁䅙兡畂䝁䅅杢橂䝁䅫兙獂䙁䄸䅕祂䝁䄸杚灂䝁䅷党桁䍁䅑杒歁䑁䅉免㙁䍁䅑睒歁䑁䅉免䅁䉁䄰䅁䍃䅁䅁睗乂䕁䅫睘䙂䝁䄴党祂䝁䅣入䝂䝁䅫杢桂䝁䄴睙灂䝁䅅䅢兂䡁䅉睢浂䝁䅫䅢求䙁䄸杤穁䍁䄴䅥獂䡁䅍兢摂䕁䅙兡畂䝁䅅杢橂䝁䅫兙獂䙁䄸䅕祂䝁䄸杚灂䝁䅷党桁䍁䅑杒歁䑁䅍李㙁䍁䅑杓歁䑁䅍李䅁䍁䅅䅁䍃䅁䅁睗乂䕁䅫睘䙂䝁䄴党祂䝁䅣入䝂䝁䅫杢桂䝁䄴睙灂䝁䅅䅢兂䡁䅉睢浂䝁䅫䅢求䙁䄸杤穁䍁䄴䅥獂䡁䅍兢摂䕁䅙兡畂䝁䅅杢橂䝁䅫兙獂䙁䄸䅕祂䝁䄸杚灂䝁䅷党桁䍁䅑杒歁䑁䅍睎㙁䍁䅑杓歁䑁䅍睎䅁䍁䅍䅁㉂䅁䅁睗乂䕁䅫睘䙂䝁䄴党祂䝁䅣入䝂䝁䅫杢桂䝁䄴睙灂䝁䅅䅢兂䡁䅉睢浂䝁䅫䅢求䙁䄸杤穁䍁䄴䅥獂䡁䅍兢摂䕁䅙兡畂䝁䅅杢橂䝁䅫兙獂䙁䄸䅕祂䝁䄸杚灂䝁䅷党桁䍁䅑睕歁䑁䅍兏䅁䉁䅫䅁㉂䅁䅁睗乂䕁䅫睘䙂䝁䄴党祂䝁䅣入䝂䝁䅫杢桂䝁䄴睙灂䝁䅅䅢兂䡁䅉睢浂䝁䅫䅢求䙁䄸杤穁䍁䄴䅥獂䡁䅍兢摂䕁䅙兡畂䝁䅅杢橂䝁䅫兙獂䙁䄸䅕祂䝁䄸杚灂䝁䅷党桁䍁䅑杖歁䑁䅑杍䅁䍁䅑䅁䍃䅁䅁睗乂䕁䅫睘䙂䝁䄴党祂䝁䅣入䝂䝁䅫杢桂䝁䄴睙灂䝁䅅䅢兂䡁䅉睢浂䝁䅫䅢求䙁䄸杤穁䍁䄴䅥獂䡁䅍兢摂䕁䅙兡畂䝁䅅杢橂䝁䅫兙獂䙁䄸䅕祂䝁䄸杚灂䝁䅷党桁䍁䅑睖歁䑁䅑䅏㙁䍁䅑睖歁䑁䅕李䅁䍁䅙䅁㉂䅁䅁睗乂䕁䅫睘䙂䝁䄴党祂䝁䅣入䝂䝁䅫杢桂䝁䄴睙灂䝁䅅䅢兂䡁䅉睢浂䝁䅫䅢求䙁䄸杤穁䍁䄴䅥獂䡁䅍兢摂䕁䅙兡畂䝁䅅杢橂䝁䅫兙獂䙁䄸䅕祂䝁䄸杚灂䝁䅷党桁䍁䅑䅗歁䑁䅑杍䅁䍁䅕䅁㉂䅁䅁睗乂䕁䅫睘䙂䝁䄴党祂䝁䅣入䝂䝁䅫杢桂䝁䄴睙灂䝁䅅䅢兂䡁䅉睢浂䝁䅫䅢求䙁䄸杤穁䍁䄴䅥獂䡁䅍兢摂䕁䅙兡畂䝁䅅杢橂䝁䅫兙獂䙁䄸䅕祂䝁䄸杚灂䝁䅷党桁䍁䅑䅗歁䑁䅑睍䅁䍁䅣䅁獂䅁䅁睗乂䕁䅫睘䙂䝁䄴党祂䝁䅣入䝂䝁䅫杢桂䝁䄴睙灂䝁䅅䅢兂䡁䅉睢浂䝁䅫䅢求䙁䄸杤穁䍁䄴䅥獂䡁䅍兢摂䙁䅁兙穂䡁䅑杕桂䡁䅑党䑂䝁䅅督求䡁䅍光歁䕁䅉䅊祁䅁䅁䅋䅁䡁䅙䅁扂䕁䄰兓時䕁䅕杢求䡁䅉睚㕂䕁䅙兡畂䝁䅅杢橂䝁䅫兙獂䙁䅁杣療䝁䅙兡獂䝁䅕睘㉂䑁䅍杌㑂䝁䅷督瑂䙁䄰䅕桂䡁䅍䅤卂䝁䅅䅤求䕁䅍兙穂䝁䅕督桁䍁䅑䅒歁䑁䅑杏歁䙁䅙䅊ぁ䅁䅁克䅁䡁䅯䅁扂䙁䅍杔䵂䙁䄸兒畂䝁䅕杣湂䡁䅫杒灂䝁䄴兙畂䝁䅍兡桂䝁䅷䅕祂䝁䄸杚灂䝁䅷党時䡁䅙睍畁䡁䅧䅢穂䝁䄰兘䝂䝁䅫杢桂䝁䄴睙灂䝁䅅䅢時䙁䅁杣療䝁䅙兡獂䝁䅕光歁䕁䅉䅊硁䑁䅅兎䅁䅁䅍䅁㑂䅁䅁睗呂䕁䄴䅔時䕁䅕杢求䡁䅉睚㕂䕁䅙兡畂䝁䅅杢橂䝁䅫兙獂䙁䅁杣療䝁䅙兡獂䝁䅕睘㉂䑁䅍杌㑂䝁䅷督瑂䙁䄰杒灂䝁䄴兙畂䝁䅍兡桂䝁䅷睘兂䡁䅉睢浂䝁䅫䅢求䍁䅅䅊䑂䍁䅑杍睁䅁䅁元䅁䥁䅑䅁扂䙁䅍杔䵂䙁䄸兒畂䝁䅕杣湂䡁䅫杒灂䝁䄴兙畂䝁䅍兡桂䝁䅷䅕祂䝁䄸杚灂䝁䅷党時䡁䅙睍畁䡁䅧䅢穂䝁䄰兘䝂䝁䅫杢桂䝁䄴睙灂䝁䅅䅢時䙁䅁杣療䝁䅙兡獂䝁䅕光歁䕁䅍䅊祁䑁䅑杏歁䕁䅍䅊穁䑁䅕䅁䱁䅁䅁䅥䅁䙁䅳睕佂䕁䅷睘䙂䝁䄴党祂䝁䅣入䝂䝁䅫杢桂䝁䄴睙灂䝁䅅䅢兂䡁䅉睢浂䝁䅫䅢求䙁䄸杤穁䍁䄴䅥獂䡁䅍兢摂䕁䅙兡畂䝁䅅杢橂䝁䅫兙獂䙁䄸䅕祂䝁䄸杚灂䝁䅷党桁䍁䅑睑歁䑁䅍李䅁䅁䄸䅁䝃䅁䅁睗呂䕁䄴䅔時䕁䅕杢求䡁䅉睚㕂䕁䅙兡畂䝁䅅杢橂䝁䅫兙獂䙁䅁杣療䝁䅙兡獂䝁䅕睘㉂䑁䅍杌㑂䝁䅷督瑂䙁䄰杒灂䝁䄴兙畂䝁䅍兡桂䝁䅷睘兂䡁䅉睢浂䝁䅫䅢求䍁䅅䅊䑂䍁䅑䅎硁䑁䅯䅊䑂䍁䅑免硁䑁䅍䅁剁䅁䅁䅩䅁䙁䅳睕佂䕁䅷睘䙂䝁䄴党祂䝁䅣入䝂䝁䅫杢桂䝁䄴睙灂䝁䅅䅢兂䡁䅉睢浂䝁䅫䅢求䙁䄸杤穁䍁䄴䅥獂䡁䅍兢摂䕁䅙兡畂䝁䅅杢橂䝁䅫兙獂䙁䄸䅕祂䝁䄸杚灂䝁䅷党桁䍁䅑䅒歁䑁䅅免㑁䑁䅯䅊偂䍁䅑免硁䑁䅧䅁䙁䅁䅁䅨䅁䙁䅳睕佂䕁䅷睘䙂䝁䄴党祂䝁䅣入䝂䝁䅫杢桂䝁䄴睙灂䝁䅅䅢兂䡁䅉睢浂䝁䅫䅢求䙁䄸杤穁䍁䄴䅥獂䡁䅍兢摂䕁䅙兡畂䝁䅅杢橂䝁䅫兙獂䙁䄸䅕祂䝁䄸杚灂䝁䅷党桁䍁䅑杒歁䑁䅉䅍㙁䍁䅑睒歁䑁䅉䅍䅁䉁䅣䅁䕃䅁䅁睗呂䕁䄴䅔時䕁䅕杢求䡁䅉睚㕂䕁䅙兡畂䝁䅅杢橂䝁䅫兙獂䙁䅁杣療䝁䅙兡獂䝁䅕睘㉂䑁䅍杌㑂䝁䅷督瑂䙁䄰杒灂䝁䄴兙畂䝁䅍兡桂䝁䅷睘兂䡁䅉睢浂䝁䅫䅢求䍁䅅䅊䝂䍁䅑杍睁䑁䅯䅊䥂䍁䅑杍睁䅁䅁权䅁䥁䅑䅁扂䙁䅍杔䵂䙁䄸兒畂䝁䅕杣湂䡁䅫杒灂䝁䄴兙畂䝁䅍兡桂䝁䅷䅕祂䝁䄸杚灂䝁䅷党時䡁䅙睍畁䡁䅧䅢穂䝁䄰兘䝂䝁䅫杢桂䝁䄴睙灂䝁䅅䅢時䙁䅁杣療䝁䅙兡獂䝁䅕光歁䕁䅙䅊祁䑁䅅杏歁䕁䅣䅊祁䑁䅅䅁奁䅁䅁䅨䅁䙁䅳睕佂䕁䅷睘䙂䝁䄴党祂䝁䅣入䝂䝁䅫杢桂䝁䄴睙灂䝁䅅䅢兂䡁䅉睢浂䝁䅫䅢求䙁䄸杤穁䍁䄴䅥獂䡁䅍兢摂䕁䅙兡畂䝁䅅杢橂䝁䅫兙獂䙁䄸䅕祂䝁䄸杚灂䝁䅷党桁䍁䅑杒歁䑁䅉免㙁䍁䅑䅓歁䑁䅉免䅁䅁䅷䅁䕃䅁䅁睗呂䕁䄴䅔時䕁䅕杢求䡁䅉睚㕂䕁䅙兡畂䝁䅅杢橂䝁䅫兙獂䙁䅁杣療䝁䅙兡獂䝁䅕睘㉂䑁䅍杌㑂䝁䅷督瑂䙁䄰杒灂䝁䄴兙畂䝁䅍兡桂䝁䅷睘兂䡁䅉睢浂䝁䅫䅢求䍁䅅䅊䝂䍁䅑睍㉁䑁䅯䅊䭂䍁䅑睍㉁䅁䅁䅅䅁䥁䅑䅁扂䙁䅍杔䵂䙁䄸兒畂䝁䅕杣湂䡁䅫杒灂䝁䄴兙畂䝁䅍兡桂䝁䅷䅕祂䝁䄸杚灂䝁䅷党時䡁䅙睍畁䡁䅧䅢穂䝁䄰兘䝂䝁䅫杢桂䝁䄴睙灂䝁䅅䅢時䙁䅁杣療䝁䅙兡獂䝁䅕光歁䕁䅙䅊穁䑁䅣杏歁䕁䅯䅊穁䑁䅣䅁十䅁䅁䅥䅁䙁䅳睕佂䕁䅷睘䙂䝁䄴党祂䝁䅣入䝂䝁䅫杢桂䝁䄴睙灂䝁䅅䅢兂䡁䅉睢浂䝁䅫䅢求䙁䄸杤穁䍁䄴䅥獂䡁䅍兢摂䕁䅙兡畂䝁䅅杢橂䝁䅫兙獂䙁䄸䅕祂䝁䄸杚灂䝁䅷党桁䍁䅑睕歁䑁䅍兏䅁䅁䅁䅁㑂䅁䅁睗呂䕁䄴䅔時䕁䅕杢求䡁䅉睚㕂䕁䅙兡畂䝁䅅杢橂䝁䅫兙獂䙁䅁杣療䝁䅙兡獂䝁䅕睘㉂䑁䅍杌㑂䝁䅷督瑂䙁䄰杒灂䝁䄴兙畂䝁䅍兡桂䝁䅷睘兂䡁䅉睢浂䝁䅫䅢求䍁䅅䅊坂䍁䅑䅎祁䅁䅁睅䅁䥁䅑䅁扂䙁䅍杔䵂䙁䄸兒畂䝁䅕杣湂䡁䅫杒灂䝁䄴兙畂䝁䅍兡桂䝁䅷䅕祂䝁䄸杚灂䝁䅷党時䡁䅙睍畁䡁䅧䅢穂䝁䄰兘䝂䝁䅫杢桂䝁䄴睙灂䝁䅅䅢時䙁䅁杣療䝁䅙兡獂䝁䅕光歁䙁䅣䅊ぁ䑁䅧杏歁䙁䅣䅊ㅁ䑁䅙䅁噁䅁䅁䅥䅁䙁䅳睕佂䕁䅷睘䙂䝁䄴党祂䝁䅣入䝂䝁䅫杢桂䝁䄴睙灂䝁䅅䅢兂䡁䅉睢浂䝁䅫䅢求䙁䄸杤穁䍁䄴䅥獂䡁䅍兢摂䕁䅙兡畂䝁䅅杢橂䝁䅫兙獂䙁䄸䅕祂䝁䄸杚灂䝁䅷党桁䍁䅑䅗歁䑁䅑杍䅁䉁䅑䅁㑂䅁䅁睗呂䕁䄴䅔時䕁䅕杢求䡁䅉睚㕂䕁䅙兡畂䝁䅅杢橂䝁䅫兙獂䙁䅁杣療䝁䅙兡獂䝁䅕睘㉂䑁䅍杌㑂䝁䅷督瑂䙁䄰杒灂䝁䄴兙畂䝁䅍兡桂䝁䅷睘兂䡁䅉睢浂䝁䅫䅢求䍁䅅䅊奂䍁䅑䅎穁䅁䅁杆䅁䝁䄴䅁扂䙁䅍杔䵂䙁䄸兒畂䝁䅕杣湂䡁䅫杒灂䝁䄴兙畂䝁䅍兡桂䝁䅷䅕祂䝁䄸杚灂䝁䅷党時䡁䅙睍畁䡁䅧䅢穂䝁䄰兘兂䝁䅅督あ䙁䅉兙あ䝁䅕睑桂䡁䅍党穂䍁䅅䅊䍂䍁䅑杍䅁䅁䅙䅁㑂䅁䅁睗呂䕁䄴䅔時䕁䅕杢求䡁䅉睚㕂䕁䅙兡畂䝁䅅杢橂䝁䅫兙獂䙁䅁杣療䝁䅙兡獂䝁䅕睘㉂䑁䅍杌㑂䝁䅷督瑂䙁䄰䅕桂䡁䅍䅤卂䝁䅅䅤求䕁䅍兙穂䝁䅕督桁䍁䅑䅒歁䑁䅑杏歁䙁䅙䅊ぁ䅁䅁䅃䅁䍁䉍䅁䵁䅉䅅䅁䥁䅁䅁䍄䉁䅁䅁䅂䅁䅁䅯䅖䄸䅁䅯兖䄸䅁䅯杖䄸䅁䅯睖䄸䉁䅑㍗儸㝯⭆兂唰䕁癦剖㝢塦吳䅆潁䉁牏祑湱硴䅑䩍啕䕵佚瑕啷䝁塒䕭㍤楹瑱䅆歂㕖䡨㡤煯割䅑䙚奥㍒䭦煋䈰䅁䅁允䅁䅁䅯兯䅧䅁杷允䅁䅁䅫䅁䵁䅉䅅䅁䡁䅁䅁权牁䅄䅁兂䅁䅁䅁䅁睄睐䅯䅌䅷䅁䅯兌䅷䅁䅯杌䅷䅁䅯䅂䍁䅧䅯兄䅁䉁䅑䙚奥㍒䭦煋唰䝁䘫婹捫䍅⽓䅆㑃扈灯浍硭桱䅑塣⽌㕬偑牖啧䝁睨䡶睅䕩攵䅆い止捣䩴噁剴䅑㡧㥈䙒匴獑唰䱁杯䱭呐偷慰允䅁䅁䅅䅁䭁䅁䄴䅁䵁䅉䅅䅁䩁䅁䅁䍄䉁䅁䅁睂䅁䅁䅯䅩䅷䅁䅕䅁䅁䅁䅁䐸䬸䥁䵫䅁䭁䥁䵯䅁䭁䥁䵳䅁䭁䅁䅑潁䭁䅁䄰䅁啁䝁塒䕭㍤楹瑱䅆㙃奩硃じ畮硥䅑䉵㘲呋灊慳啯偁䍱卫婬氲敚䅆祁噱噕䅐慐硲䅑兢扶㡌䍓扦啣䥁䉐唯敒歅乌䅆㙃䩉穩㠰㙄杗䅅䅁䉁䅁䅁权佁䅁䅁䍄䉁䅁䅁元䅁䅁杷允䅁䅁䅣䅁䭁䉁䵳䅁䙁䅁䅁䅁䅁偁⽁权捁䅄䅁权摁䅄䅁权敁䅄䅁权䕁䅁䅋权乁䅁䅁䅆歂㕖䡨㡤煯割䅑㑢䩘剭具䱊唸䱁摧極祫扡煇䅆噃㠵癹ㅆ晡栲䅑䡡㡃呣䥃汔唴偁畒硒べ䉫ㅗ䅆䑃晷䔱桘䍊剺䅑極奃㥳䅐氫䉯䅁䅁允䅁䅁䅯杄䅁䅁杷允䅁䅁䅫䅁䵁䅉䅅䅁䡁䅁䅁权歁䅄䅁兂䅁䅁䅁䅁睄睐䅯兊䅷䅁䅯杊䅷䅁䅯睊䅷䅁䅯䅂䍁䅧䅯兄䅁䉁䅑䙚奥㍒䭦煋唰䱁䩱䱧晆敓㜵䅆㑃扈灯浍硭桱䅑䱋䵖娲愸扃啅䑁灋剖㡕㥁癱䅆瑂㥃癳䥸㥊硴䅑㡧㥈䙒匴獑唰䱁杯䱭呐偷慰允䅁䅁䅅䅁䭁䅁䄴䅁䵁䅉䅅䅁䙁䅁䅁䍄䉁䅁䅁睁䅁䅁䅯兺䅷䅁䅯䅂䅁䅁䅯杺䅷䉁䅑㑆㔰灓佄潇唰乁奵䭄是汹呗䅆啄堳䑏䬰㍊砸䅑䙚奥㍒䭦煋䈰䅁䅁允䅁䅁䅯杁䅁䅁杷允䅁䅁䅫䅁䵁䅉䅅䅁䡁䅁䅁权晁䅄䅁兂䅁䅁䅁䅁睄睐䅯䅉䅷䅁䅯光䅷䅁䅯杉䅷䅁䅯䅂䍁䅧䅯兄䅁䉁䅑䙚奥㍒䭦煋唰佁吱唴⽤牴瀳䅆㑃扈灯浍硭桱䅑牤䐲奋ㅉ㑺啙乁塐歐䨵渰㑯䅆䝃乧坵㙺奔刯䅑㡧㥈䙒匴獑唰䱁杯䱭呐偷慰允䅁䅁䅅䅁䭁䅁䄴䅁䵁䅉䅅䅁䩁䅁䅁䍄䉁䅁䅁睂䅁䅁䅯杯䅷䅁䅕䅁䅁䅁䅁䐸䬸䭁䵍䅁䭁䭁䵑䅁䭁䭁䵕䅁䭁䅁䅑潁䭁䅁䄰䅁啁䝁塒䕭㍤楹瑱䅆療捨婭䉈歁硶䅑䉵㘲呋灊慳啯䥁汵䩈穱㥆⭁䅆潂䱣硸䥍佨桘䅑䜹䠵䱈兓扆啕䥁䉐唯敒歅乌䅆㙃䩉穩㠰㙄杗䅅䅁䉁䅁䅁权佁䅁䅁䍄䉁䅁䅁兂䅁䅁杷允䅁䅁䅉䅁䭁䩁乯䅁䭁䅁䅅䅁啁䉁乥問共桺乱䅆啃䩈㥺獕杘䉨䅑䙚奥㍒䭦煋唰䝁塒䕭㍤楹瑱允䅁䅁䅅䅁䭁䅁䅉䅁䵁䅉䅅䅁䩁䅁䅁䍄䉁䅁䅁睂䅁䅁䅯兏䅷䅁䅕䅁䅁䅁䅁䐸䬸䑁䵯䅁䭁䑁䵳䅁䭁䑁䵷䅁䭁䅁䅑潁䭁䅁䄰䅁啁䝁塒䕭㍤楹瑱䅆療捨婭䉈歁硶䅑䉵㘲呋灊慳啯乁⭊此䡧娸佥䅆潂䱣硸䥍佨桘䅑䜹䠵䱈兓扆啕䥁䉐唯敒歅乌䅆㙃䩉穩㠰㙄杗䅅䅁䉁䅁䅁权佁䅁䅁䍄䉁䅁䅁元䅁䅁杷允䅁䅁䅣䅁䭁䥁䵑䅁䙁䅁䅁䅁䅁偁⽁权䙃䅄䅁权䝃䅄䅁权䡃䅄䅁权䕁䅁䅋权乁䅁䅁䅆歂㕖䡨㡤煯割䅑㑢䩘剭具䱊唸䱁摧極祫扡煇䅆睂捈婱䩧瘷桷䅑䡡㡃呣䥃汔唴偁畒硒べ䉫ㅗ䅆䑃晷䔱桘䍊剺䅑極奃㥳䅐氫䉯䅁䅁允䅁䅁䅯杄䅁䅁杷允䅁䅁䅫䅁䵁䅉䅅䅁䡁䅁䅁权潂杄䅁兂䅁䅁䅁䅁睄睐䅯兡䄴䅁䅯条䄴䅁䅯睡䄴䅁䅯䅂䍁䅧䅯兄䅁䉁䅑䙚奥㍒䭦煋唰䱁䩱䱧晆敓㜵䅆㑃扈灯浍硭桱䅑⽣猰砸䑕㕬啍䑁灋剖㡕㥁癱䅆瑂㥃癳䥸㥊硴䅑㡧㥈䙒匴獑唰䱁杯䱭呐偷慰允䅁䅁䅅䅁䭁䅁䄴䅁䵁䅉䅅䅁䙁䅁䅁䍄䉁䅁䅁杁䅁䅁䅯睉䅷䅁䅯允䅁䉁䅑㑆㔰灓佄潇唰䩁捑偮匱數䕃䅆歂㕖䡨㡤煯割䅑䙚奥㍒䭦煋䈰䅁䅁允䅁䅁䅯杁䅁䅁杷允䅁䅁䅫䅁䵁䅉䅅䅁䡁䅁䅁权杂䅄䅁兂䅁䅁䅁䅁睄睐䅯兙䅷䅁䅯杙䅷䅁䅯睙䅷䅁䅯䅂䍁䅧䅯兄䅁䉁䅑䙚奥㍒䭦煋唰䱁䩱䱧晆敓㜵䅆㑃扈灯浍硭桱䅑䱋䵖娲愸扃啅䑁灋剖㡕㥁癱䅆瑂㥃癳䥸㥊硴䅑㡧㥈䙒匴獑唰䱁杯䱭呐偷慰允䅁䅁䅅䅁䭁䅁䄴䅁䵁䅉䅅䅁䩁䅁䅁䍄䉁䅁䅁睂䅁䅁䅯睍䅷䅁䅕䅁䅁䅁䅁䐸䬸䑁䵑䅁䭁䑁䵕䅁䭁䑁䵙䅁䭁䅁䅑潁䭁䅁䄰䅁啁䝁塒䕭㍤楹瑱䅆瑄⭕䡆㝦㥡制䅑䉵㘲呋灊慳啯䥁偙据䵢䱄汳䅆呄稱伵摓㙊䉏䅑潨扄獬欫倲唰䥁䉐唯敒歅乌䅆㙃䩉穩㠰㙄杗䅅䅁䉁䅁䅁权佁䅁䅁䍄䉁䅁䅁兂䅁䅁杷允䅁䅁䅍䅁䭁䍁䵧䅁䭁䅁䅑䅁䭁䍁䵫䅁啁䉁乥問共桺乱䅆扄䅭癹㠳噰硫䅑丱稱㥧楃⽤啍䝁塒䕭㍤楹瑱允䅁䅁䅅䅁䭁䅁䅉䅁䵁䅉䅅䅁䩁䅁䅁䍄䉁䅁䅁睂䅁䅁䅯睨䄰䅁䅕䅁䅁䅁䅁䐸䬸䥁乧䅁䭁䥁乫䅁䭁䥁乯䅁䭁䅁䅑潁䭁䅁䄰䅁啁䝁塒䕭㍤楹瑱䅆瑄⭕䡆㝦㥡制䅑䉵㘲呋灊慳啯䍁⬱娲桒䩬摷䅆呄稱伵摓㙊䉏䅑潨扄獬欫倲唰䥁䉐唯敒歅乌䅆㙃䩉穩㠰㙄杗䅅䅁䉁䅁䅁权佁䅁䅁䍄䉁䅁䅁兂䅁䅁杷允䅁䅁䅍䅁䭁䱁䵕䅁䭁䅁䅑䅁䭁䱁䵙䅁啁䉁乥問共桺乱䅆扄䅭癹㠳噰硫䅑塗瘱䰯晩䥱唴䝁塒䕭㍤楹瑱允䅁䅁䅅䅁䭁䅁䅉䅁䵁䅉䅅䅁䩁䅁䅁䍄䉁䅁䅁睂䅁䅁䅯睌䅷䅁䅕䅁䅁䅁䅁䐸䬸䑁䵁䅁䭁䑁䵅䅁䭁䑁䵉䅁䭁䅁䅑潁䭁䅁䄰䅁啁䝁塒䕭㍤楹瑱䅆㙃奩硃じ畮硥䅑䉵㘲呋灊慳啯䙁䝨噧牌䍢噰䅆祁噱噕䅐慐硲䅑兢扶㡌䍓扦啣䥁䉐唯敒歅乌䅆㙃䩉穩㠰㙄杗䅅䅁䉁䅁䅁权佁䅁䅁䍄䉁䅁䅁兂䅁䅁杷允䅁䅁䅉䅁䭁䍁䵯䅁䭁䅁䅅䅁啁䉁乥問共桺乱䅆啃䩈㥺獕杘䉨䅑䙚奥㍒䭦煋唰䝁塒䕭㍤楹瑱允䅁䅁䅅䅁䭁䅁䅉䅁䵁䅉䅅䅁䩁䅁䅁䍄䉁䅁䅁睂䅁䅁䅯児䅷䅁䅕䅁䅁䅁䅁䐸䬸䑁䴴䅁䭁䑁䴸䅁䭁䕁䵁䅁䭁䅁䅑潁䭁䅁䄰䅁啁䝁塒䕭㍤楹瑱䅆㙃奩硃じ畮硥䅑䉵㘲呋灊慳啯䉁晑癰癇い夲䅆祁噱噕䅐慐硲䅑兢扶㡌䍓扦啣䥁䉐唯敒歅乌䅆㙃䩉穩㠰㙄杗䅅䅁䉁䅁䅁权佁䅁䅁䍄䉁䅁䅁兂䅁䅁杷允䅁䅁䅉䅁䭁䭁丰䅁䭁䅁䅅䅁啁䉁乥問共桺乱䅆啃䩈㥺獕杘䉨䅑䙚奥㍒䭦煋唰䝁塒䕭㍤楹瑱允䅁䅁䅅䅁䭁䅁䅉䅁䵁䅉䅅䅁䩁䅁䅁䍄䉁䅁䅁睂䅁䅁䅯兤䅷䅁䅕䅁䅁䅁䅁䐸䬸䡁䵙䅁䭁䡁䵣䅁䭁䡁䵧䅁䭁䅁䅑潁䭁䅁䄰䅁啁䝁塒䕭㍤楹瑱䅆療捨婭䉈歁硶䅑䉵㘲呋灊慳啯乁奎㥕䴲ㅺ硖䅆潂䱣硸䥍佨桘䅑䜹䠵䱈兓扆啕䥁䉐唯敒歅乌䅆㙃䩉穩㠰㙄杗䅅䅁䉁䅁䅁权佁䅁䅁䍄䉁䅁䅁兂䅁䅁杷允䅁䅁䅉䅁䭁䩁䵍䅁䭁䅁䅅䅁啁䉁乥問共桺乱䅆啃䩈㥺獕杘䉨䅑䙚奥㍒䭦煋唰䝁塒䕭㍤楹瑱允䅁䅁䅅䅁䭁䅁䅉䅁䵁䅉䅅䅁䩁䅁䅁䍄䉁䅁䅁睂䅁䅁䅯先䄴䅁䅕䅁䅁䅁䅁䐸䬸䉁伴䅁䭁䉁伸䅁䭁䍁佁䅁䭁䅁䅑潁䭁䅁䄰䅁啁䝁塒䕭㍤楹瑱䅆瑄⭕䡆㝦㥡制䅑䉵㘲呋灊慳啯䕁克乨㕃挴浣䅆呄稱伵摓㙊䉏䅑潨扄獬欫倲唰䥁䉐唯敒歅乌䅆㙃䩉穩㠰㙄杗䅅䅁䉁䅁䅁权佁䅁䅁䍄䉁䅁䅁兂䅁䅁杷允䅁䅁䅍䅁䭁䑁䵣䅁䭁䅁䅑䅁䭁䑁䵧䅁啁䉁乥問共桺乱䅆扄䅭癹㠳噰硫䅑丱稱㥧楃⽤啍䝁塒䕭㍤楹瑱允䅁䅁䅅䅁䭁䅁䅉䅁䵁䅉䅅䅁䙁䅁䅁䍄䉁䅁䅁睁䅁䅁䅯杆䄸䅁䅯䅂䅁䅁䅯睆䄸䉁䅑㑆㔰灓佄潇唰乁奵䭄是汹呗䅆啄堳䑏䬰㍊砸䅑䙚奥㍒䭦煋䈰䅁䅁允䅁䅁䅯杁䅁䅁杷允䅁䅁䅫䅁䵁䅉䅅䅁䡁䅁䅁权䵁䅄䅁兂䅁䅁䅁䅁睄睐䅯兄䅷䅁䅯杄䅷䅁䅯睄䅷䅁䅯䅂䍁䅧䅯兄䅁䉁䅑䙚奥㍒䭦煋唰䝁䘫婹捫䍅⽓䅆㑃扈灯浍硭桱䅑呤䱃戱㥐杇啙䝁睨䡶睅䕩攵䅆い止捣䩴噁剴䅑㡧㥈䙒匴獑唰䱁杯䱭呐偷慰允䅁䅁䅅䅁䭁䅁䄴䅁䵁䅉䅅䅁䩁䅁䅁䍄䉁䅁䅁睂䅁䅁䅯兇䄴䅁䅕䅁䅁䅁䅁䐸䬸䉁佯䅁䭁䉁佳䅁䭁䉁佷䅁䭁䅁䅑潁䭁䅁䄰䅁啁䝁塒䕭㍤楹瑱䅆療捨婭䉈歁硶䅑䉵㘲呋灊慳啯䵁䍋搰⭤扱䕘䅆潂䱣硸䥍佨桘䅑䜹䠵䱈兓扆啕䥁䉐唯敒歅乌䅆㙃䩉穩㠰㙄杗䅅䅁䉁䅁䅁权佁䅁䅁䍄䉁䅁䅁元䅁䅁杷允䅁䅁䅣䅁䭁䵁䵁䅁䙁䅁䅁䅁䅁偁⽁权䉄䅄䅁权䍄䅄䅁权䑄䅄䅁权䕁䅁䅋权乁䅁䅁䅆歂㕖䡨㡤煯割䅑㑢䩘剭具䱊唸䱁摧極祫扡煇䅆湂㑪⼫側䱸䉒䅑䡡㡃呣䥃汔唴偁畒硒べ䉫ㅗ䅆䑃晷䔱桘䍊剺䅑極奃㥳䅐氫䉯䅁䅁允䅁䅁䅯杄䅁䅁杷允䅁䅁䅫䅁䵁䅉䅅䅁䡁䅁䅁权允䅄䅁兂䅁䅁䅁䅁睄睐䅯充䅷䅁䅯杅䅷䅁䅯睅䅷䅁䅯䅂䍁䅧䅯兄䅁䉁䅑䙚奥㍒䭦煋唰佁吱唴⽤牴瀳䅆㑃扈灯浍硭桱䅑䈹桫㥴匶䱖啍乁塐歐䨵渰㑯䅆䝃乧坵㙺奔刯䅑㡧㥈䙒匴獑唰䱁杯䱭呐偷慰允䅁䅁䅅䅁䭁䅁䄴䅁䵁䅉䅅䅁䩁䅁䅁䍄䉁䅁䅁睂䅁䅁䅯术䄴䅁䅕䅁䅁䅁䅁䐸䬸偁伸䅁䭁䅁偁䅁䭁䅁偅䅁䭁䅁䅑潁䭁䅁䄰䅁啁䝁塒䕭㍤楹瑱䅆瑄⭕䡆㝦㥡制䅑䉵㘲呋灊慳啯䡁㥡祧䍭捎䜫䅆呄稱伵摓㙊䉏䅑潨扄獬欫倲唰䥁䉐唯敒歅乌䅆㙃䩉穩㠰㙄杗䅅䅁䉁䅁䅁权佁䅁䅁䍄䉁䅁䅁兂䅁䅁杷允䅁䅁䅉䅁䭁䉁䵑䅁䭁䅁䅅䅁啁䉁乥問共桺乱䅆啃䩈㥺獕杘䉨䅑䙚奥㍒䭦煋唰䝁塒䕭㍤楹瑱允䅁䅁䅅䅁䭁䅁䅉䅁䵁䅉䅅䅁䙁䅁䅁䍄䉁䅁䅁杁䅁䅁䅯䅥䄰䅁䅯允䅁䉁䅑㑆㔰灓佄潇唰䩁捑偮匱數䕃䅆歂㕖䡨㡤煯割䅑䙚奥㍒䭦煋䈰䅁䅁允䅁䅁䅯杁䅁䅁杷允䅁䅁䅫䅁䵁䅉䅅䅁䡁䅁䅁权噁䅄䅁兂䅁䅁䅁䅁睄睐䅯杆䅷䅁䅯睆䅷䅁䅯䅇䅷䅁䅯䅂䍁䅧䅯兄䅁䉁䅑䙚奥㍒䭦煋唰䱁䩱䱧晆敓㜵䅆㑃扈灯浍硭桱䅑栶湩㝘猶㕋啍䑁灋剖㡕㥁癱䅆瑂㥃癳䥸㥊硴䅑㡧㥈䙒匴獑唰䱁杯䱭呐偷慰允䅁䅁䅅䅁䭁䅁䄴䅁䵁䅉䅅䅁䩁䅁䅁䍄䉁䅁䅁睂䅁䅁䅯睗䅷䅁䅕䅁䅁䅁䅁䐸䬸䙁䵷䅁䭁䙁䴰䅁䭁䙁䴴䅁䭁䅁䅑潁䭁䅁䄰䅁啁䝁塒䕭㍤楹瑱䅆瑄⭕䡆㝦㥡制䅑䉵㘲呋灊慳啯䡁㥡祧䍭捎䜫䅆呄稱伵摓㙊䉏䅑潨扄獬欫倲唰䥁䉐唯敒歅乌䅆㙃䩉穩㠰㙄杗䅅䅁䉁䅁䅁权佁䅁䅁䍄䉁䅁䅁兂䅁䅁杷允䅁䅁䅉䅁䭁䙁䴸䅁䭁䅁䅅䅁啁䉁乥問共桺乱䅆啃䩈㥺獕杘䉨䅑䙚奥㍒䭦煋唰䝁塒䕭㍤楹瑱允䅁䅁䅅䅁䭁䅁䅉䅁䵁䅉䅅䅁䙁䅁䅁䍄䉁䅁䅁睁䅁䅁䅯兇䅷䅁䅯䅂䅁䅁䅯杇䅷䉁䅑㑆㔰灓佄潇唰乁奵䭄是汹呗䅆啄堳䑏䬰㍊砸䅑䙚奥㍒䭦煋䈰䅁䅁允䅁䅁䅯杁䅁䅁杷允䅁䅁䅕䅁䵁䅉䅅䅁䍁䅁䅁权䉂䅄䅁权䉁䅁䅁䅆塁呪䭬䵫愴剪䅑䉬捹嘯䙌䤴啑䝁塒䕭㍤楹瑱䅆歂㕖䡨㡤煯兲䅅䅁䉁䅁䅁权䍁䅁䅁䍄䉁䅁䅁兂䅁䅁杷允䅁䅁䅉䅁䭁䡁䴰䅁䭁䅁䅅䅁啁䉁乥問共桺乱䅆啃䩈㥺獕杘䉨䅑䙚奥㍒䭦煋唰䝁塒䕭㍤楹瑱允䅁䅁䅅䅁䭁䅁䅉䅁䵁䅉䅅䅁䩁䅁䅁䍄䉁䅁䅁睂䅁䅁䅯村䅷䅁䅕䅁䅁䅁䅁䐸䬸䕁䵍䅁䭁䕁䵑䅁䭁䕁䵕䅁䭁䅁䅑潁䭁䅁䄰䅁啁䝁塒䕭㍤楹瑱䅆瑄⭕䡆㝦㥡制䅑䉵㘲呋灊慳啯䩁㉃䩣䑲㡤硒䅆呄稱伵摓㙊䉏䅑潨扄獬欫倲唰䥁䉐唯敒歅乌䅆㙃䩉穩㠰㙄杗䅅䅁䉁䅁䅁权佁䅁䅁䍄䉁䅁䅁兂䅁䅁杷允䅁䅁䅍䅁䭁䕁䵙䅁䭁䅁䅑䅁䭁䕁䵣䅁啁䉁乥問共桺乱䅆扄䅭癹㠳噰硫䅑丱稱㥧楃⽤啍䝁塒䕭㍤楹瑱允䅁䅁䅅䅁䭁䅁䅉䅁䵁䅉䅅䅁䩁䅁䅁䍄䉁䅁䅁睂䅁䅁䅯</t>
  </si>
  <si>
    <t>䅓䅷䅁䅕䅁䅁䅁䅁䐸䬸䕁䵫䅁䭁䕁䵯䅁䭁䕁䵳䅁䭁䅁䅑潁䭁䅁䄰䅁啁䝁塒䕭㍤楹瑱䅆療捨婭䉈歁硶䅑䉵㘲呋灊慳啯䩁慷䄷げ呯灄䅆潂䱣硸䥍佨桘䅑䜹䠵䱈兓扆啕䥁䉐唯敒歅乌䅆㙃䩉穩㠰㙄杗䅅䅁䉁䅁䅁权佁䅁䅁䍄䉁䅁䅁元䅁䅁杷允䅁䅁䅣䅁䭁䭁䵙䅁䙁䅁䅁䅁䅁偁⽁权湃䅄䅁权潃䅄䅁权灃䅄䅁权䕁䅁䅋权乁䅁䅁䅆歂㕖䡨㡤煯割䅑潵䅭噳䨹渷啳䱁摧極祫扡煇䅆䝃塺䡑汙㡣桢䅑煍噬呆䑷焲唸䝁䰰礲䔯湧㌲䅆䑃晷䔱桘䍊剺䅑極奃㥳䅐氫䉯䅁䅁允䅁䅁䅯杄䅁䅁杷允䅁䅁䅕䅁䵁䅉䅅䅁䑁䅁䅁权剃䅄䅁权䕁䅁䅁权千䅄䅁䅆塁呪䭬䵫愴剪䅑㔲䵧㥲䬯婖啍䙁㥬⽢㑹㙮佩䅆歂㕖䡨㡤煯兲䅅䅁䉁䅁䅁权䍁䅁䅁䍄䉁䅁䅁元䅁䅁杷允䅁䅁䅣䅁䭁䕁䵷䅁䙁䅁䅁䅁䅁偁⽁权乂䅄䅁权佂䅄䅁权偂䅄䅁权䕁䅁䅋权乁䅁䅁䅆歂㕖䡨㡤煯割䅑潵䅭噳䨹渷啳䱁摧極祫扡煇䅆奃海祃療塊刴䅑煍噬呆䑷焲唸䝁䰰礲䔯湧㌲䅆䑃晷䔱桘䍊剺䅑極奃㥳䅐氫䉯䅁䅁允䅁䅁䅯杄䅁䅁杷允䅁䅁䅕䅁䵁䅉䅅䅁䍁䅁䅁权兂䅄䅁权䉁䅁䅁䅆塁呪䭬䵫愴剪䅑䉬捹嘯䙌䤴啑䝁塒䕭㍤楹瑱䅆歂㕖䡨㡤煯兲䅅䅁䉁䅁䅁权䍁䅁䅁䍄䉁䅁䅁元䅁䅁杷允䅁䅁䅣䅁䭁䵁䵑䅁䙁䅁䅁䅁䅁偁⽁权䙄䅄䅁权䝄䅄䅁权䡄䅄䅁权䕁䅁䅋权乁䅁䅁䅆歂㕖䡨㡤煯割䅑潵䅭噳䨹渷啳䱁摧極祫扡煇䅆硃䅁啸㤵祕桱䅑煍噬呆䑷焲唸䝁䰰礲䔯湧㌲䅆䑃晷䔱桘䍊剺䅑極奃㥳䅐氫䉯䅁䅁允䅁䅁䅯杄䅁䅁杷允䅁䅁䅫䅁䵁䅉䅅䅁䡁䅁䅁权牄杄䅁兂䅁䅁䅁䅁睄睐䅯䄷䄴䅁䅯儷䄴䅁䅯朷䄴䅁䅯䅂䍁䅧䅯兄䅁䉁䅑䙚奥㍒䭦煋唰䝁䘫婹捫䍅⽓䅆㑃扈灯浍硭桱䅑噇捩⬲䙦䅍啑䝁睨䡶睅䕩攵䅆い止捣䩴噁剴䅑㡧㥈䙒匴獑唰䱁杯䱭呐偷慰允䅁䅁䅅䅁䭁䅁䄴䅁䵁䅉䅅䅁䙁䅁䅁䍄䉁䅁䅁睁䅁䅁䅯杇䄰䅁䅯䅂䅁䅁䅯睇䄰䉁䅑㑆㔰灓佄潇唰乁奵䭄是汹呗䅆啄堳䑏䬰㍊砸䅑䙚奥㍒䭦煋䈰䅁䅁允䅁䅁䅯杁䅁䅁杷允䅁䅁䅕䅁䵁䅉䅅䅁䑁䅁䅁权瑃杄䅁权䕁䅁䅁权畃杄䅁䅆塁呪䭬䵫愴剪䅑㔲䵧㥲䬯婖啍乁摔㑣児湯穦䅆歂㕖䡨㡤煯兲䅅䅁䉁䅁䅁权䍁䅁䅁䍄䉁䅁䅁元䅁䅁杷允䅁䅁䅣䅁䭁䵁䵫䅁䙁䅁䅁䅁䅁偁⽁权䭄䅄䅁权䱄䅄䅁权䵄䅄䅁权䕁䅁䅋权乁䅁䅁䅆歂㕖䡨㡤煯割䅑嘷桐㍒㈫敶啫䱁摧極祫扡煇䅆ㅃ永卆䉐䑑样䅑㤰⭣歔卮橥啧䥁䅡㔲偢买㥪䅆䑃晷䔱桘䍊剺䅑極奃㥳䅐氫䉯䅁䅁允䅁䅁䅯杄䅁䅁杷允䅁䅁䅫䅁䵁䅉䅅䅁䡁䅁䅁权剂䅄䅁兂䅁䅁䅁䅁睄睐䅯杕䅷䅁䅯睕䅷䅁䅯䅖䅷䅁䅯䅂䍁䅧䅯兄䅁䉁䅑䙚奥㍒䭦煋唰佁吱唴⽤牴瀳䅆㑃扈灯浍硭桱䅑䡏䑴㤱潭䅬啣乁塐歐䨵渰㑯䅆䝃乧坵㙺奔刯䅑㡧㥈䙒匴獑唰䱁杯䱭呐偷慰允䅁䅁䅅䅁䭁䅁䄴䅁䵁䅉䅅䅁䙁䅁䅁䍄䉁䅁䅁睁䅁䅁䅯兖䅷䅁䅯䅂䅁䅁䅯杖䅷䉁䅑㑆㔰灓佄潇唰乁奵䭄是汹呗䅆啄堳䑏䬰㍊砸䅑䙚奥㍒䭦煋䈰䅁䅁允䅁䅁䅯杁䅁䅁杷允䅁䅁䅫䅁䵁䅉䅅䅁䡁䅁䅁权塂䅄䅁兂䅁䅁䅁䅁睄睐䅯䅗䅷䅁䅯兗䅷䅁䅯杗䅷䅁䅯䅂䍁䅧䅯兄䅁䉁䅑䙚奥㍒䭦煋唰䝁䘫婹捫䍅⽓䅆㑃扈灯浍硭桱䅑敬䵦硲坤㥮啯䝁睨䡶睅䕩攵䅆い止捣䩴噁剴䅑㡧㥈䙒匴獑唰䱁杯䱭呐偷慰允䅁䅁䅅䅁䭁䅁䄴䅁䵁䅉䅅䅁䙁䅁䅁䍄䉁䅁䅁睁䅁䅁䅯䅚䅷䅁䅯䅂䅁䅁䅯党䅷䉁䅑㑆㔰灓佄潇唰乁奵䭄是汹呗䅆啄堳䑏䬰㍊砸䅑䙚奥㍒䭦煋䈰䅁䅁允䅁䅁䅯杁䅁䅁杷允䅁䅁䅫䅁䵁䅉䅅䅁䡁䅁䅁权浂䅄䅁兂䅁䅁䅁䅁睄睐䅯睚䅷䅁䅯䅡䅷䅁䅯兡䅷䅁䅯䅂䍁䅧䅯兄䅁䉁䅑䙚奥㍒䭦煋唰䝁䘫婹捫䍅⽓䅆㑃扈灯浍硭桱䅑敬䵦硲坤㥮啯䝁睨䡶睅䕩攵䅆い止捣䩴噁剴䅑㡧㥈䙒匴獑唰䱁杯䱭呐偷慰允䅁䅁䅅䅁䭁䅁䄴䅁䵁䅉䅅䅁䩁䅁䅁䍄䉁䅁䅁睂䅁䅁䅯䅅䄴䅁䅕䅁䅁䅁䅁䐸䬸䉁佅䅁䭁䉁佉䅁䭁䉁位䅁䭁䅁䅑潁䭁䅁䄰䅁啁䝁塒䕭㍤楹瑱䅆㙃奩硃じ畮硥䅑䉵㘲呋灊慳啯佁杲慗祆呺㝊䅆祁噱噕䅐慐硲䅑兢扶㡌䍓扦啣䥁䉐唯敒歅乌䅆㙃䩉穩㠰㙄杗䅅䅁䉁䅁䅁权佁䅁䅁䍄䉁䅁䅁兂䅁䅁杷允䅁䅁䅉䅁䭁䵁䵧䅁䭁䅁䅅䅁啁䉁乥問共桺乱䅆啃䩈㥺獕杘䉨䅑䙚奥㍒䭦煋唰䝁塒䕭㍤楹瑱允䅁䅁䅅䅁䭁䅁䅉䅁䵁䅉䅅䅁䩁䅁䅁䍄䉁䅁䅁睂䅁䅁䅯条䅷䅁䅕䅁䅁䅁䅁䐸䬸䝁䵳䅁䭁䝁䵷䅁䭁䝁䴰䅁䭁䅁䅑潁䭁䅁䄰䅁啁䝁塒䕭㍤楹瑱䅆瑄⭕䡆㝦㥡制䅑䉵㘲呋灊慳啯䡁㥡祧䍭捎䜫䅆呄稱伵摓㙊䉏䅑潨扄獬欫倲唰䥁䉐唯敒歅乌䅆㙃䩉穩㠰㙄杗䅅䅁䉁䅁䅁权佁䅁䅁䍄䉁䅁䅁兂䅁䅁杷允䅁䅁䅉䅁䭁䝁䴴䅁䭁䅁䅅䅁啁䉁乥問共桺乱䅆啃䩈㥺獕杘䉨䅑䙚奥㍒䭦煋唰䝁塒䕭㍤楹瑱允䅁䅁䅅䅁䭁䅁䅉䅁䵁䅉䅅䅁䩁䅁䅁䍄䉁䅁䅁睂䅁䅁䅯睢䅷䅁䅕䅁䅁䅁䅁䐸䬸䡁䵁䅁䭁䡁䵅䅁䭁䡁䵉䅁䭁䅁䅑潁䭁䅁䄰䅁啁䝁塒䕭㍤楹瑱䅆㙃奩硃じ畮硥䅑䉵㘲呋灊慳啯䍁ㅩ乔晭杇硭䅆祁噱噕䅐慐硲䅑兢扶㡌䍓扦啣䥁䉐唯敒歅乌䅆㙃䩉穩㠰㙄杗䅅䅁䉁䅁䅁权佁䅁䅁䍄䉁䅁䅁兂䅁䅁杷允䅁䅁䅍䅁䭁䡁䵍䅁䭁䅁䅑䅁䭁䡁䵑䅁啁䉁乥問共桺乱䅆扄䅭癹㠳噰硫䅑丱稱㥧楃⽤啍䝁塒䕭㍤楹瑱允䅁䅁䅅䅁䭁䅁䅉䅁䵁䅉䅅䅁䩁䅁䅁䍄䉁䅁䅁睂䅁䅁䅯睱䅷䅁䅕䅁䅁䅁䅁䐸䬸䭁䵷䅁䭁䭁䴰䅁䭁䭁䴴䅁䭁䅁䅑潁䭁䅁䄰䅁啁䝁塒䕭㍤楹瑱䅆瑄⭕䡆㝦㥡制䅑䉵㘲呋灊慳啯䑁䕍乐兢䑩穣䅆呄稱伵摓㙊䉏䅑潨扄獬欫倲唰䥁䉐唯敒歅乌䅆㙃䩉穩㠰㙄杗䅅䅁䉁䅁䅁权佁䅁䅁䍄䉁䅁䅁兂䅁䅁杷允䅁䅁䅉䅁䭁䭁䵯䅁䭁䅁䅅䅁啁䉁乥問共桺乱䅆啃䩈㥺獕杘䉨䅑䙚奥㍒䭦煋唰䝁塒䕭㍤楹瑱允䅁䅁䅅䅁䭁䅁䅉䅁䵁䅉䅅䅁䙁䅁䅁䍄䉁䅁䅁睁䅁䅁䅯兣䄴䅁䅯䅂䅁䅁䅯杣䄴䉁䅑㑆㔰灓佄潇唰乁奵䭄是汹呗䅆啄堳䑏䬰㍊砸䅑䙚奥㍒䭦煋䈰䅁䅁允䅁䅁䅯杁䅁䅁杷允䅁䅁䅫䅁䵁䅉䅅䅁䡁䅁䅁权㕂䅄䅁兂䅁䅁䅁䅁睄睐䅯来䅷䅁䅯睥䅷䅁䅯䅦䅷䅁䅯䅂䍁䅧䅯兄䅁䉁䅑䙚奥㍒䭦煋唰䱁䩱䱧晆敓㜵䅆㑃扈灯浍硭桱䅑⭬䌴浅⽌啙啕䑁灋剖㡕㥁癱䅆瑂㥃癳䥸㥊硴䅑㡧㥈䙒匴獑唰䱁杯䱭呐偷慰允䅁䅁䅅䅁䭁䅁䄴䅁䵁䅉䅅䅁䩁䅁䅁䍄䉁䅁䅁睂䅁䅁䅯杦䅷䅁䅕䅁䅁䅁䅁䐸䬸䡁䴸䅁䭁䥁䵁䅁䭁䥁䵅䅁䭁䅁䅑潁䭁䅁䄰䅁啁䝁塒䕭㍤楹瑱䅆瑄⭕䡆㝦㥡制䅑䉵㘲呋灊慳啯䩁才䔶昷塕⽵䅆呄稱伵摓㙊䉏䅑潨扄獬欫倲唰䥁䉐唯敒歅乌䅆㙃䩉穩㠰㙄杗䅅䅁䉁䅁䅁权佁䅁䅁䍄䉁䅁䅁兂䅁䅁杷允䅁䅁䅍䅁䭁䥁䵉䅁䭁䅁䅑䅁䭁䥁䵍䅁啁䉁乥問共桺乱䅆扄䅭癹㠳噰硫䅑丱稱㥧楃⽤啍䝁塒䕭㍤楹瑱允䅁䅁䅅䅁䭁䅁䅉䅁䵁䅉䅅䅁䩁䅁䅁䍄䉁䅁䅁睂䅁䅁䅯共䄰䅁䅕䅁䅁䅁䅁䐸䬸䭁乯䅁䭁䭁乳䅁䭁䭁乷䅁䭁䅁䅑潁䭁䅁䄰䅁啁䝁塒䕭㍤楹瑱䅆瑄⭕䡆㝦㥡制䅑䉵㘲呋灊慳啯䍁䍘祏㉥渱攲䅆呄稱伵摓㙊䉏䅑潨扄獬欫倲唰䥁䉐唯敒歅乌䅆㙃䩉穩㠰㙄杗䅅䅁䉁䅁䅁权佁䅁䅁䍄䉁䅁䅁元䅁䅁杷允䅁䅁䅣䅁䭁䥁䵷䅁䙁䅁䅁䅁䅁偁⽁权乃䅄䅁权佃䅄䅁权偃䅄䅁权䕁䅁䅋权乁䅁䅁䅆歂㕖䡨㡤煯割䅑嘷桐㍒㈫敶啫䱁摧極祫扡煇䅆䡁欸䭑兖煒桪䅑㤰⭣歔卮橥啧䥁䅡㔲偢买㥪䅆䑃晷䔱桘䍊剺䅑極奃㥳䅐氫䉯䅁䅁允䅁䅁䅯杄䅁䅁杷允䅁䅁䅕䅁䵁䅉䅅䅁䍁䅁䅁权元䅄䅁权䉁䅁䅁䅆塁呪䭬䵫愴剪䅑䉬捹嘯䙌䤴啑䝁塒䕭㍤楹瑱䅆歂㕖䡨㡤煯兲䅅䅁䉁䅁䅁权䍁䅁䅁䍄䉁䅁䅁兂䅁䅁杷允䅁䅁䅉䅁䭁䝁偁䅁䭁䅁䅅䅁啁䉁乥問共桺乱䅆啃䩈㥺獕杘䉨䅑䙚奥㍒䭦煋唰䝁塒䕭㍤楹瑱允䅁䅁䅅䅁䭁䅁䅉䅁䵁䅉䅅䅁䙁䅁䅁䍄䉁䅁䅁睁䅁䅁䅯睲䅷䅁䅯䅂䅁䅁䅯䅳䅷䉁䅑㑆㔰灓佄潇唰乁奵䭄是汹呗䅆啄堳䑏䬰㍊砸䅑䙚奥㍒䭦煋䈰䅁䅁允䅁䅁䅯杁䅁䅁杷允䅁䅁䅫䅁䵁䅉䅅䅁䡁䅁䅁权乄杄䅁兂䅁䅁䅁䅁睄睐䅯杺䄴䅁䅯睺䄴䅁䅯䄰䄴䅁䅯䅂䍁䅧䅯兄䅁䉁䅑䙚奥㍒䭦煋唰䝁䘫婹捫䍅⽓䅆㑃扈灯浍硭桱䅑䝁䍡㍯䥈敐唸䝁睨䡶睅䕩攵䅆い止捣䩴噁剴䅑㡧㥈䙒匴獑唰䱁杯䱭呐偷慰允䅁䅁䅅䅁䭁䅁䄴䅁䵁䅉䅅䅁䙁䅁䅁䍄䉁䅁䅁杁䅁䅁䅯睵䅷䅁䅯允䅁䉁䅑㑆㔰灓佄潇唰䩁捑偮匱數䕃䅆歂㕖䡨㡤煯割䅑䙚奥㍒䭦煋䈰䅁䅁允䅁䅁䅯杁䅁䅁杷允䅁䅁䅫䅁䵁䅉䅅䅁䡁䅁䅁权啃䅄䅁兂䅁䅁䅁䅁睄睐䅯公䅷䅁䅯杬䅷䅁䅯睬䅷䅁䅯䅂䍁䅧䅯兄䅁䉁䅑䙚奥㍒䭦煋唰䝁䘫婹捫䍅⽓䅆㑃扈灯浍硭桱䅑椹杮含㥤䱊啕䝁睨䡶睅䕩攵䅆い止捣䩴噁剴䅑㡧㥈䙒匴獑唰䱁杯䱭呐偷慰允䅁䅁䅅䅁䭁䅁䄴䅁䵁䅉䅅䅁䙁䅁䅁䍄䉁䅁䅁睁䅁䅁䅯䅭䅷䅁䅯䅂䅁䅁䅯六䅷䉁䅑㑆㔰灓佄潇唰乁奵䭄是汹呗䅆啄堳䑏䬰㍊砸䅑䙚奥㍒䭦煋䈰䅁䅁允䅁䅁䅯杁䅁䅁杷允䅁䅁䅫䅁䵁䅉䅅䅁䡁䅁䅁权慃䅄䅁兂䅁䅁䅁䅁睄睐䅯睭䅷䅁䅯䅮䅷䅁䅯兮䅷䅁䅯䅂䍁䅧䅯兄䅁䉁䅑䙚奥㍒䭦煋唰䱁䩱䱧晆敓㜵䅆㑃扈灯浍硭桱䅑䉕歌㘸瑅牎啉䑁灋剖㡕㥁癱䅆瑂㥃癳䥸㥊硴䅑㡧㥈䙒匴獑唰䱁杯䱭呐偷慰允䅁䅁䅅䅁䭁䅁䄴䅁䵁䅉䅅䅁䩁䅁䅁䍄䉁䅁䅁睂䅁䅁䅯杮䅷䅁䅕䅁䅁䅁䅁䐸䬸䩁䴸䅁䭁䭁䵁䅁䭁䭁䵅䅁䭁䅁䅑潁䭁䅁䄰䅁啁䝁塒䕭㍤楹瑱䅆瑄⭕䡆㝦㥡制䅑䉵㘲呋灊慳啯䭁千䙐癋硥䍌䅆呄稱伵摓㙊䉏䅑潨扄獬欫倲唰䥁䉐唯敒歅乌䅆㙃䩉穩㠰㙄杗䅅䅁䉁䅁䅁权佁䅁䅁䍄䉁䅁䅁元䅁䅁杷允䅁䅁䅣䅁䭁䱁䵅䅁䙁䅁䅁䅁䅁偁⽁权祃䅄䅁权穃䅄䅁权ぃ䅄䅁权䕁䅁䅋权乁䅁䅁䅆歂㕖䡨㡤煯割䅑㑢䩘剭具䱊唸䱁摧極祫扡煇䅆䩃䵢偤周晐砯䅑䡡㡃呣䥃汔唴偁畒硒べ䉫ㅗ䅆䑃晷䔱桘䍊剺䅑極奃㥳䅐氫䉯䅁䅁允䅁䅁䅯杄䅁䅁杷允䅁䅁䅫䅁䵁䅉䅅䅁䡁䅁䅁权㍃䅄䅁兂䅁䅁䅁䅁睄睐䅯䅵䅷䅁䅯兵䅷䅁䅯杵䅷䅁䅯䅂䍁䅧䅯兄䅁䉁䅑䙚奥㍒䭦煋唰䱁䩱䱧晆敓㜵䅆㑃扈灯浍硭桱䅑䉔奺䙳杌剆唰䑁灋剖㡕㥁癱䅆瑂㥃癳䥸㥊硴䅑㡧㥈䙒匴獑唰䱁杯䱭呐偷慰允䅁䅁䅅䅁䭁䅁䄴䅁䵁䅉䅅䅁䩁䅁䅁䍄䉁䅁䅁睂䅁䅁䅯䅶䅷䅁䅕䅁䅁䅁䅁䐸䬸䱁䴰䅁䭁䱁䴴䅁䭁䱁䴸䅁䭁䅁䅑潁䭁䅁䄰䅁啁䝁塒䕭㍤楹瑱䅆瑄⭕䡆㝦㥡制䅑䉵㘲呋灊慳啯䍁ㅢ㕗㡇偄䥄䅆呄稱伵摓㙊䉏䅑潨扄獬欫倲唰䥁䉐唯敒歅乌䅆㙃䩉穩㠰㙄杗䅅䅁䉁䅁䅁权佁䅁䅁䍄䉁䅁䅁元䅁䅁杷允䅁䅁䅣䅁䭁䵁䴸䅁䙁䅁䅁䅁䅁偁⽁权兄䅄䅁权剄䅄䅁权卄䅄䅁权䕁䅁䅋权乁䅁䅁䅆歂㕖䡨㡤煯割䅑㑢䩘剭具䱊唸䱁摧極祫扡煇䅆权㑘⭉祗䩹桰䅑䡡㡃呣䥃汔唴偁畒硒べ䉫ㅗ䅆䑃晷䔱桘䍊剺䅑極奃㥳䅐氫䉯䅁䅁允䅁䅁䅯杄䅁䅁杷允䅁䅁䅫䅁䵁䅉䅅䅁䡁䅁䅁权呄䅄䅁兂䅁䅁䅁䅁睄睐䅯䄱䅷䅁䅯儱䅷䅁䅯朱䅷䅁䅯䅂䍁䅧䅯兄䅁䉁䅑䙚奥㍒䭦煋唰佁吱唴⽤牴瀳䅆㑃扈灯浍硭桱䅑偹摤湷㝌㔳啕乁塐歐䨵渰㑯䅆䝃乧坵㙺奔刯䅑㡧㥈䙒匴獑唰䱁杯䱭呐偷慰允䅁䅁䅅䅁䭁䅁䄴䅁䵁䅉䅅䅁䩁䅁䅁䍄䉁䅁䅁睂䅁䅁䅯眱䅷䅁䅕䅁䅁䅁䅁䐸䬸乁䵧䅁䭁乁䵫䅁䭁乁䵯䅁䭁䅁䅑潁䭁䅁䄰䅁啁䝁塒䕭㍤楹瑱䅆㙃奩硃じ畮硥䅑䉵㘲呋灊慳啯乁灕桪䱂䥩偘䅆祁噱噕䅐慐硲䅑兢扶㡌䍓扦啣䥁䉐唯敒歅乌䅆㙃䩉穩㠰㙄杗䅅䅁䉁䅁䅁权佁䅁䅁䍄䉁䅁䅁兂䅁䅁杷允䅁䅁䅉䅁䭁乁䵳䅁䭁䅁䅅䅁啁䉁乥問共桺乱䅆啃䩈㥺獕杘䉨䅑䙚奥㍒䭦煋唰䝁塒䕭㍤楹瑱允䅁䅁䅅䅁䭁䅁䅉䅁䵁䅉䅅䅁䙁䅁䅁䍄䉁䅁䅁睁䅁䅁䅯䄳䅷䅁䅯䅂䅁䅁䅯儳䅷䉁䅑㑆㔰灓佄潇唰乁奵䭄是汹呗䅆啄堳䑏䬰㍊砸䅑䙚奥㍒䭦煋䈰䅁䅁允䅁䅁䅯杁䅁䅁杷允䅁䅁䅕䅁䵁䅉䅅䅁䑁䅁䅁权敄䅄䅁权䕁䅁䅁权晄䅄䅁䅆塁呪䭬䵫愴剪䅑㔲䵧㥲䬯婖啍乁摔㑣児湯穦䅆歂㕖䡨㡤煯兲䅅䅁䉁䅁䅁权䍁䅁䅁䍄䉁䅁䅁元䅁䅁杷允䅁䅁䅣䅁䭁䑁佳䅁䙁䅁䅁䅁䅁偁⽁权㡁杄䅁权㥁杄䅁权⭁杄䅁权䕁䅁䅋权乁䅁䅁䅆歂㕖䡨㡤煯割䅑潵䅭噳䨹渷啳䱁摧極祫扡煇䅆汄塃偓兪呓桪䅑煍噬呆䑷焲唸䝁䰰礲䔯湧㌲䅆䑃晷䔱桘䍊剺䅑極奃㥳䅐氫䉯䅁䅁允䅁䅁䅯杄䅁䅁杷允䅁䅁䅫䅁䵁䅉䅅䅁䡁䅁䅁权䩁睄䅁兂䅁䅁䅁䅁睄睐䅯权䄸䅁䅯睃䄸䅁䅯䅄䄸䅁䅯䅂䍁䅧䅯兄䅁䉁䅑䙚奥㍒䭦煋唰䝁䘫婹捫䍅⽓䅆㑃扈灯浍硭桱䅑桩她扷㙍⽒啧䝁睨䡶睅䕩攵䅆い止捣䩴噁剴䅑㡧㥈䙒匴獑唰䱁杯䱭呐偷慰允䅁䅁䅅䅁䭁䅁䄴䅁䵁䅉䅅䅁䩁䅁䅁䍄䉁䅁䅁睂䅁䅁䅯䄴䅷䅁䅕䅁䅁䅁䅁䐸䬸佁䵅䅁䭁佁䵉䅁䭁佁䵍䅁䭁䅁䅑潁䭁䅁䄰䅁啁䝁塒䕭㍤楹瑱䅆療捨婭䉈歁硶䅑䉵㘲呋灊慳啯䙁填慩⭢敤䵹䅆潂䱣硸䥍佨桘䅑䜹䠵䱈兓扆啕䥁䉐唯敒歅乌䅆㙃䩉穩㠰㙄杗䅅䅁䉁䅁䅁权佁䅁䅁䍄䉁䅁䅁元䅁䅁杷允䅁䅁䅣䅁䭁䥁乍䅁䙁䅁䅁䅁䅁偁⽁权䕃兄䅁权䙃兄䅁权䝃兄䅁权䕁䅁䅋权乁䅁䅁䅆歂㕖䡨㡤煯割䅑㑢䩘剭具䱊唸䱁摧極祫扡煇䅆㕃䄲㍏啚ち剫䅑䡡㡃呣䥃汔唴偁畒硒べ䉫ㅗ䅆䑃晷䔱桘䍊剺䅑極奃㥳䅐氫䉯䅁䅁允䅁䅁䅯杄䅁䅁杷允䅁䅁䅕䅁䵁䅉䅅䅁䍁䅁䅁权歄䅄䅁权䉁䅁䅁䅆塁呪䭬䵫愴剪䅑䉬捹嘯䙌䤴啑䝁塒䕭㍤楹瑱䅆歂㕖䡨㡤煯兲䅅䅁䉁䅁䅁权䍁䅁䅁䍄䉁䅁䅁元䅁䅁杷允䅁䅁䅣䅁䭁佁䵕䅁䙁䅁䅁䅁䅁偁⽁权浄䅄䅁权湄䅄䅁权潄䅄䅁权䕁䅁䅋权乁䅁䅁䅆歂㕖䡨㡤煯割䅑潵䅭噳䨹渷啳䱁摧極祫扡煇䅆㙄煺兵卑㕯桐䅑煍噬呆䑷焲唸䝁䰰礲䔯湧㌲䅆䑃晷䔱桘䍊剺䅑極奃㥳䅐氫䉯䅁䅁允䅁䅁䅯杄䅁䅁杷允䅁䅁䅫䅁䵁䅉䅅䅁䡁䅁䅁权灄䅄䅁兂䅁䅁䅁䅁睄睐䅯朶䅷䅁䅯眶䅷䅁䅯䄷䅷䅁䅯䅂䍁䅧䅯兄䅁䉁䅑䙚奥㍒䭦煋唰佁吱唴⽤牴瀳䅆㑃扈灯浍硭桱䅑瀵坵攫娱婎唰乁塐歐䨵渰㑯䅆䝃乧坵㙺奔刯䅑㡧㥈䙒匴獑唰䱁杯䱭呐偷慰允䅁䅁䅅䅁䭁䅁䄴䅁䵁䅉䅅䅁䩁䅁䅁䍄䉁䅁䅁睂䅁䅁䅯儷䅷䅁䅕䅁䅁䅁䅁䐸䬸佁䴴䅁䭁佁䴸䅁䭁偁䵁䅁䭁䅁䅑潁䭁䅁䄰䅁啁䝁塒䕭㍤楹瑱䅆療捨婭䉈歁硶䅑䉵㘲呋灊慳啯乁氫湚䉦攫甫䅆潂䱣硸䥍佨桘䅑䜹䠵䱈兓扆啕䥁䉐唯敒歅乌䅆㙃䩉穩㠰㙄杗䅅䅁䉁䅁䅁权佁䅁䅁䍄䉁䅁䅁元䅁䅁杷允䅁䅁䅣䅁䭁䍁偍䅁䙁䅁䅁䅁䅁偁⽁权歁睄䅁权汁睄䅁权流睄䅁权䕁䅁䅋权乁䅁䅁䅆歂㕖䡨㡤煯割䅑嘷桐㍒㈫敶啫䱁摧極祫扡煇䅆ㅁ祵䱷湆眫䉱䅑㤰⭣歔卮橥啧䥁䅡㔲偢买㥪䅆䑃晷䔱桘䍊剺䅑極奃㥳䅐氫䉯䅁䅁允䅁䅁䅯杄䅁䅁杷允䅁䅁䅫䅁䵁䅉䅅䅁䡁䅁䅁权硄䅄䅁兂䅁䅁䅁䅁睄睐䅯朸䅷䅁䅯眸䅷䅁䅯䄹䅷䅁䅯䅂䍁䅧䅯兄䅁䉁䅑䙚奥㍒䭦煋唰䱁䩱䱧晆敓㜵䅆㑃扈灯浍硭桱䅑㕰婙浑灤樱啧䑁灋剖㡕㥁癱䅆瑂㥃癳䥸㥊硴䅑㡧㥈䙒匴獑唰䱁杯䱭呐偷慰允䅁䅁䅅䅁䭁䅁䄴䅁䵁䅉䅅䅁䩁䅁䅁䍄䉁䅁䅁睂䅁䅁䅯䅗䄸䅁䅕䅁䅁䅁䅁䐸䬸䙁偫䅁䭁䙁偯䅁䭁䙁偳䅁䭁䅁䅑潁䭁䅁䄰䅁啁䝁塒䕭㍤楹瑱䅆療捨婭䉈歁硶䅑䉵㘲呋灊慳啯乁湷栵浴桎硚䅆潂䱣硸䥍佨桘䅑䜹䠵䱈兓扆啕䥁䉐唯敒歅乌䅆㙃䩉穩㠰㙄杗䅅䅁䉁䅁䅁权佁䅁䅁䍄䉁䅁䅁元䅁䅁杷允䅁䅁䅣䅁䭁偁䵕䅁䙁䅁䅁䅁䅁偁⽁权㉄䅄䅁权㍄䅄䅁权㑄䅄䅁权䕁䅁䅋权乁䅁䅁䅆歂㕖䡨㡤煯割䅑嘷桐㍒㈫敶啫䱁摧極祫扡煇䅆噂㝂洴浐で桖䅑㤰⭣歔卮橥啧䥁䅡㔲偢买㥪䅆䑃晷䔱桘䍊剺䅑極奃㥳䅐氫䉯䅁䅁允䅁䅁䅯杄䅁䅁杷允䅁䅁䅕䅁䵁䅉䅅䅁䍁䅁䅁权㕄䅄䅁权䉁䅁䅁䅆塁呪䭬䵫愴剪䅑䉬捹嘯䙌䤴啑䝁塒䕭㍤楹瑱䅆歂㕖䡨㡤煯兲䅅䅁䉁䅁䅁权䍁䅁䅁䍄䉁䅁䅁兂䅁䅁杷允䅁䅁䅍䅁䭁偁䵯䅁䭁䅁䅑䅁䭁偁䵳䅁啁䉁乥問共桺乱䅆扄䅭癹㠳噰硫䅑丱稱㥧楃⽤啍䝁塒䕭㍤楹瑱允䅁䅁䅅䅁䭁䅁䅉䅁䵁䅉䅅䅁䩁䅁䅁䍄䉁䅁䅁睂䅁䅁䅯䄯䅷䅁䅕䅁䅁䅁䅁䐸䬸偁䴰䅁䭁偁䴴䅁䭁偁䴸䅁䭁䅁䅑潁䭁䅁䄰䅁啁䝁塒䕭㍤楹瑱䅆療捨婭䉈歁硶䅑䉵㘲呋灊慳啯乁㘵塌书昵⭪䅆潂䱣硸䥍佨桘䅑䜹䠵䱈兓扆啕䥁䉐唯敒歅乌䅆㙃䩉穩㠰㙄杗䅅䅁䉁䅁䅁权佁䅁䅁䍄䉁䅁䅁元䅁䅁杷允䅁䅁䅣䅁䭁䅁乁䅁䙁䅁䅁䅁䅁偁⽁权䉁兄䅁权䍁兄䅁权䑁兄䅁权䕁䅁䅋权乁䅁䅁䅆歂㕖䡨㡤煯割䅑嘷桐㍒㈫敶啫䱁摧極祫扡煇䅆硂㝒䭴啑坳剸䅑㤰⭣歔卮橥啧䥁䅡㔲偢买㥪䅆䑃晷䔱桘䍊剺䅑極奃㥳䅐氫䉯䅁䅁允䅁䅁䅯杄䅁䅁杷允䅁䅁䅕䅁䵁䅉䅅䅁䑁䅁䅁权㡃杄䅁权䕁䅁䅁权㥃杄䅁䅆塁呪䭬䵫愴剪䅑㔲䵧㥲䬯婖啍乁摔㑣児湯穦䅆歂㕖䡨㡤煯兲䅅䅁䉁䅁䅁权䍁䅁䅁䍄䉁䅁䅁元䅁䅁杷允䅁䅁䅣䅁䭁䅁乑䅁䙁䅁䅁䅁䅁偁⽁权䙁兄䅁权䝁兄䅁权䡁兄䅁权䕁䅁䅋权乁䅁䅁䅆歂㕖䡨㡤煯割䅑潵䅭噳䨹渷啳䱁摧極祫扡煇䅆䙄橎刱㙷䩏硨䅑煍噬呆䑷焲唸䝁䰰礲䔯湧㌲䅆䑃晷䔱桘䍊剺䅑極奃㥳䅐氫䉯䅁䅁允䅁䅁䅯杄䅁䅁杷允䅁䅁䅫䅁䵁䅉䅅䅁䡁䅁䅁权灃杄䅁兂䅁䅁䅁䅁睄睐䅯東䄴䅁䅯睱䄴䅁䅯䅲䄴䅁䅯䅂䍁䅧䅯兄䅁䉁䅑䙚奥㍒䭦煋唰佁吱唴⽤牴瀳䅆㑃扈灯浍硭桱䅑䩪⽖渷啍儰啉乁塐歐䨵渰㑯䅆䝃乧坵㙺奔刯䅑㡧㥈䙒匴獑唰䱁杯䱭呐偷慰允䅁䅁䅅䅁䭁䅁䄴䅁䵁䅉䅅䅁䙁䅁䅁䍄䉁䅁䅁杁䅁䅁䅯䅃䄰䅁䅯允䅁䉁䅑㑆㔰灓佄潇唰䩁捑偮匱數䕃䅆歂㕖䡨㡤煯割䅑䙚奥㍒䭦煋䈰䅁䅁允䅁䅁䅯杁䅁䅁杷允䅁䅁䅕䅁䵁䅉䅅䅁䑁䅁䅁权䩁兄䅁权䕁䅁䅁权䭁兄䅁䅆塁呪䭬䵫愴剪䅑㔲䵧㥲䬯婖啍乁摔㑣児湯穦䅆歂㕖䡨㡤煯兲䅅䅁䉁䅁䅁权䍁䅁䅁䍄䉁䅁䅁元䅁䅁杷允䅁䅁䅣䅁䭁䅁乳䅁䙁䅁䅁䅁䅁偁⽁权䵁兄䅁权乁兄䅁权佁兄䅁权䕁䅁䅋权乁䅁䅁䅆歂㕖䡨㡤煯割䅑㑢䩘剭具䱊唸䱁摧極祫扡煇䅆牃杦留歄䙎䉤䅑䡡㡃呣䥃汔唴偁畒硒べ䉫ㅗ䅆䑃晷䔱桘䍊剺䅑極奃㥳䅐氫䉯䅁䅁允䅁䅁䅯杄䅁䅁杷允䅁䅁䅫䅁䵁䅉䅅䅁䡁䅁䅁权偁兄䅁兂䅁䅁䅁䅁睄睐䅯䅅䄰䅁䅯充䄰䅁䅯杅䄰䅁䅯䅂䍁䅧䅯兄䅁䉁䅑䙚奥㍒䭦煋唰䱁䩱䱧晆敓㜵䅆㑃扈灯浍硭桱䅑歊ㄫ癋歘兆啫䑁灋剖㡕㥁癱䅆瑂㥃癳䥸㥊硴䅑㡧㥈䙒匴獑唰䱁杯䱭呐偷慰允䅁䅁䅅䅁䭁䅁䄴䅁䵁䅉䅅䅁䙁䅁䅁䍄䉁䅁䅁杁䅁䅁䅯睅䄰䅁䅯允䅁䉁䅑㑆㔰灓佄潇唰䩁捑偮匱數䕃䅆歂㕖䡨㡤煯割䅑䙚奥㍒䭦煋䈰䅁䅁允䅁䅁䅯杁䅁䅁杷允䅁䅁䅫䅁䵁䅉䅅䅁䡁䅁䅁权啁兄䅁兂䅁䅁䅁䅁睄睐䅯兆䄰䅁䅯杆䄰䅁䅯睆䄰䅁䅯䅂䍁䅧䅯兄䅁䉁䅑䙚奥㍒䭦煋唰佁吱唴⽤牴瀳䅆㑃扈灯浍硭桱䅑啰啉獢湳典啫乁塐歐䨵渰㑯䅆䝃乧坵㙺奔刯䅑㡧㥈䙒匴獑唰䱁杯䱭呐偷慰允䅁䅁䅅䅁䭁䅁䄴䅁䵁䅉䅅䅁䙁䅁䅁䍄䉁䅁䅁睁䅁䅁䅯䅇䄰䅁䅯䅂䅁䅁䅯兇䄰䉁䅑㑆㔰灓佄潇唰乁奵䭄是汹呗䅆啄堳䑏䬰㍊砸䅑䙚奥㍒䭦煋䈰䅁䅁允䅁䅁䅯杁䅁䅁杷允䅁䅁䅕䅁䵁䅉䅅䅁䍁䅁䅁权啁杄䅁权䉁䅁䅁䅆塁呪䭬䵫愴剪䅑䉬捹嘯䙌䤴啑䝁塒䕭㍤楹瑱䅆歂㕖䡨㡤煯兲䅅䅁䉁䅁䅁权䍁䅁䅁䍄䉁䅁䅁元䅁䅁杷允䅁䅁䅣䅁䭁䉁乷䅁䙁䅁䅁䅁䅁偁⽁权摁兄䅁权敁兄䅁权晁兄䅁权䕁䅁䅋权乁䅁䅁䅆歂㕖䡨㡤煯割䅑㑢䩘剭具䱊唸䱁摧極祫扡煇䅆兄之畯娷祌栯䅑䡡㡃呣䥃汔唴偁畒硒べ䉫ㅗ䅆䑃晷䔱桘䍊剺䅑極奃㥳䅐氫䉯䅁䅁允䅁䅁䅯杄䅁䅁杷允䅁䅁䅫䅁䵁䅉䅅䅁䡁䅁䅁权杁兄䅁兂䅁䅁䅁䅁睄睐䅯光䄰䅁䅯杉䄰䅁䅯睉䄰䅁䅯䅂䍁䅧䅯兄䅁䉁䅑䙚奥㍒䭦煋唰䱁䩱䱧晆敓㜵䅆㑃扈灯浍硭桱䅑氷挫䭔浨歱唸䑁灋剖㡕㥁癱䅆瑂㥃癳䥸㥊硴䅑㡧㥈䙒匴獑唰䱁杯䱭呐偷慰允䅁䅁䅅䅁䭁䅁䄴䅁䵁䅉䅅䅁䙁䅁䅁䍄䉁䅁䅁杁䅁䅁䅯䅊䄰䅁䅯允䅁䉁䅑㑆㔰灓佄潇唰䩁捑偮匱數䕃䅆歂㕖䡨㡤煯割䅑䙚奥㍒䭦煋䈰䅁䅁允䅁䅁䅯杁䅁䅁杷允䅁䅁䅫䅁䵁䅉䅅䅁䡁䅁䅁权潄兄䅁兂䅁䅁䅁䅁睄睐䅯儶䄰䅁䅯朶䄰䅁䅯眶䄰䅁䅯䅂䍁䅧䅯兄䅁䉁䅑䙚奥㍒䭦煋唰佁吱唴⽤牴瀳䅆㑃扈灯浍硭桱䅑㠱婸㥲氯㡶唴乁塐歐䨵渰㑯䅆䝃乧坵㙺奔刯䅑㡧㥈䙒匴獑唰䱁杯䱭呐偷慰允䅁䅁䅅䅁䭁䅁䄴䅁䵁䅉䅅䅁䩁䅁䅁䍄䉁䅁䅁睂䅁䅁䅯兊䄰䅁䅕䅁䅁䅁䅁䐸䬸䍁乙䅁䭁䍁乣䅁䭁䍁乧䅁䭁䅁䅑潁䭁䅁䄰䅁啁䝁塒䕭㍤楹瑱䅆瑄⭕䡆㝦㥡制䅑䉵㘲呋灊慳啯䥁湦灐㑑扫䉒䅆呄稱伵摓㙊䉏䅑潨扄獬欫倲唰䥁䉐唯敒歅乌䅆㙃䩉穩㠰㙄杗䅅䅁䉁䅁䅁权佁䅁䅁䍄䉁䅁䅁元䅁䅁杷允䅁䅁䅣䅁䭁䍁乫䅁䙁䅁䅁䅁䅁偁⽁权煁兄䅁权牁兄䅁权獁兄䅁权䕁䅁䅋权乁䅁䅁䅆歂㕖䡨㡤煯割䅑㑢䩘剭具䱊唸䱁摧極祫扡煇䅆䡁塐䘫湩䨯砶䅑䡡㡃呣䥃汔唴偁畒硒べ䉫ㅗ䅆䑃晷䔱桘䍊剺䅑極奃㥳䅐氫䉯䅁䅁允䅁䅁䅯杄䅁䅁杷允䅁䅁䅫䅁䵁䅉䅅䅁䡁䅁䅁权瑁兄䅁兂䅁䅁䅁䅁睄睐䅯杌䄰䅁䅯睌䄰䅁䅯䅍䄰䅁䅯䅂䍁䅧䅯兄䅁䉁䅑䙚奥㍒䭦煋唰䱁䩱䱧晆敓㜵䅆㑃扈灯浍硭桱䅑獲丶㘶煶奋啧䑁灋剖㡕㥁癱䅆瑂㥃癳䥸㥊硴䅑㡧㥈䙒匴獑唰䱁杯䱭呐偷慰允䅁䅁䅅䅁䭁䅁䄴䅁䵁䅉䅅䅁䙁䅁䅁䍄䉁䅁䅁杁䅁䅁䅯免䄰䅁䅯允䅁䉁䅑㑆㔰灓佄潇唰䩁捑偮匱數䕃䅆歂㕖䡨㡤煯割䅑䙚奥㍒䭦煋䈰䅁䅁允䅁䅁䅯杁䅁䅁杷允䅁䅁䅫䅁䵁䅉䅅䅁䡁䅁䅁权祁兄䅁兂䅁䅁䅁䅁睄睐䅯睍䄰䅁䅯䅎䄰䅁䅯兎䄰䅁䅯䅂䍁䅧䅯兄䅁䉁䅑䙚奥㍒䭦煋唰佁吱唴⽤牴瀳䅆㑃扈灯浍硭桱䅑慎㉑焵奃䝔啁乁塐歐䨵渰㑯䅆䝃乧坵㙺奔刯䅑㡧㥈䙒匴獑唰䱁杯䱭呐偷慰允䅁䅁䅅䅁䭁䅁䄴䅁䵁䅉䅅䅁䩁䅁䅁䍄䉁䅁䅁睂䅁䅁䅯杓䄴䅁䅕䅁䅁䅁䅁䐸䬸䕁佳䅁䭁䕁佷䅁䭁䕁估䅁䭁䅁䅑潁䭁䅁䄰䅁啁䝁塒䕭㍤楹瑱䅆㙃奩硃じ畮硥䅑䉵㘲呋灊慳啯䭁䔴潡畉㤯㕋䅆祁噱噕䅐慐硲䅑䉭晃畃唫䅚啫䥁䉐唯敒歅乌䅆㙃䩉穩㠰㙄杗䅅䅁䉁䅁䅁权佁䅁䅁䍄䉁䅁䅁元䅁䅁杷允䅁䅁䅣䅁䭁䑁偙䅁䙁䅁䅁䅁䅁偁⽁权㍁睄䅁权㑁睄䅁权㕁睄䅁权䕁䅁䅋权乁䅁䅁䅆歂㕖䡨㡤煯割䅑㑢䩘剭具䱊唸䱁摧極祫扡煇䅆捃畇䕷䭤睅制䅑䡡㡃呣䥃汔唴偁畒硒べ䉫ㅗ䅆䑃晷䔱桘䍊剺䅑極奃㥳䅐氫䉯䅁䅁允䅁䅁䅯杄䅁䅁杷允䅁䅁䅕䅁䵁䅉䅅䅁䑁䅁䅁权㉁兄䅁权䕁䅁䅁权㍁兄䅁䅆塁呪䭬䵫愴剪䅑㔲䵧㥲䬯婖啍乁摔㑣児湯穦䅆歂㕖䡨㡤煯兲䅅䅁䉁䅁䅁权䍁䅁䅁䍄䉁䅁䅁元䅁䅁杷允䅁䅁䅣䅁䭁䑁乧䅁䙁䅁䅁䅁䅁偁⽁权㕁兄䅁权㙁兄䅁权㝁兄䅁权䕁䅁䅋权乁䅁䅁䅆歂㕖䡨㡤煯割䅑㑢䩘剭具䱊唸䱁摧極祫扡煇䅆摂畄䐵晨橣硫䅑䡡㡃呣䥃汔唴偁畒硒べ䉫ㅗ䅆䑃晷䔱桘䍊剺䅑極奃㥳䅐氫䉯䅁䅁允䅁䅁䅯杄䅁䅁杷允䅁䅁䅕䅁䵁䅉䅅䅁䍁䅁䅁权㡁兄䅁权䉁䅁䅁䅆塁呪䭬䵫愴剪䅑䉬捹嘯䙌䤴啑䝁塒䕭㍤楹瑱䅆歂㕖䡨㡤煯兲䅅䅁䉁䅁䅁权䍁䅁䅁䍄䉁䅁䅁元䅁䅁杷允䅁䅁䅣䅁䭁䑁丰䅁䙁䅁䅁䅁䅁偁⽁权⭁兄䅁权⽁兄䅁权䅂兄䅁权䕁䅁䅋权乁䅁䅁䅆歂㕖䡨㡤煯割䅑潵䅭噳䨹渷啳䱁摧極祫扡煇䅆䝄杨䍇灣济剶䅑煍噬呆䑷焲唸䝁䰰礲䔯湧㌲䅆䑃晷䔱桘䍊剺䅑極奃㥳䅐氫䉯䅁䅁允䅁䅁䅯杄䅁䅁杷允䅁䅁䅫䅁䵁䅉䅅䅁䡁䅁䅁权䉂兄䅁兂䅁䅁䅁䅁睄睐䅯村䄰䅁䅯睑䄰䅁䅯䅒䄰䅁䅯䅂䍁䅧䅯兄䅁䉁䅑䙚奥㍒䭦煋唰佁吱唴⽤牴瀳䅆㑃扈灯浍硭桱䅑浖䝂䠴桎㝅啅乁塐歐䨵渰㑯䅆䝃乧坵㙺奔刯䅑㡧㥈䙒匴獑唰䱁杯䱭呐偷慰允䅁䅁䅅䅁䭁䅁䄴䅁䵁䅉䅅䅁䩁䅁䅁䍄䉁䅁䅁睂䅁䅁䅯杒䄴䅁䅕䅁䅁䅁䅁䐸䬸䕁佣䅁䭁䕁佧䅁䭁䕁佫䅁䭁䅁䅑潁䭁䅁䄰䅁啁䝁塒䕭㍤楹瑱䅆療捨婭䉈歁硶䅑䉵㘲呋灊慳啯䡁䵚䉫㑉硓㡋䅆潂䱣硸䥍佨桘䅑䜹䠵䱈兓扆啕䥁䉐唯敒歅乌䅆㙃䩉穩㠰㙄杗䅅䅁䉁䅁䅁权佁䅁䅁䍄䉁䅁䅁兂䅁䅁杷允䅁䅁䅍䅁䭁䕁乕䅁䭁䅁䅑䅁䭁䕁乙䅁啁䉁乥問共桺乱䅆扄䅭癹㠳噰硫䅑丱稱㥧楃⽤啍䝁塒䕭㍤楹瑱允䅁䅁䅅䅁䭁䅁䅉䅁䵁䅉䅅䅁䩁䅁䅁䍄䉁䅁䅁睂䅁䅁䅯睒䄰䅁䅕䅁䅁䅁䅁䐸䬸䕁乧䅁䭁䕁乫䅁䭁䕁乯䅁䭁䅁䅑潁䭁䅁䄰䅁啁䝁塒䕭㍤楹瑱䅆療捨婭䉈歁硶䅑䉵㘲呋灊慳啯䵁䱥塮塙桑橩䅆潂䱣硸䥍佨桘䅑䜹䠵䱈兓扆啕䥁䉐唯敒歅乌䅆㙃䩉穩㠰㙄杗䅅䅁䉁䅁䅁权佁䅁䅁䍄䉁䅁䅁元䅁䅁杷允䅁䅁䅣䅁䭁䕁乳䅁䙁䅁䅁䅁䅁偁⽁权䵂兄䅁权乂兄䅁权佂兄䅁权䕁䅁䅋权乁䅁䅁䅆歂㕖䡨㡤煯割䅑潵䅭噳䨹渷啳䱁摧極祫扡煇䅆婄琸䭘䔯啪䉮䅑煍噬呆䑷焲唸䝁䰰礲䔯湧㌲䅆䑃晷䔱桘䍊剺䅑極奃㥳䅐氫䉯䅁䅁允䅁䅁䅯杄䅁䅁杷允䅁䅁䅕䅁䵁䅉䅅䅁䍁䅁䅁权偂兄䅁权䉁䅁䅁䅆塁呪䭬䵫愴剪䅑䉬捹嘯䙌䤴啑䝁塒䕭㍤楹瑱䅆歂㕖䡨㡤煯兲䅅䅁䉁䅁䅁权䍁䅁䅁䍄䉁䅁䅁元䅁䅁杷允䅁䅁䅣䅁䭁䙁乁䅁䙁䅁䅁䅁䅁偁⽁权剂兄䅁权卂兄䅁权呂兄䅁权䕁䅁䅋权乁䅁䅁䅆歂㕖䡨㡤煯割䅑嘷桐㍒㈫敶啫䱁摧極祫扡煇䅆ㅁ卣䘯獐坧剢䅑㤰⭣歔卮橥啧䥁䅡㔲偢买㥪䅆䑃晷䔱桘䍊剺䅑極奃㥳䅐氫䉯䅁䅁允䅁䅁䅯杄䅁䅁杷允䅁䅁䅕䅁䵁䅉䅅䅁䑁䅁䅁权啂兄䅁权䕁䅁䅁权噂兄䅁䅆塁呪䭬䵫愴剪䅑㔲䵧㥲䬯婖啍乁摔㑣児湯穦䅆歂㕖䡨㡤煯兲䅅䅁䉁䅁䅁权䍁䅁䅁䍄䉁䅁䅁兂䅁䅁杷允䅁䅁䅍䅁䭁䙁乙䅁䭁䅁䅑䅁䭁䙁乣䅁啁䉁乥問共桺乱䅆扄䅭癹㠳噰硫䅑丱稱㥧楃⽤啍䝁塒䕭㍤楹瑱允䅁䅁䅅䅁䭁䅁䅉䅁䵁䅉䅅䅁䩁䅁䅁䍄䉁䅁䅁睂䅁䅁䅯䅗䄰䅁䅕䅁䅁䅁䅁䐸䬸䙁乫䅁䭁䙁乯䅁䭁䙁乳䅁䭁䅁䅑潁䭁䅁䄰䅁啁䝁塒䕭㍤楹瑱䅆療捨婭䉈歁硶䅑䉵㘲呋灊慳啯䥁汕䵄硥圴䅺䅆潂䱣硸䥍佨桘䅑䜹䠵䱈兓扆啕䥁䉐唯敒歅乌䅆㙃䩉穩㠰㙄杗䅅䅁䉁䅁䅁权佁䅁䅁䍄䉁䅁䅁元䅁䅁杷允䅁䅁䅣䅁䭁䙁乷䅁䙁䅁䅁䅁䅁偁⽁权摂兄䅁权敂兄䅁权時兄䅁权䕁䅁䅋权乁䅁䅁䅆歂㕖䡨㡤煯割䅑潵䅭噳䨹渷啳䱁摧極祫扡煇䅆坃⽏界⭂噎䉆䅑煍噬呆䑷焲唸䝁䰰礲䔯湧㌲䅆䑃晷䔱桘䍊剺䅑極奃㥳䅐氫䉯䅁䅁允䅁䅁䅯杄䅁䅁杷允䅁䅁䅕䅁䵁䅉䅅䅁䍁䅁䅁权杂兄䅁权䉁䅁䅁䅆塁呪䭬䵫愴剪䅑䉬捹嘯䙌䤴啑䝁塒䕭㍤楹瑱䅆歂㕖䡨㡤煯兲䅅䅁䉁䅁䅁权䍁䅁䅁䍄䉁䅁䅁元䅁䅁杷允䅁䅁䅣䅁䭁䝁久䅁䙁䅁䅁䅁䅁偁⽁权楂兄䅁权橂兄䅁权歂兄䅁权䕁䅁䅋权乁䅁䅁䅆歂㕖䡨㡤煯割䅑嘷桐㍒㈫敶啫䱁摧極祫扡煇䅆㉁晋奕㍁噳䈷䅑㤰⭣歔卮橥啧䥁䅡㔲偢买㥪䅆䑃晷䔱桘䍊剺䅑極奃㥳䅐氫䉯䅁䅁允䅁䅁䅯杄䅁䅁杷允䅁䅁䅫䅁䵁䅉䅅䅁䡁䅁䅁权求兄䅁兂䅁䅁䅁䅁睄睐䅯杚䄰䅁䅯睚䄰䅁䅯䅡䄰䅁䅯䅂䍁䅧䅯兄䅁䉁䅑䙚奥㍒䭦煋唰䝁䘫婹捫䍅⽓䅆㑃扈灯浍硭桱䅑女䝊慓牅牣唸䝁睨䡶睅䕩攵䅆い止捣䩴噁剴䅑㡧㥈䙒匴獑唰䱁杯䱭呐偷慰允䅁䅁䅅䅁䭁䅁䄴䅁䵁䅉䅅䅁䙁䅁䅁䍄䉁䅁䅁杁䅁䅁䅯兡䄰䅁䅯允䅁䉁䅑㑆㔰灓佄潇唰䩁捑偮匱數䕃䅆歂㕖䡨㡤煯割䅑䙚奥㍒䭦煋䈰䅁䅁允䅁䅁䅯杁䅁䅁杷允䅁䅁䅫䅁䵁䅉䅅䅁䡁䅁䅁权煂兄䅁兂䅁䅁䅁䅁睄睐䅯睡䄰䅁䅯䅢䄰䅁䅯兢䄰䅁䅯䅂䍁䅧䅯兄䅁䉁䅑䙚奥㍒䭦煋唰䱁䩱䱧晆敓㜵䅆㑃扈灯浍硭桱䅑佫⽨䡡䕘汬唸䑁灋剖㡕㥁癱䅆瑂㥃癳䥸㥊硴䅑㡧㥈䙒匴獑唰䱁杯䱭呐偷慰允䅁䅁䅅䅁䭁䅁䄴䅁䵁䅉䅅䅁䩁䅁䅁䍄䉁䅁䅁睂䅁䅁䅯杢䄰䅁䅕䅁䅁䅁䅁䐸䬸䝁丸䅁䭁䡁乁䅁䭁䡁久䅁䭁䅁䅑潁䭁䅁䄰䅁啁䝁塒䕭㍤楹瑱䅆瑄⭕䡆㝦㥡制䅑䉵㘲呋灊慳啯䅁㕵㡦啣卫瑤䅆呄稱伵摓㙊䉏䅑潨扄獬欫倲唰䥁䉐唯敒歅乌䅆㙃䩉穩㠰㙄杗䅅䅁䉁䅁䅁权佁䅁䅁䍄䉁䅁䅁元䅁䅁杷允䅁䅁䅣䅁䭁䕁佁䅁䙁䅁䅁䅁䅁偁⽁权䉂杄䅁权䍂杄䅁权䑂杄䅁权䕁䅁䅋权乁䅁䅁䅆歂㕖䡨㡤煯割䅑嘷桐㍒㈫敶啫䱁摧極祫扡煇䅆時扒奃奫潔䉵䅑㤰⭣歔卮橥啧䥁䅡㔲偢买㥪䅆䑃晷䔱桘䍊剺䅑極奃㥳䅐氫䉯䅁䅁允䅁䅁䅯杄䅁䅁杷允䅁䅁䅫䅁䵁䅉䅅䅁䡁䅁䅁权潁睄䅁兂䅁䅁䅁䅁睄睐䅯克䄸䅁䅯杋䄸䅁䅯睋䄸䅁䅯䅂䍁䅧䅯兄䅁䉁䅑䙚奥㍒䭦煋唰䝁䘫婹捫䍅⽓䅆㑃扈灯浍硭桱䅑伯桑噢㝭危唸䝁睨䡶睅䕩攵䅆い止捣䩴噁剴䅑㡧㥈䙒匴獑唰䱁杯䱭呐偷慰允䅁䅁䅅䅁䭁䅁䄴䅁䵁䅉䅅䅁䩁䅁䅁䍄䉁䅁䅁睂䅁䅁䅯睐䄸䅁䅕䅁䅁䅁䅁䐸䬸䕁偁䅁䭁䕁偅䅁䭁䕁偉䅁䭁䅁䅑潁䭁䅁䄰䅁啁䝁塒䕭㍤楹瑱䅆瑄⭕䡆㝦㥡制䅑䉵㘲呋灊慳啯䑁㝨㥑婦䩱䡑䅆呄稱伵摓㙊䉏䅑潨扄獬欫倲唰䥁䉐唯敒歅乌䅆㙃䩉穩㠰㙄杗䅅䅁䉁䅁䅁权佁䅁䅁䍄䉁䅁䅁兂䅁䅁杷允䅁䅁䅍䅁䭁䡁义䅁䭁䅁䅑䅁䭁䡁乍䅁啁䉁乥問共桺乱䅆扄䅭癹㠳噰硫䅑丱稱㥧楃⽤啍䝁塒䕭㍤楹瑱允䅁䅁䅅䅁䭁䅁䅉䅁䵁䅉䅅䅁䩁䅁䅁䍄䉁䅁䅁睂䅁䅁䅯䅤䄰䅁䅕䅁䅁䅁䅁䐸䬸䡁乕䅁䭁䡁乙䅁䭁䡁乣䅁䭁䅁䅑潁䭁䅁䄰䅁啁䝁塒䕭㍤楹瑱䅆療捨婭䉈歁硶䅑䉵㘲呋灊慳啯䱁䍇歒桭㍋⽋䅆潂䱣硸䥍佨桘䅑䜹䠵䱈兓扆啕䥁䉐唯敒歅乌䅆㙃䩉穩㠰㙄杗䅅䅁䉁䅁䅁权佁䅁䅁䍄䉁䅁䅁元䅁䅁杷允䅁䅁䅣䅁䭁䡁乫䅁䙁䅁䅁䅁䅁偁⽁权㙂兄䅁权㝂兄䅁权㡂兄䅁权䕁䅁䅋权乁䅁䅁䅆歂㕖䡨㡤煯割䅑潵䅭噳䨹渷啳䱁摧極祫扡煇䅆元䠶漹捤坓硘䅑煍噬呆䑷焲唸䝁䰰礲䔯湧㌲䅆䑃晷䔱桘䍊剺䅑極奃㥳䅐氫䉯䅁䅁允䅁䅁䅯杄䅁䅁杷允䅁䅁䅫䅁䵁䅉䅅䅁䡁䅁䅁权㥂兄䅁兂䅁䅁䅁䅁睄睐䅯杦䄰䅁䅯睦䄰䅁䅯䅧䄰䅁䅯䅂䍁䅧䅯兄䅁䉁䅑䙚奥㍒䭦煋唰佁吱唴⽤牴瀳䅆㑃扈灯浍硭桱䅑㝃⽬硸剓㉊唰乁塐歐䨵渰㑯䅆䝃乧坵㙺奔刯䅑㡧㥈䙒匴獑唰䱁杯䱭呐偷慰允䅁䅁䅅䅁䭁䅁䄴䅁䵁䅉䅅䅁䩁䅁䅁䍄䉁䅁䅁睂䅁䅁䅯眳䄰䅁䅕䅁䅁䅁䅁䐸䬸佁乁䅁䭁佁久䅁䭁佁义䅁䭁䅁䅑潁䭁䅁䄰䅁啁䝁塒䕭㍤楹瑱䅆療捨婭䉈歁硶䅑䉵㘲呋灊慳啯䭁㙒漱䱩瑳㡚䅆潂䱣硸䥍佨桘䅑䜹䠵䱈兓扆啕䥁䉐唯敒歅乌䅆㙃䩉穩㠰㙄杗䅅䅁䉁䅁䅁权佁䅁䅁䍄䉁䅁䅁兂䅁䅁杷允䅁䅁䅍䅁䭁䥁久䅁䭁䅁䅑䅁䭁䥁义䅁啁䉁乥問共桺乱䅆扄䅭癹㠳噰硫䅑丱稱㥧楃⽤啍䝁塒䕭㍤楹瑱允䅁䅁䅅䅁䭁䅁䅉䅁䵁䅉䅅䅁䙁䅁䅁䍄䉁䅁䅁杁䅁䅁䅯睩䄰䅁䅯允䅁䉁䅑㑆㔰灓佄潇唰䩁捑偮匱數䕃䅆歂㕖䡨㡤煯割䅑䙚奥㍒䭦煋䈰䅁䅁允䅁䅁䅯杁䅁䅁杷允䅁䅁䅫䅁䵁䅉䅅䅁䡁䅁䅁权䵃兄䅁兂䅁䅁䅁䅁睄睐䅯兪䄰䅁䅯杪䄰䅁䅯睪䄰䅁䅯䅂䍁䅧䅯兄䅁䉁䅑䙚奥㍒䭦煋唰䱁䩱䱧晆敓㜵䅆㑃扈灯浍硭桱䅑周坎ㅓ硺㥥唴䑁灋剖㡕㥁癱䅆瑂㥃癳䥸㥊硴䅑㡧㥈䙒匴獑唰䱁杯䱭呐偷慰允䅁䅁䅅䅁䭁䅁䄴䅁䵁䅉䅅䅁䙁䅁䅁䍄䉁䅁䅁睁䅁䅁䅯䅫䄰䅁䅯䅂䅁䅁䅯八䄰䉁䅑㑆㔰灓佄潇唰乁奵䭄是汹呗䅆啄堳䑏䬰㍊砸䅑䙚奥㍒䭦煋䈰䅁䅁允䅁䅁䅯杁䅁䅁杷允䅁䅁䅫䅁䵁䅉䅅䅁䡁䅁䅁权千兄䅁兂䅁䅁䅁䅁睄睐䅯睫䄰䅁䅯䅬䄰䅁䅯公䄰䅁䅯䅂䍁䅧䅯兄䅁䉁䅑䙚奥㍒䭦煋唰䝁䘫婹捫䍅⽓䅆㑃扈灯浍硭桱䅑瘹楥䭈癙䙺唴䝁睨䡶睅䕩攵䅆い止捣䩴噁剴䅑㡧㥈䙒匴獑唰䱁杯䱭呐偷慰允䅁䅁䅅䅁䭁䅁䄴䅁䵁䅉䅅䅁䩁䅁䅁䍄䉁䅁䅁睂䅁䅁䅯兆䄴䅁䅕䅁䅁䅁䅁䐸䬸䉁余䅁䭁䉁佣䅁䭁䉁佧䅁䭁䅁䅑潁䭁䅁䄰䅁啁䝁塒䕭㍤楹瑱䅆瑄⭕䡆㝦㥡制䅑䉵㘲呋灊慳啯䥁牊噇⬫硈乴䅆呄稱伵摓㙊䉏䅑潨扄獬欫倲唰䥁䉐唯敒歅乌䅆㙃䩉穩㠰㙄杗䅅䅁䉁䅁䅁权佁䅁䅁䍄䉁䅁䅁元䅁䅁杷允䅁䅁䅣䅁䭁䩁乙䅁䙁䅁䅁䅁䅁偁⽁权塃兄䅁权奃兄䅁权婃兄䅁权䕁䅁䅋权乁䅁䅁䅆歂㕖䡨㡤煯割䅑潵䅭噳䨹渷啳䱁摧極祫扡煇䅆獂湤捏㐲兵䉮䅑煍噬呆䑷焲唸䝁䰰礲䔯湧㌲䅆䑃晷䔱桘䍊剺䅑極奃㥳䅐氫䉯䅁䅁允䅁䅁䅯杄䅁䅁杷允䅁䅁䅕䅁䵁䅉䅅䅁䑁䅁䅁权扃兄䅁权䕁䅁䅁权捃兄䅁䅆塁呪䭬䵫愴剪䅑㔲䵧㥲䬯婖啍乁摔㑣児湯穦䅆歂㕖䡨㡤煯兲䅅䅁䉁䅁䅁权䍁䅁䅁䍄䉁䅁䅁元䅁䅁杷允䅁䅁䅣䅁䭁䩁丰䅁䙁䅁䅁䅁䅁偁⽁权敃兄䅁权晃兄䅁权权兄䅁权䕁䅁䅋权乁䅁䅁䅆歂㕖䡨㡤煯割䅑嘷桐㍒㈫敶啫䱁摧極祫扡煇䅆剁瘳桭穖㕡刳䅑㤰⭣歔卮橥啧䥁䅡㔲偢买㥪䅆䑃晷䔱桘䍊剺䅑極奃㥳䅐氫䉯䅁䅁允䅁䅁䅯杄䅁䅁杷允䅁䅁䅫䅁䵁䅉䅅䅁䡁䅁䅁权桃兄䅁兂䅁䅁䅁䅁睄睐䅯杯䄰䅁䅯睯䄰䅁䅯䅰䄰䅁䅯䅂䍁䅧䅯兄䅁䉁䅑䙚奥㍒䭦煋唰䝁䘫婹捫䍅⽓䅆㑃扈灯浍硭桱䅑穩獮煆獍⼷啳䝁睨䡶睅䕩攵䅆い止捣䩴噁剴䅑㡧㥈䙒匴獑唰䱁杯䱭呐偷慰允䅁䅁䅅䅁䭁䅁䄴䅁䵁䅉䅅䅁䩁䅁䅁䍄䉁䅁䅁睂䅁䅁䅯兰䄰䅁䅕䅁䅁䅁䅁䐸䬸䭁乙䅁䭁䭁乣䅁䭁䭁乧䅁䭁䅁䅑潁䭁䅁䄰䅁啁䝁塒䕭㍤楹瑱䅆㙃奩硃じ畮硥䅑䉵㘲呋灊慳啯䑁䑳䈳然䥧瑥䅆祁噱噕䅐慐硲䅑兢扶㡌䍓扦啣䥁䉐唯敒歅乌䅆㙃䩉穩㠰㙄杗䅅䅁䉁䅁䅁权佁䅁䅁䍄䉁䅁䅁兂䅁䅁杷允䅁䅁䅍䅁䭁䭁临䅁䭁䅁䅑䅁䭁䭁丸䅁啁䉁乥問共桺乱䅆扄䅭癹㠳噰硫䅑丱稱㥧楃⽤啍䝁塒䕭㍤楹瑱允䅁䅁䅅䅁䭁䅁䅉䅁䵁䅉䅅䅁䩁䅁䅁䍄䉁䅁䅁睂䅁䅁䅯䅳䄰䅁䅕䅁䅁䅁䅁䐸䬸䱁久䅁䭁䱁义䅁䭁䱁乍䅁䭁䅁䅑潁䭁䅁䄰䅁啁䝁塒䕭㍤楹瑱䅆療捨婭䉈歁硶䅑䉵㘲呋灊慳啯偁空㙵㉹慧圫䅆潂䱣硸䥍佨桘䅑䜹䠵䱈兓扆啕䥁䉐唯敒歅乌䅆㙃䩉穩㠰㙄杗䅅䅁䉁䅁䅁权佁䅁䅁䍄䉁䅁䅁元䅁䅁杷允䅁䅁䅣䅁䭁䱁乑䅁䙁䅁䅁䅁䅁偁⽁权ㅃ兄䅁权㉃兄䅁权㍃兄䅁权䕁䅁䅋权乁䅁䅁䅆歂㕖䡨㡤煯割䅑潵䅭噳䨹渷啳䱁摧極祫扡煇䅆桄㠯㡁㍄㡓剹䅑煍噬呆䑷焲唸䝁䰰礲䔯湧㌲䅆䑃晷䔱桘䍊剺䅑極奃㥳䅐氫䉯䅁䅁允䅁䅁䅯杄䅁䅁杷允䅁䅁䅕䅁䵁䅉䅅䅁䍁䅁䅁权㑃兄䅁权䉁䅁䅁䅆塁呪䭬䵫愴剪䅑䉬捹嘯䙌䤴啑䝁塒䕭㍤楹瑱䅆歂㕖䡨㡤煯兲䅅䅁䉁䅁䅁权䍁䅁䅁䍄䉁䅁䅁兂䅁䅁杷允䅁䅁䅉䅁䭁佁乣䅁䭁䅁䅅䅁啁䉁乥問共桺乱䅆啃䩈㥺獕杘䉨䅑䙚奥㍒䭦煋唰䝁塒䕭㍤楹瑱允䅁䅁䅅䅁䭁䅁䅉䅁䵁䅉䅅䅁䙁䅁䅁䍄䉁䅁䅁睁䅁䅁䅯权䄴䅁䅯䅂䅁䅁䅯睃䄴䉁䅑㑆㔰灓佄潇唰乁奵䭄是汹呗䅆啄堳䑏䬰㍊砸䅑䙚奥㍒䭦煋䈰䅁䅁允䅁䅁䅯杁䅁䅁杷允䅁䅁䅕䅁䵁䅉䅅䅁䑁䅁䅁权㕃兄䅁权䕁䅁䅁权㙃兄䅁䅆塁呪䭬䵫愴剪䅑㔲䵧㥲䬯婖啍乁摔㑣児湯穦䅆歂㕖䡨㡤煯兲䅅䅁䉁䅁䅁权䍁䅁䅁䍄䉁䅁䅁元䅁䅁杷允䅁䅁䅣䅁䭁䱁乳䅁䙁䅁䅁䅁䅁偁⽁权㡃兄䅁权㥃兄䅁权⭃兄䅁权䕁䅁䅋权乁䅁䅁䅆歂㕖䡨㡤煯割䅑嘷桐㍒㈫敶啫䱁摧極祫扡煇䅆㙃睖呪㕚䕕桊䅑㤰⭣歔卮橥啧䥁䅡㔲偢买㥪䅆䑃晷䔱桘䍊剺䅑極奃㥳䅐氫䉯䅁䅁允䅁䅁䅯杄䅁䅁杷允䅁䅁䅕䅁䵁䅉䅅䅁䍁䅁䅁权⽃兄䅁权䉁䅁䅁䅆塁呪䭬䵫愴剪䅑䉬捹嘯䙌䤴啑䝁塒䕭㍤楹瑱䅆歂㕖䡨㡤煯兲䅅䅁䉁䅁䅁权䍁䅁䅁䍄䉁䅁䅁元䅁䅁杷允䅁䅁䅣䅁䭁䵁乁䅁䙁䅁䅁䅁䅁偁⽁权䉄兄䅁权䍄兄䅁权䑄兄䅁权䕁䅁䅋权乁䅁䅁䅆歂㕖䡨㡤煯割䅑㑢䩘剭具䱊唸䱁摧極祫扡煇䅆㙃䕭橥焱䅸䉗䅑䡡㡃呣䥃汔唴偁畒硒べ䉫ㅗ䅆䑃晷䔱桘䍊剺䅑極奃㥳䅐氫䉯䅁䅁允䅁䅁䅯杄䅁䅁杷允䅁䅁䅕䅁䵁䅉䅅䅁䍁䅁䅁权⽁杄䅁权䉁䅁䅁䅆塁呪䭬䵫愴剪䅑䉬捹嘯䙌䤴啑䝁塒䕭㍤楹瑱䅆歂㕖䡨㡤煯兲䅅䅁䉁䅁䅁权䍁䅁䅁䍄䉁䅁䅁元䅁䅁杷允䅁䅁䅣䅁䭁䵁乑䅁䙁䅁䅁䅁䅁偁⽁权䙄兄䅁权䝄兄䅁权䡄兄䅁权䕁䅁䅋权乁䅁䅁䅆歂㕖䡨㡤煯割䅑潵䅭噳䨹渷啳䱁摧極祫扡煇䅆䍄呍楁偔敱桥䅑煍噬呆䑷焲唸䝁䰰礲䔯湧㌲䅆䑃晷䔱桘䍊剺䅑極奃㥳䅐氫䉯䅁䅁允䅁䅁䅯杄䅁䅁杷允䅁䅁䅫䅁䵁䅉䅅䅁䡁䅁䅁权䵁杄䅁兂䅁䅁䅁䅁睄睐䅯兄䄴䅁䅯杄䄴䅁䅯睄䄴䅁䅯䅂䍁䅧䅯兄䅁䉁䅑䙚奥㍒䭦煋唰䝁䘫婹捫䍅⽓䅆㑃扈灯浍硭桱䅑潣佩搷䥄畍啯䝁睨䡶睅䕩攵䅆い止捣䩴噁剴䅑㡧㥈䙒匴獑唰䱁杯䱭呐偷慰允䅁䅁䅅䅁䭁䅁䄴䅁䵁䅉䅅䅁䙁䅁䅁䍄䉁䅁䅁杁䅁䅁䅯朱䄰䅁䅯允䅁䉁䅑㑆㔰灓佄潇唰䩁捑偮匱數䕃䅆歂㕖䡨㡤煯割䅑䙚奥㍒䭦煋䈰䅁䅁允䅁䅁䅯杁䅁䅁杷允䅁䅁䅫䅁䵁䅉䅅䅁䡁䅁䅁权䥄兄䅁兂䅁䅁䅁䅁睄睐䅯兹䄰䅁䅯杹䄰䅁䅯睹䄰䅁䅯䅂䍁䅧䅯兄䅁䉁䅑䙚奥㍒䭦煋唰佁吱唴⽤牴瀳䅆㑃扈灯浍硭桱䅑䰸灱㙁䱐畍唴乁塐歐䨵渰㑯䅆䝃乧坵㙺奔刯䅑㡧㥈䙒匴獑唰䱁杯䱭呐偷慰允䅁䅁䅅䅁䭁䅁䄴䅁䵁䅉䅅䅁䙁䅁䅁䍄䉁䅁䅁睁䅁䅁䅯䅺䄰䅁䅯䅂䅁䅁䅯兺䄰䉁䅑㑆㔰灓佄潇唰乁奵䭄是汹呗䅆啄堳䑏䬰㍊砸䅑䙚奥㍒䭦煋䈰䅁䅁允䅁䅁䅯杁䅁䅁杷允䅁䅁䅫䅁䵁䅉䅅䅁䡁䅁䅁权佄兄䅁兂䅁䅁䅁䅁睄睐䅯睺䄰䅁䅯䄰䄰䅁䅯儰䄰䅁䅯䅂䍁䅧䅯兄䅁䉁䅑䙚奥㍒䭦煋唰䝁䘫婹捫䍅⽓䅆㑃扈灯浍硭桱䅑癆杅瀴㙮桘唴䝁睨䡶睅䕩攵䅆い止捣䩴噁剴䅑㡧㥈䙒匴獑唰䱁杯䱭呐偷慰允䅁䅁䅅䅁䭁䅁䄴䅁䵁䅉䅅䅁䩁䅁䅁䍄䉁䅁䅁睂䅁䅁䅯朰䄰䅁䅕䅁䅁䅁䅁䐸䬸乁乍䅁䭁乁乑䅁䭁乁乕䅁䭁䅁䅑潁䭁䅁䄰䅁啁䝁塒䕭㍤楹瑱䅆㙃奩硃じ畮硥䅑䉵㘲呋灊慳啯偁浗㕵牷晁噴䅆祁噱噕䅐慐硲䅑兢扶㡌䍓扦啣䥁䉐唯敒歅乌䅆㙃䩉穩㠰㙄杗䅅䅁䉁䅁䅁权佁䅁䅁䍄䉁䅁䅁元䅁䅁杷允䅁䅁䅣䅁䭁乁乣䅁䙁䅁䅁䅁䅁偁⽁权奄兄䅁权婄兄䅁权慄兄䅁权䕁䅁䅋权乁䅁䅁䅆歂㕖䡨㡤煯割䅑嘷桐㍒㈫敶啫䱁摧極祫扡煇䅆剃䕧奰啙硩硆䅑㤰⭣歔卮橥啧䥁䅡㔲偢买㥪䅆䑃晷䔱桘䍊剺䅑極奃㥳䅐氫䉯䅁䅁允䅁䅁䅯杄䅁䅁杷允䅁䅁䅕䅁䵁䅉䅅䅁䑁䅁䅁权扄兄䅁权䕁䅁䅁权捄兄䅁䅆塁呪䭬䵫愴剪䅑㔲䵧㥲䬯婖啍乁摔㑣児湯穦䅆歂㕖䡨㡤煯兲䅅䅁䉁䅁䅁权䍁䅁䅁䍄䉁䅁䅁兂䅁䅁杷允䅁䅁䅍䅁䭁䵁佳䅁䭁䅁䅑䅁䭁䵁佷䅁啁䉁乥問共桺乱䅆扄䅭癹㠳噰硫䅑丱稱㥧楃⽤啍䝁塒䕭㍤楹瑱允䅁䅁䅅䅁䭁䅁䅉䅁䵁䅉䅅䅁䙁䅁䅁䍄䉁䅁䅁睁䅁䅁䅯儳䄰䅁䅯䅂䅁䅁䅯朳䄰䉁䅑㑆㔰灓佄潇唰乁奵䭄是汹呗䅆啄堳䑏䬰㍊砸䅑䙚奥㍒䭦煋䈰䅁䅁允䅁䅁䅯杁䅁䅁杷允䅁䅁䅫䅁䵁䅉䅅䅁䡁䅁䅁权橄兄䅁兂䅁䅁䅁䅁睄睐䅯䄵䄰䅁䅯儵䄰䅁䅯朵䄰䅁䅯䅂䍁䅧䅯兄䅁䉁䅑䙚奥㍒䭦煋唰䱁䩱䱧晆敓㜵䅆㑃扈灯浍硭桱䅑䩷䑡剘栱䱇啑䑁灋剖㡕㥁癱䅆瑂㥃癳䥸㥊硴䅑㡧㥈䙒匴獑唰䱁杯䱭呐偷慰允䅁䅁䅅䅁䭁䅁䄴䅁䵁䅉䅅䅁䙁䅁䅁䍄䉁䅁䅁杁䅁䅁䅯睴䄴䅁䅯允䅁䉁䅑㑆㔰灓佄潇唰䩁捑偮匱數䕃䅆歂㕖䡨㡤煯割䅑䙚奥㍒䭦煋䈰䅁䅁允䅁䅁䅯杁䅁䅁杷允䅁䅁䅫䅁䵁䅉䅅䅁䡁䅁䅁权獄兄䅁兂䅁䅁䅁䅁睄睐䅯儷䄰䅁䅯朷䄰䅁䅯眷䄰䅁䅯䅂䍁䅧䅯兄䅁䉁䅑䙚奥㍒䭦煋唰䝁䘫婹捫䍅⽓䅆㑃扈灯浍硭桱䅑㙩捕牭塍䐰唴䝁睨䡶睅䕩攵䅆い止捣䩴噁剴䅑㡧㥈䙒匴獑唰䱁杯䱭呐偷慰允䅁䅁䅅䅁䭁䅁䄴䅁䵁䅉䅅䅁䩁䅁䅁䍄䉁䅁䅁睂䅁䅁䅯䄸䄰䅁䅕䅁䅁䅁䅁䐸䬸偁久䅁䭁偁义䅁䭁偁乍䅁䭁䅁䅑潁䭁䅁䄰䅁啁䝁塒䕭㍤楹瑱䅆㙃奩硃じ畮硥䅑䉵㘲呋灊慳啯䥁乢䅤楤穖畸䅆祁噱噕䅐慐硲䅑兢扶㡌䍓扦啣䥁䉐唯敒歅乌䅆㙃䩉穩㠰㙄杗䅅䅁䉁䅁䅁权佁䅁䅁䍄䉁䅁䅁兂䅁䅁杷允䅁䅁䅉䅁䭁偁乑䅁䭁䅁䅅䅁啁䉁乥問共桺乱䅆啃䩈㥺獕杘䉨䅑䙚奥㍒䭦煋唰䝁塒䕭㍤楹瑱允䅁䅁䅅䅁䭁䅁䅉䅁䵁䅉䅅䅁䩁䅁䅁䍄䉁䅁䅁睂䅁䅁䅯儹䄰䅁䅕䅁䅁䅁䅁䐸䬸偁乙䅁䭁偁乣䅁䭁偁乧䅁䭁䅁䅑潁䭁䅁䄰䅁啁䝁塒䕭㍤楹瑱䅆瑄⭕䡆㝦㥡制䅑䉵㘲呋灊慳啯䑁䕍乐兢䑩穣䅆呄稱伵摓㙊䉏䅑潨扄獬欫倲唰䥁䉐唯敒歅乌䅆㙃䩉穩㠰㙄杗䅅䅁䉁䅁䅁权佁䅁䅁䍄䉁䅁䅁兂䅁䅁杷允䅁䅁䅍䅁䭁偁乫䅁䭁䅁䅑䅁䭁偁乯䅁啁䉁乥問共桺乱䅆扄䅭癹㠳噰硫䅑丱稱㥧楃⽤啍䝁塒䕭㍤楹瑱允䅁䅁䅅䅁䭁䅁䅉䅁䵁䅉䅅䅁䩁䅁䅁䍄䉁䅁䅁睂䅁䅁䅯眫䄰䅁䅕䅁䅁䅁䅁䐸䬸偁乷䅁䭁偁丰䅁䭁偁临䅁䭁䅁䅑潁䭁䅁䄰䅁啁䝁塒䕭㍤楹瑱䅆療捨婭䉈歁硶䅑䉵㘲呋灊慳啯䩁湘䭺堸灖愯䅆潂䱣硸䥍佨桘䅑䜹䠵䱈兓扆啕䥁䉐唯敒歅乌䅆㙃䩉穩㠰㙄杗䅅䅁䉁䅁䅁权佁䅁䅁䍄䉁䅁䅁元䅁䅁杷允䅁䅁䅣䅁䭁䝁佷䅁䙁䅁䅁䅁䅁偁⽁权瑂杄䅁权畂杄䅁权療杄䅁权䕁䅁䅋权乁䅁䅁䅆歂㕖䡨㡤煯割䅑嘷桐㍒㈫敶啫䱁摧極祫扡煇䅆⭃䥳灂畊剄硳䅑㤰⭣歔卮橥啧䥁䅡㔲偢买㥪䅆䑃晷䔱桘䍊剺䅑極奃㥳䅐氫䉯䅁䅁允䅁䅁䅯杄䅁䅁杷允䅁䅁䅫䅁䵁䅉䅅䅁䡁䅁䅁权桃杄䅁兂䅁䅁䅁䅁睄睐䅯杯䄴䅁䅯睯䄴䅁䅯䅰䄴䅁䅯䅂䍁䅧䅯兄䅁䉁䅑䙚奥㍒䭦煋唰䝁䘫婹捫䍅⽓䅆㑃扈灯浍硭桱䅑㙅晳捕楂㝇啕䝁睨䡶睅䕩攵䅆い止捣䩴噁剴䅑㡧㥈䙒匴獑唰䱁杯䱭呐偷慰允䅁䅁䅅䅁䭁䅁䄴䅁䵁䅉䅅䅁䩁䅁䅁䍄䉁䅁䅁睂䅁䅁䅯眯䄰䅁䅕䅁䅁䅁䅁䐸䬸䅁佁䅁䭁䅁佅䅁䭁䅁佉䅁䭁䅁䅑潁䭁䅁䄰䅁啁䝁塒䕭㍤楹瑱䅆㙃奩硃じ畮硥䅑䉵㘲呋灊慳啯䍁ㅩ乔晭杇硭䅆祁噱噕䅐慐硲䅑浹歳⽺㥄卄啧䥁䉐唯敒歅乌䅆㙃䩉穩㠰㙄杗䅅䅁䉁䅁䅁权佁䅁䅁䍄䉁䅁䅁元䅁䅁杷允䅁䅁䅣䅁䭁䕁伸䅁䙁䅁䅁䅁䅁偁⽁权兂杄䅁权剂杄䅁权卂杄䅁权䕁䅁䅋权乁䅁䅁䅆歂㕖䡨㡤煯割䅑嘷桐㍒㈫敶啫䱁摧極祫扡煇䅆剁䕺祇瑔硘剈䅑㤰⭣歔卮橥啧䩁䅱婖䅯䠸穏䅆䑃晷䔱桘䍊剺䅑極奃㥳䅐氫䉯䅁䅁允䅁䅁䅯杄䅁䅁杷允䅁䅁䅕䅁䵁䅉䅅䅁䍁䅁䅁权䑁杄䅁权䉁䅁䅁䅆塁呪䭬䵫愴剪䅑䉬捹嘯䙌䤴啑䝁塒䕭㍤楹瑱䅆歂㕖䡨㡤煯兲䅅䅁䉁䅁䅁权䍁䅁䅁䍄䉁䅁䅁元䅁䅁杷允䅁䅁䅣䅁䭁䅁佑䅁䙁䅁䅁䅁䅁偁⽁权䙁杄䅁权䝁杄䅁权䡁杄䅁权䕁䅁䅋权乁䅁䅁䅆歂㕖䡨㡤煯割䅑嘷桐㍒㈫敶啫䱁摧極祫扡煇䅆㉂奶灍橧偘桨䅑㤰⭣歔卮橥啧偁塷牨扑奪瑌䅆䑃晷䔱桘䍊剺䅑極奃㥳䅐氫䉯䅁䅁允䅁䅁䅯杄䅁䅁杷允䅁䅁䅕䅁䵁䅉䅅䅁䑁䅁䅁权䥁杄䅁权䕁䅁䅁权䩁杄䅁䅆塁呪䭬䵫愴剪䅑㔲䵧㥲䬯婖啍乁摔㑣児湯穦䅆歂㕖䡨㡤煯兲䅅䅁䉁䅁䅁权䍁䅁䅁䍄䉁䅁䅁元䅁䅁杷允䅁䅁䅣䅁䭁䍁佅䅁䙁䅁䅁䅁䅁偁⽁权楁杄䅁权橁杄䅁权歁杄䅁权䕁䅁䅋权乁䅁䅁䅆歂㕖䡨㡤煯割䅑潵䅭噳䨹渷啳䱁摧極祫扡煇䅆佃杘圹䙇㠴剮䅑煍噬呆䑷焲唸䝁䰰礲䔯湧㌲䅆䑃晷䔱桘䍊剺䅑極奃㥳䅐氫䉯䅁䅁允䅁䅁䅯杄䅁䅁杷允䅁䅁䅕䅁䵁䅉䅅䅁䍁䅁䅁权汁杄䅁权䉁䅁䅁䅆塁呪䭬䵫愴剪䅑䉬捹嘯䙌䤴啑䝁塒䕭㍤楹瑱䅆歂㕖䡨㡤煯兲䅅䅁䉁䅁䅁权䍁䅁䅁䍄䉁䅁䅁兂䅁䅁杷允䅁䅁䅍䅁䭁䍁余䅁䭁䅁䅑䅁䭁䍁佣䅁啁䉁乥問共桺乱䅆扄䅭癹㠳噰硫䅑丱稱㥧楃⽤啍䝁塒䕭㍤楹瑱允䅁䅁䅅䅁䭁䅁䅉䅁䵁䅉䅅䅁䙁䅁䅁䍄䉁䅁䅁杁䅁䅁䅯䅋䄴䅁䅯允䅁䉁䅑㑆㔰灓佄潇唰䩁捑偮匱數䕃䅆歂㕖䡨㡤煯割䅑䙚奥㍒䭦煋䈰䅁䅁允䅁䅁䅯杁䅁䅁杷允䅁䅁䅫䅁䵁䅉䅅䅁䡁䅁䅁权灁杄䅁兂䅁䅁䅁䅁睄睐䅯杋䄴䅁䅯睋䄴䅁䅯䅌䄴䅁䅯䅂䍁䅧䅯兄䅁䉁䅑䙚奥㍒䭦煋唰䝁䘫婹捫䍅⽓䅆㑃扈灯浍硭桱䅑橯䘹䭤㄰礰啫䝁睨䡶睅䕩攵䅆い止捣䩴噁剴䅑㡧㥈䙒匴獑唰䱁杯䱭呐偷慰允䅁䅁䅅䅁䭁䅁䄴䅁䵁䅉䅅䅁䩁䅁䅁䍄䉁䅁䅁睂䅁䅁䅯兌䄴䅁䅕䅁䅁䅁䅁䐸䬸䍁伴䅁䭁䍁伸䅁䭁䑁佁䅁䭁䅁䅑潁䭁䅁䄰䅁啁䝁塒䕭㍤楹瑱䅆瑄⭕䡆㝦㥡制䅑䉵㘲呋灊慳啯䵁硇䍳䵩剮䤵䅆呄稱伵摓㙊䉏䅑潨扄獬欫倲唰䥁䉐唯敒歅乌䅆㙃䩉穩㠰㙄杗䅅䅁䉁䅁䅁权佁䅁䅁䍄䉁䅁䅁元䅁䅁杷允䅁䅁䅣䅁䭁䑁佅䅁䙁䅁䅁䅁䅁偁⽁权祁杄䅁权穁杄䅁权ぁ杄䅁权䕁䅁䅋权乁䅁䅁䅆歂㕖䡨㡤煯割䅑潵䅭噳䨹渷啳䱁摧極祫扡煇䅆浂㍢煅祘瑐硷䅑煍噬呆䑷焲唸䝁䰰礲䔯湧㌲䅆䑃晷䔱桘䍊剺䅑極奃㥳䅐氫䉯䅁䅁允䅁䅁䅯杄䅁䅁杷允䅁䅁䅕䅁䵁䅉䅅䅁䑁䅁䅁权ㅁ杄䅁权䕁䅁䅁权㉁杄䅁䅆塁呪䭬䵫愴剪䅑㔲䵧㥲䬯婖啍乁摔㑣児湯穦䅆歂㕖䡨㡤煯兲䅅䅁䉁䅁䅁权䍁䅁䅁䍄䉁䅁䅁元䅁䅁杷允䅁䅁䅣䅁䭁䑁佣䅁䙁䅁䅁䅁䅁偁⽁权㑁杄䅁权㕁杄䅁权㙁杄䅁权䕁䅁䅋权乁䅁䅁䅆歂㕖䡨㡤煯割䅑㑢䩘剭具䱊唸䱁摧極祫扡煇䅆䝄㍹䥚欱父剭䅑䡡㡃呣䥃汔唴偁畒硒べ䉫ㅗ䅆䑃晷䔱桘䍊剺䅑極奃㥳䅐氫䉯䅁䅁允䅁䅁䅯杄䅁䅁杷允䅁䅁䅕䅁䵁䅉䅅䅁䑁䅁䅁权䕂杄䅁权䕁䅁䅁权䙂杄䅁䅆塁呪䭬䵫愴剪䅑㔲䵧㥲䬯婖啍乁摔㑣児湯穦䅆歂㕖䡨㡤煯兲䅅䅁䉁䅁䅁权䍁䅁䅁䍄䉁䅁䅁兂䅁䅁杷允䅁䅁䅉䅁䭁䕁伴䅁䭁䅁䅅䅁啁䉁乥問共桺乱䅆啃䩈㥺獕杘䉨䅑䙚奥㍒䭦煋唰䝁塒䕭㍤楹瑱允䅁䅁䅅䅁䭁䅁䅉䅁䵁䅉䅅䅁䩁䅁䅁䍄䉁䅁䅁睂䅁䅁䅯杘䄴䅁䅕䅁䅁䅁䅁䐸䬸䙁伸䅁䭁䝁佁䅁䭁䝁佅䅁䭁䅁䅑潁䭁䅁䄰䅁啁䝁塒䕭㍤楹瑱䅆瑄⭕䡆㝦㥡制䅑䉵㘲呋灊慳啯䥁䑶周砰乂㔲䅆呄稱伵摓㙊䉏䅑潨扄獬欫倲唰䥁䉐唯敒歅乌䅆㙃䩉穩㠰㙄杗䅅䅁䉁䅁䅁权佁䅁䅁䍄䉁䅁䅁兂䅁䅁杷允䅁䅁䅍䅁䭁䙁位䅁䭁䅁䅑䅁䭁䙁佑䅁啁䉁乥問共桺乱䅆扄䅭癹㠳噰硫䅑丱稱㥧楃⽤啍䝁塒䕭㍤楹瑱允䅁䅁䅅䅁䭁䅁䅉䅁䵁䅉䅅䅁䩁䅁䅁䍄䉁䅁䅁睂䅁䅁䅯兖䄴䅁䅕䅁䅁䅁䅁䐸䬸䙁余䅁䭁䙁佣䅁䭁䙁佧䅁䭁䅁䅑潁䭁䅁䄰䅁啁䝁塒䕭㍤楹瑱䅆療捨婭䉈歁硶䅑䉵㘲呋灊慳啯乁杈灒䕱啖浪䅆潂䱣硸䥍佨桘䅑䜹䠵䱈兓扆啕䥁䉐唯敒歅乌䅆㙃䩉穩㠰㙄杗䅅䅁䉁䅁䅁权佁䅁䅁䍄䉁䅁䅁元䅁䅁杷允䅁䅁䅣䅁䭁䙁佫䅁䙁䅁䅁䅁䅁偁⽁权慂杄䅁权扂杄䅁权捂杄䅁权䕁䅁䅋权乁䅁䅁䅆歂㕖䡨㡤煯割䅑潵䅭噳䨹渷啳䱁摧極祫扡煇䅆䝃睇䙷敷䤵硺䅑煍噬呆䑷焲唸䝁䰰礲䔯湧㌲䅆䑃晷䔱桘䍊剺䅑極奃㥳䅐氫䉯䅁䅁允䅁䅁䅯杄䅁䅁杷允䅁䅁䅕䅁䵁䅉䅅䅁䍁䅁䅁权摂杄䅁权䉁䅁䅁䅆塁呪䭬䵫愴剪䅑䉬捹嘯䙌䤴啑䝁塒䕭㍤楹瑱䅆歂㕖䡨㡤煯兲䅅䅁䉁䅁䅁权䍁䅁䅁䍄䉁䅁䅁兂䅁䅁杷允䅁䅁䅍䅁䭁䡁偑䅁䭁䅁䅑䅁䭁䡁偕䅁啁䉁乥問共桺乱䅆扄䅭癹㠳噰硫䅑丱稱㥧楃⽤啍䝁塒䕭㍤楹瑱允䅁䅁䅅䅁䭁䅁䅉䅁䵁䅉䅅䅁䙁䅁䅁䍄䉁䅁䅁睁䅁䅁䅯杙䄴䅁䅯䅂䅁䅁䅯睙䄴䉁䅑㑆㔰灓佄潇唰乁奵䭄是汹呗䅆啄堳䑏䬰㍊砸䅑䙚奥㍒䭦煋䈰䅁䅁允䅁䅁䅯杁䅁䅁杷允䅁䅁䅫䅁䵁䅉䅅䅁䡁䅁䅁权歂杄䅁兂䅁䅁䅁䅁睄睐䅯党䄴䅁䅯杚䄴䅁䅯睚䄴䅁䅯䅂䍁䅧䅯兄䅁䉁䅑䙚奥㍒䭦煋唰䝁䘫婹捫䍅⽓䅆㑃扈灯浍硭桱䅑⽯䥧乳䉗㈷啙䝁睨䡶睅䕩攵䅆い止捣䩴噁剴䅑㡧㥈䙒匴獑唰䱁杯䱭呐偷慰允䅁䅁䅅䅁䭁䅁䄴䅁䵁䅉䅅䅁䙁䅁䅁䍄䉁䅁䅁杁䅁䅁䅯䅣䄴䅁䅯允䅁䉁䅑㑆㔰灓佄潇唰䩁捑偮匱數䕃䅆歂㕖䡨㡤煯割䅑䙚奥㍒䭦煋䈰䅁䅁允䅁䅁䅯杁䅁䅁杷允䅁䅁䅕䅁䵁䅉䅅䅁䍁䅁䅁权穂杄䅁权䉁䅁䅁䅆塁呪䭬䵫愴剪䅑䉬捹嘯䙌䤴啑䝁塒䕭㍤楹瑱䅆歂㕖䡨㡤煯兲䅅䅁䉁䅁䅁权䍁䅁䅁䍄䉁䅁䅁兂䅁䅁杷允䅁䅁䅍䅁䭁䡁佑䅁䭁䅁䅑䅁䭁䡁何䅁啁䉁乥問共桺乱䅆扄䅭癹㠳噰硫䅑丱稱㥧楃⽤啍䝁塒䕭㍤楹瑱允䅁䅁䅅䅁䭁䅁䅉䅁䵁䅉䅅䅁䩁䅁䅁䍄䉁䅁䅁睂䅁䅁䅯兰䄴䅁䅕䅁䅁䅁䅁䐸䬸䭁余䅁䭁䭁佣䅁䭁䭁佧䅁䭁䅁䅑潁䭁䅁䄰䅁啁䝁塒䕭㍤楹瑱䅆㙃奩硃じ畮硥䅑䉵㘲呋灊慳啯乁剺捘祆穩汆䅆祁噱噕䅐慐硲䅑兢扶㡌䍓扦啣䥁䉐唯敒歅乌䅆㙃䩉穩㠰㙄杗䅅䅁䉁䅁䅁权佁䅁䅁䍄䉁䅁䅁元䅁䅁杷允䅁䅁䅣䅁䭁䡁余䅁䙁䅁䅁䅁䅁偁⽁权㍂杄䅁权㑂杄䅁权㕂杄䅁权䕁䅁䅋权乁䅁䅁䅆歂㕖䡨㡤煯割䅑㑢䩘剭具䱊唸䱁摧極祫扡煇䅆㑁⭭捅⭰浘框䅑䡡㡃呣䥃汔唴偁畒硒べ䉫ㅗ䅆䑃晷䔱桘䍊剺䅑極奃㥳䅐氫䉯䅁䅁允䅁䅁䅯杄䅁䅁杷允䅁䅁䅫䅁䵁䅉䅅䅁䡁䅁䅁权㙂杄䅁兂䅁䅁䅁䅁睄睐䅯睥䄴䅁䅯䅦䄴䅁䅯兦䄴䅁䅯䅂䍁䅧䅯兄䅁䉁䅑䙚奥㍒䭦煋唰䱁䩱䱧晆敓㜵䅆㑃扈灯浍硭桱䅑捗穣䩅牖畺啁䑁灋剖㡕㥁癱䅆瑂㥃癳䥸㥊硴䅑㡧㥈䙒匴獑唰䱁杯䱭呐偷慰允䅁䅁䅅䅁䭁䅁䄴䅁䵁䅉䅅䅁䩁䅁䅁䍄䉁䅁䅁睂䅁䅁䅯杦䄴䅁䅕䅁䅁䅁䅁䐸䬸䡁伸䅁䭁䥁佁䅁䭁䥁佅䅁䭁䅁䅑潁䭁䅁䄰䅁啁䝁塒䕭㍤楹瑱䅆瑄⭕䡆㝦㥡制䅑䉵㘲呋灊慳啯䍁䥫噹潓䨶牵䅆呄稱伵摓㙊䉏䅑潨扄獬欫倲唰䥁䉐唯敒歅乌䅆㙃䩉穩㠰㙄杗䅅䅁䉁䅁䅁权佁䅁䅁䍄䉁䅁䅁元䅁䅁杷允䅁䅁䅣䅁䭁䑁偁䅁䙁䅁䅁䅁䅁偁⽁权硁睄䅁权祁睄䅁权穁睄䅁权䕁䅁䅋权乁䅁䅁䅆歂㕖䡨㡤煯割䅑嘷桐㍒㈫敶啫䱁摧極祫扡煇䅆㑃啨乬根䭴䉖䅑㤰⭣歔卮橥啧䥁䅡㔲偢买㥪䅆䑃晷䔱桘䍊剺䅑極奃㥳䅐氫䉯䅁䅁允䅁䅁䅯杄䅁䅁杷允䅁䅁䅫䅁䵁䅉䅅䅁䡁䅁䅁权䍃杄䅁兂䅁䅁䅁䅁睄睐䅯睧䄴䅁䅯䅨䄴䅁䅯全䄴䅁䅯䅂䍁䅧䅯兄䅁䉁䅑䙚奥㍒䭦煋唰䝁䘫婹捫䍅⽓䅆㑃扈灯浍硭桱䅑㤱昲佁癌瑱啁䝁睨䡶睅䕩攵䅆い止捣䩴噁剴䅑㡧㥈䙒匴獑唰䱁杯䱭呐偷慰允䅁䅁䅅䅁䭁䅁䄴䅁䵁䅉䅅䅁䩁䅁䅁䍄䉁䅁䅁睂䅁䅁䅯杨䄴䅁䅕䅁䅁䅁䅁䐸䬸䥁佣䅁䭁䥁佧䅁䭁䥁佫䅁䭁䅁䅑潁䭁䅁䄰䅁啁䝁塒䕭㍤楹瑱䅆㙃奩硃じ畮硥䅑䉵㘲呋灊慳啯䅁癲摮䥓慄摨䅆祁噱噕䅐慐硲䅑兢扶㡌䍓扦啣䥁䉐唯敒歅乌䅆㙃䩉穩㠰㙄杗䅅䅁䉁䅁䅁权佁䅁䅁䍄䉁䅁䅁元䅁䅁杷允䅁䅁䅣䅁䭁䉁倴䅁䙁䅁䅁䅁䅁偁⽁权晁睄䅁权杁睄䅁权桁睄䅁权䕁䅁䅋权乁䅁䅁䅆歂㕖䡨㡤煯割䅑潵䅭噳䨹渷啳䱁摧極祫扡煇䅆䑂慁祃䍉牋样䅑煍噬呆䑷焲唸䝁䰰礲䔯湧㌲䅆䑃晷䔱桘䍊剺䅑極奃㥳䅐氫䉯䅁䅁允䅁䅁䅯杄䅁䅁杷允䅁䅁䅕䅁䵁䅉䅅䅁䍁䅁䅁权䭃杄䅁权䉁䅁䅁䅆塁呪䭬䵫愴剪䅑䉬捹嘯䙌䤴啑䝁塒䕭㍤楹瑱䅆歂㕖䡨㡤煯兲䅅䅁䉁䅁䅁权䍁䅁䅁䍄䉁䅁䅁元䅁䅁杷允䅁䅁䅣䅁䭁䥁佳䅁䙁䅁䅁䅁䅁偁⽁权䵃杄䅁权乃杄䅁权佃杄䅁权䕁䅁䅋权乁䅁䅁䅆歂㕖䡨㡤煯割䅑嘷桐㍒㈫敶啫䱁摧極祫扡煇䅆㡄祭䑫琱䍌砫䅑㤰⭣歔卮橥啧䥁䅡㔲偢买㥪䅆䑃晷䔱桘䍊剺䅑極奃㥳䅐氫䉯䅁䅁允䅁䅁䅯杄䅁䅁杷允䅁䅁䅫䅁䵁䅉䅅䅁䡁䅁䅁权䑁睄䅁兂䅁䅁䅁䅁睄睐䅯䅂䄸䅁䅯兂䄸䅁䅯杂䄸䅁䅯䅂䍁䅧䅯兄䅁䉁䅑䙚奥㍒䭦煋唰䱁䩱䱧晆敓㜵䅆㑃扈灯浍硭桱䅑䱋䵖娲愸扃啅䑁灋剖㡕㥁癱䅆瑂㥃癳䥸㥊硴䅑㡧㥈䙒匴獑唰䱁杯䱭呐偷慰允䅁䅁䅅䅁䭁䅁䄴䅁䵁䅉䅅䅁䙁䅁䅁䍄䉁䅁䅁睁䅁䅁䅯睪䄴䅁䅯䅂䅁䅁䅯䅫䄴䉁䅑㑆㔰灓佄潇唰乁奵䭄是汹呗䅆啄堳䑏䬰㍊砸䅑䙚奥㍒䭦煋䈰䅁䅁允䅁䅁䅯杁䅁䅁杷允䅁䅁䅫䅁䵁䅉䅅䅁䡁䅁䅁权穃杄䅁兂䅁䅁䅁䅁睄睐䅯䅴䄴䅁䅯兴䄴䅁䅯杴䄴䅁䅯䅂䍁䅧䅯兄䅁䉁䅑䙚奥㍒䭦煋唰䱁䩱䱧晆敓㜵䅆㑃扈灯浍硭桱䅑て䱂晲䍧晭啙䑁灋剖㡕㥁癱䅆瑂㥃癳䥸㥊硴䅑㡧㥈䙒匴獑唰䱁杯䱭呐偷慰允䅁䅁䅅䅁䭁䅁䄴䅁䵁䅉䅅䅁䩁䅁䅁䍄䉁䅁䅁睂䅁䅁䅯睡䄸䅁䅕䅁䅁䅁䅁䐸䬸䝁偷䅁䭁䝁倰䅁䭁䝁倴䅁䭁䅁䅑潁䭁䅁䄰䅁啁䝁塒䕭㍤楹瑱䅆㙃奩硃じ畮硥䅑䉵㘲呋灊慳啯佁䤷䝄儵乊楍䅆祁噱噕䅐慐硲䅑兢扶㡌䍓扦啣䥁䉐唯敒歅乌䅆㙃䩉穩㠰㙄杗䅅䅁䉁䅁䅁权佁䅁䅁䍄䉁䅁䅁元䅁䅁杷允䅁䅁䅣䅁䭁䩁佅䅁䙁䅁䅁䅁䅁偁⽁权千杄䅁权呃杄䅁权啃杄䅁权䕁䅁䅋权乁䅁䅁䅆歂㕖䡨㡤煯割䅑㑢䩘剭具䱊唸䱁摧極祫扡煇䅆㑃䝅噮⼳潏䉯䅑䡡㡃呣䥃汔唴偁畒硒べ䉫ㅗ䅆䑃晷䔱桘䍊剺䅑極奃㥳䅐氫䉯䅁䅁允䅁䅁䅯杄䅁䅁杷允䅁䅁䅫䅁䵁䅉䅅䅁䡁䅁䅁权噃杄䅁兂䅁䅁䅁䅁睄睐䅯杬䄴䅁䅯睬䄴䅁䅯䅭䄴䅁䅯䅂䍁䅧䅯兄䅁䉁䅑䙚奥㍒䭦煋唰䱁䩱䱧晆敓㜵䅆㑃扈灯浍硭桱䅑䅃䙗㑊ぷㅍ啯䑁灋剖㡕㥁癱䅆瑂㥃癳䥸㥊硴䅑㡧㥈䙒匴獑唰䱁杯䱭呐偷慰允䅁䅁䅅䅁䭁䅁䄴䅁䵁䅉䅅䅁䙁䅁䅁䍄䉁䅁䅁杁䅁䅁䅯六䄴䅁䅯允䅁䉁䅑㑆㔰灓佄潇唰䩁捑偮匱數䕃䅆歂㕖䡨㡤煯割䅑䙚奥㍒䭦煋䈰䅁䅁允䅁䅁䅯杁䅁䅁杷允䅁䅁䅕䅁䵁䅉䅅䅁䑁䅁䅁权慃杄䅁权䕁䅁䅁权扃杄䅁䅆塁呪䭬䵫愴剪䅑㔲䵧㥲䬯婖啍乁摔㑣児湯穦䅆歂㕖䡨㡤煯兲䅅䅁䉁䅁䅁权䍁䅁䅁䍄䉁䅁䅁元䅁䅁杷允䅁䅁䅣䅁䭁䩁佷䅁䙁䅁䅁䅁䅁偁⽁权摃杄䅁权敃杄䅁权晃杄䅁权䕁䅁䅋权乁䅁䅁䅆歂㕖䡨㡤煯割䅑嘷桐㍒㈫敶啫䱁摧極祫扡煇䅆煁噙佅申㙆桂䅑㤰⭣歔卮橥啧䥁䅡㔲偢买㥪䅆䑃晷䔱桘䍊剺䅑極奃㥳䅐氫䉯䅁䅁允䅁䅁䅯杄䅁䅁杷允䅁䅁䅕䅁䵁䅉䅅䅁䍁䅁䅁权权杄䅁权䉁䅁䅁䅆塁呪䭬䵫愴剪䅑䉬捹嘯䙌䤴啑䝁塒䕭㍤楹瑱䅆歂㕖䡨㡤煯兲䅅䅁䉁䅁䅁权䍁䅁䅁䍄䉁䅁䅁元䅁䅁杷允䅁䅁䅣䅁䭁䭁伸䅁䙁䅁䅁䅁䅁偁⽁权睃杄䅁权硃杄䅁权祃杄䅁权䕁䅁䅋权乁䅁䅁䅆歂㕖䡨㡤煯割䅑㑢䩘剭具䱊唸䱁摧極祫扡煇䅆婃乮䵋伯潆破䅑䡡㡃呣䥃汔唴偁畒硒べ䉫ㅗ䅆䑃晷䔱桘䍊剺䅑極奃㥳䅐氫䉯䅁䅁允䅁䅁䅯杄䅁䅁杷允䅁䅁䅫䅁䵁䅉䅅䅁䡁䅁䅁权㑃杄䅁兂䅁䅁䅁䅁睄睐䅯兵䄴䅁䅯杵䄴䅁䅯睵䄴䅁䅯䅂䍁䅧䅯兄䅁䉁䅑䙚奥㍒䭦煋唰佁吱唴⽤牴瀳䅆㑃扈灯浍硭桱䅑呲楌湏䡑䉘啣乁塐歐䨵渰㑯䅆䝃乧坵㙺奔刯䅑㡧㥈䙒匴獑唰䱁杯䱭呐偷慰允䅁䅁䅅䅁䭁䅁䄴䅁䵁䅉䅅䅁䩁䅁䅁䍄䉁䅁䅁睂䅁䅁䅯杶䄴䅁䅕䅁䅁䅁䅁䐸䬸䱁伸䅁䭁䵁佁䅁䭁䵁佅䅁䭁䅁䅑潁䭁䅁䄰䅁啁䝁塒䕭㍤楹瑱䅆療捨婭䉈歁硶䅑䉵㘲呋灊慳啯乁奬捘祥㙎剂䅆潂䱣硸䥍佨桘䅑䜹䠵䱈兓扆啕䥁䉐唯敒歅乌䅆㙃䩉穩㠰㙄杗䅅䅁䉁䅁䅁权佁䅁䅁䍄䉁䅁䅁元䅁䅁杷允䅁䅁䅣䅁䭁䵁佉䅁䙁䅁䅁䅁䅁偁⽁权䑄杄䅁权䕄杄䅁权䙄杄䅁权䕁䅁䅋权乁䅁䅁䅆歂㕖䡨㡤煯割䅑嘷桐㍒㈫敶啫䱁摧極祫扡煇䅆歄穒䱉婮橺刱䅑㤰⭣歔卮橥啧䥁䅡㔲偢买㥪䅆䑃晷䔱桘䍊剺䅑極奃㥳䅐氫䉯䅁䅁允䅁䅁䅯杄䅁䅁杷允䅁䅁䅫䅁䵁䅉䅅䅁䡁䅁䅁权䝄杄䅁兂䅁䅁䅁䅁睄睐䅯睸䄴䅁䅯䅹䄴䅁䅯兹䄴䅁䅯䅂䍁䅧䅯兄䅁䉁䅑䙚奥㍒䭦煋唰䱁䩱䱧晆敓㜵䅆㑃扈灯浍硭桱䅑㕭㝅砸祑坷唴䑁灋剖㡕㥁癱䅆瑂㥃癳䥸㥊硴䅑㡧㥈䙒匴獑唰䱁杯䱭呐偷慰允䅁䅁䅅䅁䭁䅁䄴䅁䵁䅉䅅䅁䙁䅁䅁䍄䉁䅁䅁杁䅁䅁䅯杹䄴䅁䅯允䅁䉁䅑㑆㔰灓佄潇唰䩁捑偮匱數䕃䅆歂㕖䡨㡤煯割䅑䙚奥㍒䭦煋䈰䅁䅁允䅁䅁䅯杁䅁䅁杷允䅁䅁䅫䅁䵁䅉䅅䅁䡁䅁䅁权捂睄䅁兂䅁䅁䅁䅁睄睐䅯兘䄸䅁䅯杘䄸䅁䅯睘䄸䅁䅯䅂䍁䅧䅯兄䅁䉁䅑䙚奥㍒䭦煋唰䱁䩱䱧晆敓㜵䅆㑃扈灯浍硭桱䅑䥤䅊䵔㡯桤啷䑁灋剖㡕㥁癱䅆瑂㥃癳䥸㥊硴䅑㡧㥈䙒匴獑唰䱁杯䱭呐偷慰允䅁䅁䅅䅁䭁䅁䄴䅁䵁䅉䅅䅁䩁䅁䅁䍄䉁䅁䅁睂䅁䅁䅯兙䄸䅁䅕䅁䅁䅁䅁䐸䬸䝁偉䅁䭁䝁偍䅁䭁䝁偑䅁䭁䅁䅑潁䭁䅁䄰䅁啁䝁塒䕭㍤楹瑱䅆瑄⭕䡆㝦㥡制䅑䉵㘲呋灊慳啯䑁癣㍨橖汙畖䅆呄稱伵摓㙊䉏䅑潨扄獬欫倲唰䥁䉐唯敒歅乌䅆㙃䩉穩㠰㙄杗䅅䅁䉁䅁䅁权佁䅁䅁䍄䉁䅁䅁兂䅁䅁杷允䅁䅁䅍䅁䭁䝁偕䅁䭁䅁䅑䅁䭁䝁偙䅁啁䉁乥問共桺乱䅆扄䅭癹㠳噰硫䅑丱稱㥧楃⽤啍䝁塒䕭㍤楹瑱允䅁䅁䅅䅁䭁䅁䅉䅁䵁䅉䅅䅁䙁䅁䅁䍄䉁䅁䅁睁䅁䅁䅯儰䄴䅁䅯䅂䅁䅁䅯朰䄴䉁䅑㑆㔰灓佄潇唰乁奵䭄是汹呗䅆啄堳䑏䬰㍊砸䅑䙚奥㍒䭦煋䈰䅁䅁允䅁䅁䅯杁䅁䅁杷允䅁䅁䅫䅁䵁䅉䅅䅁䡁䅁䅁权呄杄䅁兂䅁䅁䅁䅁睄睐䅯䄱䄴䅁䅯儱䄴䅁䅯朱䄴䅁䅯䅂䍁䅧䅯兄䅁䉁䅑䙚奥㍒䭦煋唰䱁䩱䱧晆敓㜵䅆㑃扈灯浍硭桱䅑别水晋楓焹啣䑁灋剖㡕㥁癱䅆瑂㥃癳䥸㥊硴䅑㡧㥈䙒匴獑唰䱁杯䱭呐偷慰允䅁䅁䅅䅁䭁䅁䄴䅁䵁䅉䅅䅁䩁䅁䅁䍄䉁䅁䅁睂䅁䅁䅯眱䄴䅁䅕䅁䅁䅁䅁䐸䬸乁佧䅁䭁乁佫䅁䭁乁佯䅁䭁䅁䅑潁䭁䅁䄰䅁啁䝁塒䕭㍤楹瑱䅆瑄⭕䡆㝦㥡制䅑䉵㘲呋灊慳啯䕁瑪ざ坸䍩䩰䅆呄稱伵摓㙊䉏䅑潨扄獬欫倲唰䥁䉐唯敒歅乌䅆㙃䩉穩㠰㙄杗䅅䅁䉁䅁䅁权佁䅁䅁䍄䉁䅁䅁兂䅁䅁杷允䅁䅁䅉䅁䭁乁佳䅁䭁䅁䅅䅁啁䉁乥問共桺乱䅆啃䩈㥺獕杘䉨䅑䙚奥㍒䭦煋唰䝁塒䕭㍤楹瑱允䅁䅁䅅䅁䭁䅁䅉䅁䵁䅉䅅䅁䩁䅁䅁䍄䉁䅁䅁睂䅁䅁䅯䄳䄴䅁䅕䅁䅁䅁䅁䐸䬸乁估䅁䭁乁伴䅁䭁乁伸䅁䭁䅁䅑潁䭁䅁䄰䅁啁䝁塒䕭㍤楹瑱䅆療捨婭䉈歁硶䅑䉵㘲呋灊慳啯䙁䅒兲⽲楤杗䅆潂䱣硸䥍佨桘䅑䜹䠵䱈兓扆啕䥁䉐唯敒歅乌䅆㙃䩉穩㠰㙄杗䅅䅁䉁䅁䅁权佁䅁䅁䍄䉁䅁䅁兂䅁䅁杷允䅁䅁䅍䅁䭁佁佁䅁䭁䅁䅑䅁䭁佁佅䅁啁䉁乥問共桺乱䅆扄䅭癹㠳噰硫䅑丱稱㥧楃⽤啍䝁塒䕭㍤楹瑱允䅁䅁䅅䅁䭁䅁䅉䅁䵁䅉䅅䅁䩁䅁䅁䍄䉁䅁䅁睂䅁䅁䅯朴䄴䅁䅕䅁䅁䅁䅁䐸䬸佁位䅁䭁佁佑䅁䭁佁何䅁䭁䅁䅑潁䭁䅁䄰䅁啁䝁塒䕭㍤楹瑱䅆㙃奩硃じ畮硥䅑䉵㘲呋灊慳啯偁㡷⽔敨䄱丹䅆祁噱噕䅐慐硲䅑兢扶㡌䍓扦啣䥁䉐唯敒歅乌䅆㙃䩉穩㠰㙄杗䅅䅁䉁䅁䅁权佁䅁䅁䍄䉁䅁䅁元䅁䅁杷允䅁䅁䅣䅁䭁佁余䅁䙁䅁䅁䅁䅁偁⽁权湄杄䅁权潄杄䅁权灄杄䅁权䕁䅁䅋权乁䅁䅁䅆歂㕖䡨㡤煯割䅑嘷桐㍒㈫敶啫䱁摧極祫扡煇䅆慁歳䡫桊㕒桂䅑㤰⭣歔卮橥啧䥁䅡㔲偢买㥪䅆䑃晷䔱桘䍊剺䅑極奃㥳䅐氫䉯䅁䅁允䅁䅁䅯杄䅁䅁杷允䅁䅁䅕䅁䵁䅉䅅䅁䍁䅁䅁权煄杄䅁权䉁䅁䅁䅆塁呪䭬䵫愴剪䅑䉬捹嘯䙌䤴啑䝁塒䕭㍤楹瑱䅆歂㕖䡨㡤煯兲䅅䅁䉁䅁䅁权䍁䅁䅁䍄䉁䅁䅁元䅁䅁杷允䅁䅁䅣䅁䭁䝁偣䅁䙁䅁䅁䅁䅁偁⽁权潂睄䅁权灂睄䅁权煂睄䅁权䕁䅁䅋权乁䅁䅁䅆歂㕖䡨㡤煯割䅑㑢䩘剭具䱊唸䱁摧極祫扡煇䅆䝂愷坣㕰橡剏䅑䡡㡃呣䥃汔唴偁畒硒べ䉫ㅗ䅆䑃晷䔱桘䍊剺䅑極奃㥳䅐氫䉯䅁䅁允䅁䅁䅯杄䅁䅁杷允䅁䅁䅕䅁䵁䅉䅅䅁䍁䅁䅁权療睄䅁权䉁䅁䅁䅆塁呪䭬䵫愴剪䅑䉬捹嘯䙌䤴啑䝁塒䕭㍤楹瑱䅆歂㕖䡨㡤煯兲䅅䅁䉁䅁䅁权䍁䅁䅁䍄䉁䅁䅁元䅁䅁杷允䅁䅁䅣䅁䭁䡁偁䅁䙁䅁䅁䅁䅁偁⽁权硂睄䅁权祂睄䅁权穂睄䅁权䕁䅁䅋权乁䅁䅁䅆歂㕖䡨㡤煯割䅑嘷桐㍒㈫敶啫䱁摧極祫扡煇䅆卂伸潰䵢ㅹ硉䅑㤰⭣歔卮橥啧䥁䅡㔲偢买㥪䅆䑃晷䔱桘䍊剺䅑極奃㥳䅐氫䉯䅁䅁允䅁䅁䅯杄䅁䅁杷允䅁䅁䅕䅁䵁䅉䅅䅁䍁䅁䅁权⭁睄䅁权䉁䅁䅁䅆塁呪䭬䵫愴剪䅑䉬捹嘯䙌䤴啑䝁塒䕭㍤楹瑱䅆歂㕖䡨㡤煯兲䅅䅁䉁䅁䅁权䍁䅁䅁䍄䉁䅁䅁元䅁䅁杷允䅁䅁䅣䅁䭁佁伸䅁䙁䅁䅁䅁䅁偁⽁权睄杄䅁权硄杄䅁权祄杄䅁权䕁䅁䅋权乁䅁䅁䅆歂㕖䡨㡤煯割䅑潵䅭噳䨹渷啳䱁摧極祫扡煇䅆䙁歂祚硏㉭剁䅑煍噬呆䑷焲唸䝁䰰礲䔯湧㌲䅆䑃晷䔱桘䍊剺䅑極奃㥳䅐氫䉯䅁䅁允䅁䅁䅯杄䅁䅁杷允䅁䅁䅕䅁䵁䅉䅅䅁䍁䅁䅁权穄杄䅁权䉁䅁䅁䅆塁呪䭬䵫愴剪䅑䉬捹嘯䙌䤴啑䝁塒䕭㍤楹瑱䅆歂㕖䡨㡤煯兲䅅䅁䉁䅁䅁权䍁䅁䅁䍄䉁䅁䅁元䅁䅁杷允䅁䅁䅣䅁䭁偁佑䅁䙁䅁䅁䅁䅁偁⽁权ㅄ杄䅁权㉄杄䅁权㍄杄䅁权䕁䅁䅋权乁䅁䅁䅆歂㕖䡨㡤煯割䅑嘷桐㍒㈫敶啫䱁摧極祫扡煇䅆浄桒灤㍬乎硷䅑㤰⭣歔卮橥啧䥁䅡㔲偢买㥪䅆䑃晷䔱桘䍊剺䅑極奃㥳䅐氫䉯䅁䅁允䅁䅁䅯杄䅁䅁杷允䅁䅁䅕䅁䵁䅉䅅䅁䑁䅁䅁权㑄杄䅁权䕁䅁䅁权㕄杄䅁䅆塁呪䭬䵫愴剪䅑㔲䵧㥲䬯婖啍乁摔㑣児湯穦䅆歂㕖䡨㡤煯兲䅅䅁䉁䅁䅁权䍁䅁䅁䍄䉁䅁䅁元䅁䅁杷允䅁䅁䅣䅁䭁偁佯䅁䙁䅁䅁䅁䅁偁⽁权㝄杄䅁权㡄杄䅁权㥄杄䅁权䕁䅁䅋权乁䅁䅁䅆歂㕖䡨㡤煯割䅑㑢䩘剭具䱊唸䱁摧極祫扡煇䅆噃㠵癹ㅆ晡栲䅑䡡㡃呣䥃汔唴偁畒硒べ䉫ㅗ䅆䑃晷䔱桘䍊剺䅑極奃㥳䅐氫䉯䅁䅁允䅁䅁䅯杄䅁䅁杷允䅁䅁䅕䅁䵁䅉䅅䅁䍁䅁䅁权䍁睄䅁权䉁䅁䅁䅆塁呪䭬䵫愴剪䅑䉬捹嘯䙌䤴啑䝁塒䕭㍤楹瑱䅆歂㕖䡨㡤煯兲䅅䅁䉁䅁䅁权䍁䅁䅁䍄䉁䅁䅁兂䅁䅁杷允䅁䅁䅍䅁䭁䅁偣䅁䭁䅁䅑䅁䭁䅁偧䅁啁䉁乥問共桺乱䅆扄䅭癹㠳噰硫䅑丱稱㥧楃⽤啍䝁塒䕭㍤楹瑱允䅁䅁䅅䅁䭁䅁䅉䅁䵁䅉䅅䅁䙁䅁䅁䍄䉁䅁䅁睁䅁䅁䅯䅎䄸䅁䅯䅂䅁䅁䅯兎䄸䉁䅑㑆㔰灓佄潇唰乁奵䭄是汹呗䅆啄堳䑏䬰㍊砸䅑䙚奥㍒䭦煋䈰䅁䅁允䅁䅁䅯杁䅁䅁杷允䅁䅁䅫䅁䵁䅉䅅䅁䡁䅁䅁权乁睄䅁兂䅁䅁䅁䅁睄睐䅯杄䄸䅁䅯睄䄸䅁䅯䅅䄸䅁䅯䅂䍁䅧䅯兄䅁䉁䅑䙚奥㍒䭦煋唰䱁䩱䱧晆敓㜵䅆㑃扈灯浍硭桱䅑洫〫畡䕫ご唴䑁灋剖㡕㥁癱䅆瑂㥃癳䥸㥊硴䅑㡧㥈䙒匴獑唰䱁杯䱭呐偷慰允䅁䅁䅅䅁䭁䅁䄴䅁䵁䅉䅅䅁䙁䅁䅁䍄䉁䅁䅁杁䅁䅁䅯充䄸䅁䅯允䅁䉁䅑㑆㔰灓佄潇唰䩁捑偮匱數䕃䅆歂㕖䡨㡤煯割䅑䙚奥㍒䭦煋䈰䅁䅁允䅁䅁䅯杁䅁䅁杷允䅁䅁䅫䅁䵁䅉䅅䅁䡁䅁䅁权十睄䅁兂䅁䅁䅁䅁睄睐䅯睅䄸䅁䅯䅆䄸䅁䅯兆䄸䅁䅯䅂䍁䅧䅯兄䅁䉁䅑䙚奥㍒䭦煋唰佁吱唴⽤牴瀳䅆㑃扈灯浍硭桱䅑⭌䍷塊戲䝧啁乁塐歐䨵渰㑯䅆䝃乧坵㙺奔刯䅑㡧㥈䙒匴獑唰䱁杯䱭呐偷慰允䅁䅁䅅䅁䭁䅁䄴䅁䵁䅉䅅䅁䩁䅁䅁䍄䉁䅁䅁睂䅁䅁䅯䅇䄸䅁䅕䅁䅁䅁䅁䐸䬸䉁偫䅁䭁䉁偯䅁䭁䉁偳䅁䭁䅁䅑潁䭁䅁䄰䅁啁䝁塒䕭㍤楹瑱䅆療捨婭䉈歁硶䅑䉵㘲呋灊慳啯䕁䩤杲兗ぇ坸䅆潂䱣硸䥍佨桘䅑䜹䠵䱈兓扆啕䥁䉐唯敒歅乌䅆㙃䩉穩㠰㙄杗䅅䅁䉁䅁䅁权佁䅁䅁䍄䉁䅁䅁兂䅁䅁杷允䅁䅁䅍䅁䭁䉁偷䅁䭁䅁䅑䅁䭁䉁倰䅁啁䉁乥問共桺乱䅆扄䅭癹㠳噰硫䅑丱稱㥧楃⽤啍䝁塒䕭㍤楹瑱允䅁䅁䅅䅁䭁䅁䅉䅁䵁䅉䅅䅁䙁䅁䅁䍄䉁䅁䅁杁䅁䅁䅯杉䄸䅁䅯允䅁䉁䅑㑆㔰灓佄潇唰䩁捑偮匱數䕃䅆歂㕖䡨㡤煯割䅑䙚奥㍒䭦煋䈰䅁䅁允䅁䅁䅯杁䅁䅁杷允䅁䅁䅕䅁䵁䅉䅅䅁䍁䅁䅁权湁睄䅁权䉁䅁䅁䅆塁呪䭬䵫愴剪䅑䉬捹嘯䙌䤴啑䝁塒䕭㍤楹瑱䅆歂㕖䡨㡤煯兲䅅䅁䉁䅁䅁权䍁䅁䅁䍄䉁䅁䅁元䅁䅁杷允䅁䅁䅣䅁䭁䍁偷䅁䙁䅁䅁䅁䅁偁⽁权瑁睄䅁权畁睄䅁权癁睄䅁权䕁䅁䅋权乁䅁䅁䅆歂㕖䡨㡤煯割䅑潵䅭噳䨹渷啳䱁摧極祫扡煇䅆㝂楩䥷ㅰ䅊剃䅑煍噬呆䑷焲唸䝁䰰礲䔯湧㌲䅆䑃晷䔱桘䍊剺䅑極奃㥳䅐氫䉯䅁䅁允䅁䅁䅯杄䅁䅁杷允䅁䅁䅫䅁䵁䅉䅅䅁䡁䅁䅁权㙁睄䅁兂䅁䅁䅁䅁睄睐䅯睏䄸䅁䅯䅐䄸䅁䅯児䄸䅁䅯䅂䍁䅧䅯兄䅁䉁䅑䙚奥㍒䭦煋唰䱁䩱䱧晆敓㜵䅆㑃扈灯浍硭桱䅑䵭杊杳祢⭖啅䑁灋剖㡕㥁癱䅆瑂㥃癳䥸㥊硴䅑㡧㥈䙒匴獑唰䱁杯䱭呐偷慰允䅁䅁䅅䅁䭁䅁䄴䅁䵁䅉䅅䅁䙁䅁䅁䍄䉁䅁䅁睁䅁䅁䅯睑䄸䅁䅯䅂䅁䅁䅯䅒䄸䉁䅑㑆㔰灓佄潇唰乁奵䭄是汹呗䅆啄堳䑏䬰㍊砸䅑䙚奥㍒䭦煋䈰䅁䅁允䅁䅁䅯杁䅁䅁杷允䅁䅁䅕䅁䵁䅉䅅䅁䑁䅁䅁权䙂睄䅁权䕁䅁䅁权䝂睄䅁䅆塁呪䭬䵫愴剪䅑㔲䵧㥲䬯婖啍乁摔㑣児湯穦䅆歂㕖䡨㡤煯兲䅅䅁䉁䅁䅁权䍁䅁䅁䍄䉁䅁䅁元䅁䅁杷允䅁䅁䅣䅁䭁䕁偣䅁䙁䅁䅁䅁䅁偁⽁权䥂睄䅁权䩂睄䅁权䭂睄䅁权䕁䅁䅋权乁䅁䅁䅆歂㕖䡨㡤煯割䅑㑢䩘剭具䱊唸䱁摧極祫扡煇䅆睃㝸啩浲㍬硬䅑䡡㡃呣䥃汔唴偁畒硒べ䉫ㅗ䅆䑃晷䔱桘䍊剺䅑極奃㥳䅐氫䉯䅁䅁允䅁䅁䅯杄䅁䅁杷允䅁䅁䅫䅁䵁䅉䅅䅁䡁䅁䅁权䱂睄䅁兂䅁䅁䅁䅁睄睐䅯䅔䄸䅁䅯兔䄸䅁䅯杔䄸䅁䅯䅂䍁䅧䅯兄䅁䉁䅑䙚奥㍒䭦煋唰䱁䩱䱧晆敓㜵䅆㑃扈灯浍硭桱䅑䭣㕂㌹⭒啹啑䑁灋剖㡕㥁癱䅆瑂㥃癳䥸㥊硴䅑㡧㥈䙒匴獑唰䱁杯䱭呐偷慰允䅁䅁䅅䅁䭁䅁䄴䅁䵁䅉䅅䅁䙁䅁䅁䍄䉁䅁䅁杁䅁䅁䅯睔䄸䅁䅯允䅁䉁䅑㑆㔰灓佄潇唰䩁捑偮匱數䕃䅆歂㕖䡨㡤煯割䅑䙚奥㍒䭦煋䈰䅁䅁允䅁䅁䅯杁䅁䅁杷允䅁䅁䅫䅁䵁䅉䅅䅁䡁䅁䅁权兂睄䅁兂䅁䅁䅁䅁睄睐䅯兕䄸䅁䅯杕䄸䅁䅯睕䄸䅁䅯䅂䍁䅧䅯兄䅁䉁䅑䙚奥㍒䭦煋唰佁吱唴⽤牴瀳䅆㑃扈灯浍硭桱䅑摃儸䭢瀫楉啯乁塐歐䨵渰㑯䅆䝃乧坵㙺奔刯䅑㡧㥈䙒匴獑唰䱁杯䱭呐偷慰允䅁䅁䅅䅁䭁䅁䄴䅁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</si>
</sst>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0"/>
    <numFmt numFmtId="165" formatCode="0.00&quot;%&quot;"/>
    <numFmt numFmtId="166" formatCode="#,##0.0"/>
    <numFmt numFmtId="167" formatCode="_(* #,##0.0_);_(* \(#,##0.0\)_)\ ;_(* 0_)"/>
    <numFmt numFmtId="168" formatCode="_(* #,##0_);_(* \(#,##0\)_)\ ;_(* 0_)"/>
    <numFmt numFmtId="169" formatCode="_(* #,##0.0#_);_(* \(#,##0.0#\)_)\ ;_(* 0_)"/>
    <numFmt numFmtId="170" formatCode="0.0"/>
  </numFmts>
  <fonts count="56" x14ac:knownFonts="1">
    <font>
      <sz val="10"/>
      <name val="Arial"/>
    </font>
    <font>
      <sz val="8"/>
      <name val="Arial"/>
      <family val="2"/>
    </font>
    <font>
      <sz val="8"/>
      <name val="Arial"/>
      <family val="2"/>
    </font>
    <font>
      <b/>
      <sz val="8"/>
      <name val="Arial"/>
      <family val="2"/>
    </font>
    <font>
      <i/>
      <sz val="8"/>
      <name val="Arial"/>
      <family val="2"/>
    </font>
    <font>
      <sz val="8"/>
      <color indexed="17"/>
      <name val="Arial"/>
      <family val="2"/>
    </font>
    <font>
      <b/>
      <sz val="8"/>
      <color indexed="17"/>
      <name val="Arial"/>
      <family val="2"/>
    </font>
    <font>
      <b/>
      <sz val="8"/>
      <color indexed="9"/>
      <name val="Arial"/>
      <family val="2"/>
    </font>
    <font>
      <b/>
      <sz val="10"/>
      <color indexed="9"/>
      <name val="Arial"/>
      <family val="2"/>
    </font>
    <font>
      <sz val="8"/>
      <color indexed="17"/>
      <name val="Arial"/>
      <family val="2"/>
    </font>
    <font>
      <u/>
      <sz val="10"/>
      <color indexed="12"/>
      <name val="Arial"/>
      <family val="2"/>
    </font>
    <font>
      <sz val="8"/>
      <color indexed="8"/>
      <name val="Arial"/>
      <family val="2"/>
    </font>
    <font>
      <sz val="8"/>
      <color indexed="9"/>
      <name val="Arial"/>
      <family val="2"/>
    </font>
    <font>
      <sz val="8"/>
      <color indexed="20"/>
      <name val="Arial"/>
      <family val="2"/>
    </font>
    <font>
      <b/>
      <sz val="8"/>
      <color indexed="52"/>
      <name val="Arial"/>
      <family val="2"/>
    </font>
    <font>
      <i/>
      <sz val="8"/>
      <color indexed="23"/>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sz val="10"/>
      <name val="Arial"/>
      <family val="2"/>
    </font>
    <font>
      <b/>
      <sz val="8"/>
      <color indexed="63"/>
      <name val="Arial"/>
      <family val="2"/>
    </font>
    <font>
      <b/>
      <sz val="18"/>
      <color indexed="56"/>
      <name val="Cambria"/>
      <family val="2"/>
    </font>
    <font>
      <b/>
      <sz val="8"/>
      <color indexed="8"/>
      <name val="Arial"/>
      <family val="2"/>
    </font>
    <font>
      <sz val="8"/>
      <color indexed="10"/>
      <name val="Arial"/>
      <family val="2"/>
    </font>
    <font>
      <b/>
      <sz val="8"/>
      <color indexed="55"/>
      <name val="Arial"/>
      <family val="2"/>
    </font>
    <font>
      <sz val="8"/>
      <color indexed="55"/>
      <name val="Arial"/>
      <family val="2"/>
    </font>
    <font>
      <sz val="8"/>
      <color indexed="55"/>
      <name val="Arial"/>
      <family val="2"/>
    </font>
    <font>
      <sz val="8"/>
      <color indexed="12"/>
      <name val="Arial"/>
      <family val="2"/>
    </font>
    <font>
      <sz val="8"/>
      <color indexed="12"/>
      <name val="Arial"/>
      <family val="2"/>
    </font>
    <font>
      <b/>
      <sz val="9"/>
      <color indexed="81"/>
      <name val="Tahoma"/>
      <family val="2"/>
    </font>
    <font>
      <sz val="8"/>
      <color indexed="9"/>
      <name val="Arial"/>
      <family val="2"/>
    </font>
    <font>
      <b/>
      <sz val="16"/>
      <name val="Arial"/>
      <family val="2"/>
    </font>
    <font>
      <b/>
      <u/>
      <sz val="9"/>
      <name val="Arial"/>
      <family val="2"/>
    </font>
    <font>
      <i/>
      <sz val="8"/>
      <color rgb="FF525252"/>
      <name val="Arial"/>
      <family val="2"/>
    </font>
    <font>
      <b/>
      <sz val="8"/>
      <color theme="0"/>
      <name val="Arial"/>
      <family val="2"/>
    </font>
    <font>
      <b/>
      <sz val="10"/>
      <color theme="0"/>
      <name val="Arial"/>
      <family val="2"/>
    </font>
    <font>
      <sz val="10"/>
      <color theme="0"/>
      <name val="Arial"/>
      <family val="2"/>
    </font>
    <font>
      <sz val="8"/>
      <color theme="0"/>
      <name val="Arial"/>
      <family val="2"/>
    </font>
    <font>
      <sz val="8"/>
      <color rgb="FF008000"/>
      <name val="Arial"/>
      <family val="2"/>
    </font>
    <font>
      <sz val="11"/>
      <name val="Arial"/>
      <family val="2"/>
    </font>
    <font>
      <sz val="10"/>
      <color rgb="FF008000"/>
      <name val="Arial"/>
      <family val="2"/>
    </font>
    <font>
      <u/>
      <sz val="8"/>
      <color indexed="55"/>
      <name val="Arial"/>
      <family val="2"/>
    </font>
    <font>
      <u/>
      <sz val="8"/>
      <color rgb="FF223D92"/>
      <name val="Arial"/>
      <family val="2"/>
    </font>
    <font>
      <sz val="8"/>
      <color rgb="FF000000"/>
      <name val="Arial"/>
      <family val="2"/>
    </font>
    <font>
      <b/>
      <sz val="18"/>
      <name val="Arial"/>
      <family val="2"/>
    </font>
    <font>
      <b/>
      <sz val="12"/>
      <name val="Arial"/>
      <family val="2"/>
    </font>
    <font>
      <b/>
      <i/>
      <u/>
      <sz val="9"/>
      <name val="Arial"/>
      <family val="2"/>
    </font>
    <font>
      <b/>
      <sz val="12"/>
      <color indexed="8"/>
      <name val="Times New Roman"/>
      <family val="1"/>
    </font>
    <font>
      <b/>
      <sz val="12"/>
      <color theme="1"/>
      <name val="Times New Roman"/>
      <family val="1"/>
    </font>
    <font>
      <b/>
      <sz val="12"/>
      <name val="Times New Roman"/>
      <family val="1"/>
    </font>
    <font>
      <b/>
      <sz val="13"/>
      <color indexed="8"/>
      <name val="Verdana"/>
      <family val="2"/>
    </font>
    <font>
      <b/>
      <u val="singleAccounting"/>
      <sz val="8"/>
      <color indexed="8"/>
      <name val="Arial"/>
      <family val="2"/>
    </font>
    <font>
      <sz val="5"/>
      <color rgb="FF000000"/>
      <name val="Verdana"/>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bgColor indexed="64"/>
      </patternFill>
    </fill>
    <fill>
      <patternFill patternType="solid">
        <fgColor rgb="FF525252"/>
        <bgColor indexed="64"/>
      </patternFill>
    </fill>
    <fill>
      <patternFill patternType="solid">
        <fgColor indexed="9"/>
        <bgColor indexed="64"/>
      </patternFill>
    </fill>
    <fill>
      <patternFill patternType="solid">
        <fgColor rgb="FFFFFF00"/>
        <bgColor indexed="64"/>
      </patternFill>
    </fill>
    <fill>
      <patternFill patternType="solid">
        <fgColor indexed="6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9"/>
      </bottom>
      <diagonal/>
    </border>
    <border>
      <left/>
      <right/>
      <top/>
      <bottom style="thin">
        <color rgb="FF525252"/>
      </bottom>
      <diagonal/>
    </border>
    <border>
      <left/>
      <right/>
      <top/>
      <bottom style="medium">
        <color rgb="FF525252"/>
      </bottom>
      <diagonal/>
    </border>
    <border>
      <left style="thin">
        <color rgb="FF525252"/>
      </left>
      <right style="thin">
        <color rgb="FF525252"/>
      </right>
      <top style="thin">
        <color rgb="FF525252"/>
      </top>
      <bottom style="thin">
        <color rgb="FF525252"/>
      </bottom>
      <diagonal/>
    </border>
    <border>
      <left style="thin">
        <color rgb="FF525252"/>
      </left>
      <right/>
      <top style="thin">
        <color rgb="FF525252"/>
      </top>
      <bottom style="thin">
        <color rgb="FF525252"/>
      </bottom>
      <diagonal/>
    </border>
    <border>
      <left/>
      <right/>
      <top style="thin">
        <color rgb="FF525252"/>
      </top>
      <bottom style="thin">
        <color rgb="FF525252"/>
      </bottom>
      <diagonal/>
    </border>
    <border>
      <left/>
      <right style="thin">
        <color rgb="FF525252"/>
      </right>
      <top style="thin">
        <color rgb="FF525252"/>
      </top>
      <bottom style="thin">
        <color rgb="FF525252"/>
      </bottom>
      <diagonal/>
    </border>
    <border>
      <left/>
      <right/>
      <top style="thin">
        <color rgb="FF525252"/>
      </top>
      <bottom/>
      <diagonal/>
    </border>
    <border>
      <left/>
      <right/>
      <top style="thin">
        <color theme="0" tint="-0.24994659260841701"/>
      </top>
      <bottom style="thin">
        <color theme="0" tint="-0.24994659260841701"/>
      </bottom>
      <diagonal/>
    </border>
    <border>
      <left/>
      <right/>
      <top/>
      <bottom style="thin">
        <color rgb="FF969696"/>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7" fillId="21" borderId="2" applyNumberFormat="0" applyAlignment="0" applyProtection="0"/>
    <xf numFmtId="0" fontId="15" fillId="0" borderId="0" applyNumberFormat="0" applyFill="0" applyBorder="0" applyAlignment="0" applyProtection="0"/>
    <xf numFmtId="0" fontId="9"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0" fillId="0" borderId="0" applyNumberFormat="0" applyFill="0" applyBorder="0" applyAlignment="0" applyProtection="0">
      <alignment vertical="top"/>
      <protection locked="0"/>
    </xf>
    <xf numFmtId="0" fontId="19" fillId="7" borderId="1" applyNumberFormat="0" applyAlignment="0" applyProtection="0"/>
    <xf numFmtId="0" fontId="20" fillId="0" borderId="6" applyNumberFormat="0" applyFill="0" applyAlignment="0" applyProtection="0"/>
    <xf numFmtId="0" fontId="21" fillId="22" borderId="0" applyNumberFormat="0" applyBorder="0" applyAlignment="0" applyProtection="0"/>
    <xf numFmtId="0" fontId="2" fillId="0" borderId="0"/>
    <xf numFmtId="0" fontId="22" fillId="0" borderId="0"/>
    <xf numFmtId="0" fontId="22" fillId="23" borderId="7" applyNumberFormat="0" applyFont="0" applyAlignment="0" applyProtection="0"/>
    <xf numFmtId="0" fontId="23" fillId="20"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0" fontId="22" fillId="0" borderId="0"/>
    <xf numFmtId="0" fontId="54" fillId="28" borderId="0" applyAlignment="0"/>
    <xf numFmtId="0" fontId="11" fillId="0" borderId="0" applyAlignment="0"/>
  </cellStyleXfs>
  <cellXfs count="188">
    <xf numFmtId="0" fontId="0" fillId="0" borderId="0" xfId="0"/>
    <xf numFmtId="0" fontId="2" fillId="0" borderId="0" xfId="0" applyFont="1"/>
    <xf numFmtId="0" fontId="3" fillId="0" borderId="0" xfId="0" applyFont="1"/>
    <xf numFmtId="0" fontId="1" fillId="0" borderId="0" xfId="0" applyFont="1"/>
    <xf numFmtId="0" fontId="0" fillId="0" borderId="0" xfId="0" applyAlignment="1">
      <alignment horizontal="right"/>
    </xf>
    <xf numFmtId="0" fontId="1" fillId="0" borderId="0" xfId="0" applyFont="1" applyAlignment="1">
      <alignment horizontal="right"/>
    </xf>
    <xf numFmtId="0" fontId="5" fillId="0" borderId="0" xfId="0" applyFont="1"/>
    <xf numFmtId="0" fontId="5" fillId="0" borderId="0" xfId="0" applyFont="1" applyAlignment="1">
      <alignment horizontal="right"/>
    </xf>
    <xf numFmtId="0" fontId="6" fillId="0" borderId="0" xfId="0" applyFont="1"/>
    <xf numFmtId="0" fontId="9" fillId="0" borderId="0" xfId="0" applyFont="1" applyFill="1" applyAlignment="1">
      <alignment horizontal="right"/>
    </xf>
    <xf numFmtId="0" fontId="0" fillId="0" borderId="0" xfId="0" applyBorder="1"/>
    <xf numFmtId="0" fontId="5" fillId="0" borderId="0" xfId="0" applyNumberFormat="1" applyFont="1" applyAlignment="1">
      <alignment horizontal="right"/>
    </xf>
    <xf numFmtId="0" fontId="6" fillId="0" borderId="0" xfId="0" applyFont="1" applyAlignment="1">
      <alignment horizontal="left"/>
    </xf>
    <xf numFmtId="3" fontId="1" fillId="0" borderId="0" xfId="0" applyNumberFormat="1" applyFont="1" applyAlignment="1">
      <alignment horizontal="right"/>
    </xf>
    <xf numFmtId="4" fontId="1" fillId="0" borderId="0" xfId="0" applyNumberFormat="1" applyFont="1" applyAlignment="1">
      <alignment horizontal="right"/>
    </xf>
    <xf numFmtId="0" fontId="5" fillId="0" borderId="0" xfId="0" applyFont="1" applyBorder="1" applyAlignment="1">
      <alignment horizontal="right"/>
    </xf>
    <xf numFmtId="164" fontId="0" fillId="0" borderId="0" xfId="0" applyNumberFormat="1"/>
    <xf numFmtId="0" fontId="28" fillId="0" borderId="0" xfId="0" applyFont="1"/>
    <xf numFmtId="0" fontId="28" fillId="0" borderId="0" xfId="38" applyFont="1" applyBorder="1" applyAlignment="1">
      <alignment horizontal="left"/>
    </xf>
    <xf numFmtId="0" fontId="28" fillId="0" borderId="0" xfId="38" applyFont="1" applyFill="1" applyBorder="1" applyAlignment="1">
      <alignment horizontal="left"/>
    </xf>
    <xf numFmtId="3" fontId="28" fillId="0" borderId="0" xfId="0" applyNumberFormat="1" applyFont="1" applyAlignment="1">
      <alignment horizontal="right"/>
    </xf>
    <xf numFmtId="3" fontId="28" fillId="0" borderId="0" xfId="0" applyNumberFormat="1" applyFont="1" applyAlignment="1">
      <alignment horizontal="left"/>
    </xf>
    <xf numFmtId="0" fontId="5" fillId="0" borderId="0" xfId="0" applyFont="1" applyBorder="1"/>
    <xf numFmtId="0" fontId="1" fillId="0" borderId="0" xfId="0" applyFont="1" applyBorder="1"/>
    <xf numFmtId="49" fontId="1" fillId="0" borderId="0" xfId="0" applyNumberFormat="1" applyFont="1" applyAlignment="1">
      <alignment horizontal="right"/>
    </xf>
    <xf numFmtId="0" fontId="28" fillId="0" borderId="0" xfId="0" applyFont="1" applyAlignment="1">
      <alignment horizontal="left"/>
    </xf>
    <xf numFmtId="0" fontId="27" fillId="0" borderId="0" xfId="38" applyFont="1" applyFill="1" applyBorder="1" applyAlignment="1">
      <alignment horizontal="left"/>
    </xf>
    <xf numFmtId="4" fontId="28" fillId="0" borderId="0" xfId="0" applyNumberFormat="1" applyFont="1" applyAlignment="1">
      <alignment horizontal="right"/>
    </xf>
    <xf numFmtId="0" fontId="29" fillId="0" borderId="0" xfId="38" applyFont="1" applyFill="1" applyBorder="1" applyAlignment="1">
      <alignment horizontal="left"/>
    </xf>
    <xf numFmtId="0" fontId="1" fillId="0" borderId="0" xfId="0" applyFont="1" applyAlignment="1">
      <alignment horizontal="left" indent="1"/>
    </xf>
    <xf numFmtId="14" fontId="1" fillId="0" borderId="0" xfId="0" applyNumberFormat="1" applyFont="1" applyBorder="1" applyAlignment="1">
      <alignment horizontal="right"/>
    </xf>
    <xf numFmtId="4" fontId="1" fillId="0" borderId="0" xfId="0" applyNumberFormat="1" applyFont="1" applyBorder="1" applyAlignment="1">
      <alignment horizontal="right"/>
    </xf>
    <xf numFmtId="0" fontId="1" fillId="0" borderId="0" xfId="0" applyFont="1" applyAlignment="1">
      <alignment horizontal="left"/>
    </xf>
    <xf numFmtId="0" fontId="5" fillId="0" borderId="0" xfId="0" applyFont="1" applyAlignment="1">
      <alignment horizontal="left"/>
    </xf>
    <xf numFmtId="3" fontId="0" fillId="0" borderId="0" xfId="0" applyNumberFormat="1"/>
    <xf numFmtId="14" fontId="1" fillId="0" borderId="0" xfId="0" applyNumberFormat="1" applyFont="1" applyAlignment="1">
      <alignment horizontal="right"/>
    </xf>
    <xf numFmtId="0" fontId="9" fillId="0" borderId="0" xfId="0" applyFont="1" applyAlignment="1">
      <alignment horizontal="left"/>
    </xf>
    <xf numFmtId="0" fontId="0" fillId="0" borderId="0" xfId="0" applyAlignment="1">
      <alignment horizontal="left" wrapText="1"/>
    </xf>
    <xf numFmtId="0" fontId="28" fillId="0" borderId="0" xfId="0" applyFont="1" applyAlignment="1">
      <alignment horizontal="left" wrapText="1"/>
    </xf>
    <xf numFmtId="0" fontId="9" fillId="0" borderId="0" xfId="0" applyFont="1" applyAlignment="1">
      <alignment horizontal="right"/>
    </xf>
    <xf numFmtId="0" fontId="9" fillId="0" borderId="0" xfId="0" applyFont="1"/>
    <xf numFmtId="3" fontId="1" fillId="0" borderId="0" xfId="0" applyNumberFormat="1" applyFont="1"/>
    <xf numFmtId="4" fontId="1" fillId="0" borderId="0" xfId="0" applyNumberFormat="1" applyFont="1"/>
    <xf numFmtId="0" fontId="0" fillId="0" borderId="0" xfId="0" applyBorder="1" applyAlignment="1">
      <alignment horizontal="left"/>
    </xf>
    <xf numFmtId="0" fontId="0" fillId="0" borderId="0" xfId="0" applyBorder="1" applyAlignment="1">
      <alignment horizontal="right"/>
    </xf>
    <xf numFmtId="0" fontId="0" fillId="0" borderId="0" xfId="0" applyBorder="1" applyAlignment="1">
      <alignment horizontal="left" wrapText="1"/>
    </xf>
    <xf numFmtId="0" fontId="0" fillId="0" borderId="0" xfId="0" applyNumberFormat="1"/>
    <xf numFmtId="165" fontId="28" fillId="0" borderId="0" xfId="0" applyNumberFormat="1" applyFont="1" applyAlignment="1">
      <alignment horizontal="right"/>
    </xf>
    <xf numFmtId="0" fontId="9" fillId="0" borderId="0" xfId="0" applyFont="1" applyBorder="1" applyAlignment="1">
      <alignment horizontal="right"/>
    </xf>
    <xf numFmtId="0" fontId="2" fillId="0" borderId="0" xfId="0" applyFont="1" applyAlignment="1">
      <alignment horizontal="left" wrapText="1"/>
    </xf>
    <xf numFmtId="0" fontId="2" fillId="0" borderId="0" xfId="0" applyFont="1" applyBorder="1"/>
    <xf numFmtId="0" fontId="9" fillId="0" borderId="0" xfId="0" applyFont="1" applyBorder="1"/>
    <xf numFmtId="49" fontId="2" fillId="0" borderId="0" xfId="0" applyNumberFormat="1" applyFont="1" applyAlignment="1">
      <alignment horizontal="right"/>
    </xf>
    <xf numFmtId="14" fontId="2" fillId="0" borderId="0" xfId="0" applyNumberFormat="1" applyFont="1" applyBorder="1" applyAlignment="1">
      <alignment horizontal="right"/>
    </xf>
    <xf numFmtId="0" fontId="9" fillId="0" borderId="0" xfId="0" applyNumberFormat="1" applyFont="1" applyAlignment="1">
      <alignment horizontal="right"/>
    </xf>
    <xf numFmtId="4" fontId="2" fillId="0" borderId="0" xfId="0" applyNumberFormat="1" applyFont="1" applyAlignment="1">
      <alignment horizontal="right"/>
    </xf>
    <xf numFmtId="3" fontId="2" fillId="0" borderId="0" xfId="0" applyNumberFormat="1" applyFont="1" applyAlignment="1">
      <alignment horizontal="right"/>
    </xf>
    <xf numFmtId="0" fontId="34" fillId="0" borderId="11" xfId="0" applyFont="1" applyFill="1" applyBorder="1" applyAlignment="1">
      <alignment horizontal="left" vertical="center"/>
    </xf>
    <xf numFmtId="0" fontId="34" fillId="0" borderId="11" xfId="0" applyFont="1" applyFill="1" applyBorder="1"/>
    <xf numFmtId="0" fontId="35" fillId="0" borderId="0" xfId="0" applyFont="1" applyBorder="1" applyAlignment="1">
      <alignment horizontal="left"/>
    </xf>
    <xf numFmtId="0" fontId="2" fillId="0" borderId="0" xfId="0" applyFont="1" applyBorder="1" applyAlignment="1">
      <alignment horizontal="left"/>
    </xf>
    <xf numFmtId="0" fontId="0" fillId="0" borderId="11" xfId="0" applyBorder="1"/>
    <xf numFmtId="0" fontId="2" fillId="0" borderId="11" xfId="0" applyFont="1" applyBorder="1"/>
    <xf numFmtId="0" fontId="3" fillId="0" borderId="0" xfId="0" applyFont="1" applyBorder="1" applyAlignment="1">
      <alignment horizontal="left"/>
    </xf>
    <xf numFmtId="0" fontId="36" fillId="0" borderId="0" xfId="39" applyFont="1" applyBorder="1" applyAlignment="1">
      <alignment horizontal="left" indent="3"/>
    </xf>
    <xf numFmtId="0" fontId="0" fillId="0" borderId="12" xfId="0" applyBorder="1"/>
    <xf numFmtId="0" fontId="2" fillId="0" borderId="12" xfId="0" applyFont="1" applyBorder="1"/>
    <xf numFmtId="0" fontId="0" fillId="0" borderId="12" xfId="0" applyBorder="1" applyAlignment="1">
      <alignment horizontal="right"/>
    </xf>
    <xf numFmtId="4" fontId="35" fillId="0" borderId="0" xfId="0" applyNumberFormat="1" applyFont="1"/>
    <xf numFmtId="0" fontId="30" fillId="24" borderId="13" xfId="0" applyFont="1" applyFill="1" applyBorder="1" applyAlignment="1">
      <alignment horizontal="center"/>
    </xf>
    <xf numFmtId="0" fontId="3" fillId="0" borderId="17" xfId="0" applyFont="1" applyBorder="1"/>
    <xf numFmtId="0" fontId="0" fillId="0" borderId="17" xfId="0" applyBorder="1"/>
    <xf numFmtId="49" fontId="1" fillId="0" borderId="17" xfId="0" applyNumberFormat="1" applyFont="1" applyBorder="1" applyAlignment="1">
      <alignment horizontal="right"/>
    </xf>
    <xf numFmtId="49" fontId="2" fillId="0" borderId="17" xfId="0" applyNumberFormat="1" applyFont="1" applyBorder="1" applyAlignment="1">
      <alignment horizontal="right"/>
    </xf>
    <xf numFmtId="49" fontId="1" fillId="0" borderId="0" xfId="0" applyNumberFormat="1" applyFont="1" applyBorder="1" applyAlignment="1">
      <alignment horizontal="right"/>
    </xf>
    <xf numFmtId="49" fontId="2" fillId="0" borderId="0" xfId="0" applyNumberFormat="1" applyFont="1" applyBorder="1" applyAlignment="1">
      <alignment horizontal="right"/>
    </xf>
    <xf numFmtId="0" fontId="1" fillId="0" borderId="11" xfId="0" applyFont="1" applyBorder="1"/>
    <xf numFmtId="14" fontId="1" fillId="0" borderId="11" xfId="0" applyNumberFormat="1" applyFont="1" applyBorder="1" applyAlignment="1">
      <alignment horizontal="right"/>
    </xf>
    <xf numFmtId="14" fontId="2" fillId="0" borderId="11" xfId="0" applyNumberFormat="1" applyFont="1" applyBorder="1" applyAlignment="1">
      <alignment horizontal="right"/>
    </xf>
    <xf numFmtId="0" fontId="37" fillId="25" borderId="15" xfId="0" applyFont="1" applyFill="1" applyBorder="1"/>
    <xf numFmtId="0" fontId="38" fillId="25" borderId="15" xfId="0" applyFont="1" applyFill="1" applyBorder="1"/>
    <xf numFmtId="0" fontId="37" fillId="25" borderId="15" xfId="0" applyFont="1" applyFill="1" applyBorder="1" applyAlignment="1">
      <alignment horizontal="right"/>
    </xf>
    <xf numFmtId="0" fontId="37" fillId="25" borderId="15" xfId="0" applyNumberFormat="1" applyFont="1" applyFill="1" applyBorder="1"/>
    <xf numFmtId="0" fontId="37" fillId="25" borderId="15" xfId="0" applyNumberFormat="1" applyFont="1" applyFill="1" applyBorder="1" applyAlignment="1">
      <alignment horizontal="right"/>
    </xf>
    <xf numFmtId="0" fontId="3" fillId="0" borderId="15" xfId="0" applyFont="1" applyBorder="1"/>
    <xf numFmtId="0" fontId="0" fillId="0" borderId="15" xfId="0" applyBorder="1"/>
    <xf numFmtId="14" fontId="3" fillId="0" borderId="15" xfId="0" applyNumberFormat="1" applyFont="1" applyBorder="1" applyAlignment="1">
      <alignment horizontal="right"/>
    </xf>
    <xf numFmtId="14" fontId="37" fillId="25" borderId="15" xfId="0" applyNumberFormat="1" applyFont="1" applyFill="1" applyBorder="1" applyAlignment="1"/>
    <xf numFmtId="0" fontId="39" fillId="25" borderId="15" xfId="0" applyFont="1" applyFill="1" applyBorder="1"/>
    <xf numFmtId="14" fontId="40" fillId="25" borderId="15" xfId="0" applyNumberFormat="1" applyFont="1" applyFill="1" applyBorder="1" applyAlignment="1"/>
    <xf numFmtId="3" fontId="40" fillId="25" borderId="15" xfId="0" applyNumberFormat="1" applyFont="1" applyFill="1" applyBorder="1" applyAlignment="1"/>
    <xf numFmtId="4" fontId="40" fillId="25" borderId="15" xfId="0" applyNumberFormat="1" applyFont="1" applyFill="1" applyBorder="1" applyAlignment="1"/>
    <xf numFmtId="3" fontId="1" fillId="0" borderId="0" xfId="0" applyNumberFormat="1" applyFont="1" applyBorder="1" applyAlignment="1">
      <alignment horizontal="right"/>
    </xf>
    <xf numFmtId="3" fontId="2" fillId="0" borderId="0" xfId="0" applyNumberFormat="1" applyFont="1" applyBorder="1" applyAlignment="1">
      <alignment horizontal="right"/>
    </xf>
    <xf numFmtId="0" fontId="1" fillId="0" borderId="18" xfId="0" applyFont="1" applyBorder="1" applyAlignment="1">
      <alignment horizontal="left" indent="1"/>
    </xf>
    <xf numFmtId="0" fontId="0" fillId="0" borderId="18" xfId="0" applyBorder="1"/>
    <xf numFmtId="3" fontId="1" fillId="0" borderId="18" xfId="0" applyNumberFormat="1" applyFont="1" applyBorder="1" applyAlignment="1">
      <alignment horizontal="right"/>
    </xf>
    <xf numFmtId="3" fontId="2" fillId="0" borderId="18" xfId="0" applyNumberFormat="1" applyFont="1" applyBorder="1" applyAlignment="1">
      <alignment horizontal="right"/>
    </xf>
    <xf numFmtId="0" fontId="1" fillId="0" borderId="18" xfId="0" applyFont="1" applyBorder="1"/>
    <xf numFmtId="0" fontId="1" fillId="0" borderId="0" xfId="0" applyFont="1" applyBorder="1" applyAlignment="1">
      <alignment horizontal="left"/>
    </xf>
    <xf numFmtId="4" fontId="1" fillId="0" borderId="11" xfId="0" applyNumberFormat="1" applyFont="1" applyBorder="1" applyAlignment="1">
      <alignment horizontal="right"/>
    </xf>
    <xf numFmtId="4" fontId="2" fillId="0" borderId="11" xfId="0" applyNumberFormat="1" applyFont="1" applyBorder="1" applyAlignment="1">
      <alignment horizontal="right"/>
    </xf>
    <xf numFmtId="0" fontId="4" fillId="0" borderId="11" xfId="0" applyFont="1" applyBorder="1"/>
    <xf numFmtId="0" fontId="7" fillId="25" borderId="10" xfId="0" applyFont="1" applyFill="1" applyBorder="1" applyAlignment="1">
      <alignment horizontal="left" vertical="top" wrapText="1"/>
    </xf>
    <xf numFmtId="0" fontId="8" fillId="25" borderId="10" xfId="0" applyFont="1" applyFill="1" applyBorder="1" applyAlignment="1">
      <alignment horizontal="left" vertical="top" wrapText="1"/>
    </xf>
    <xf numFmtId="0" fontId="7" fillId="25" borderId="10" xfId="0" applyFont="1" applyFill="1" applyBorder="1" applyAlignment="1">
      <alignment horizontal="right" vertical="top" wrapText="1"/>
    </xf>
    <xf numFmtId="0" fontId="7" fillId="25" borderId="19" xfId="0" applyFont="1" applyFill="1" applyBorder="1"/>
    <xf numFmtId="0" fontId="0" fillId="25" borderId="19" xfId="0" applyFill="1" applyBorder="1"/>
    <xf numFmtId="0" fontId="2" fillId="25" borderId="19" xfId="0" applyFont="1" applyFill="1" applyBorder="1"/>
    <xf numFmtId="0" fontId="7" fillId="25" borderId="19" xfId="0" applyFont="1" applyFill="1" applyBorder="1" applyAlignment="1">
      <alignment horizontal="centerContinuous"/>
    </xf>
    <xf numFmtId="0" fontId="33" fillId="25" borderId="19" xfId="0" applyFont="1" applyFill="1" applyBorder="1" applyAlignment="1">
      <alignment horizontal="centerContinuous"/>
    </xf>
    <xf numFmtId="0" fontId="41" fillId="0" borderId="0" xfId="34" applyFont="1" applyAlignment="1" applyProtection="1">
      <alignment horizontal="left"/>
    </xf>
    <xf numFmtId="0" fontId="41" fillId="0" borderId="0" xfId="34" applyFont="1" applyAlignment="1" applyProtection="1">
      <alignment horizontal="right"/>
    </xf>
    <xf numFmtId="0" fontId="42" fillId="0" borderId="0" xfId="0" applyFont="1"/>
    <xf numFmtId="0" fontId="41" fillId="0" borderId="0" xfId="0" applyFont="1"/>
    <xf numFmtId="0" fontId="41" fillId="0" borderId="0" xfId="0" applyFont="1" applyAlignment="1">
      <alignment horizontal="right"/>
    </xf>
    <xf numFmtId="0" fontId="43" fillId="0" borderId="0" xfId="0" applyFont="1"/>
    <xf numFmtId="0" fontId="29" fillId="0" borderId="0" xfId="0" applyFont="1"/>
    <xf numFmtId="0" fontId="44" fillId="0" borderId="0" xfId="38" applyFont="1" applyFill="1" applyBorder="1" applyAlignment="1">
      <alignment horizontal="left"/>
    </xf>
    <xf numFmtId="0" fontId="2" fillId="0" borderId="0" xfId="0" quotePrefix="1" applyFont="1" applyAlignment="1"/>
    <xf numFmtId="0" fontId="2" fillId="0" borderId="0" xfId="0" applyFont="1" applyAlignment="1"/>
    <xf numFmtId="1" fontId="1" fillId="0" borderId="0" xfId="0" quotePrefix="1" applyNumberFormat="1" applyFont="1" applyAlignment="1">
      <alignment horizontal="left"/>
    </xf>
    <xf numFmtId="0" fontId="1" fillId="0" borderId="0" xfId="0" applyFont="1" applyAlignment="1"/>
    <xf numFmtId="0" fontId="0" fillId="0" borderId="0" xfId="0" applyAlignment="1"/>
    <xf numFmtId="0" fontId="1" fillId="0" borderId="0" xfId="0" applyFont="1" applyBorder="1" applyAlignment="1"/>
    <xf numFmtId="0" fontId="2" fillId="0" borderId="0" xfId="0" applyFont="1" applyBorder="1" applyAlignment="1"/>
    <xf numFmtId="0" fontId="45" fillId="0" borderId="0" xfId="34" applyFont="1" applyAlignment="1" applyProtection="1">
      <alignment horizontal="left"/>
    </xf>
    <xf numFmtId="0" fontId="34" fillId="0" borderId="0" xfId="0" applyFont="1" applyFill="1" applyBorder="1"/>
    <xf numFmtId="0" fontId="47" fillId="0" borderId="11" xfId="0" applyFont="1" applyFill="1" applyBorder="1" applyAlignment="1">
      <alignment vertical="center"/>
    </xf>
    <xf numFmtId="49" fontId="1" fillId="0" borderId="0" xfId="0" applyNumberFormat="1" applyFont="1" applyFill="1" applyBorder="1" applyAlignment="1">
      <alignment horizontal="right"/>
    </xf>
    <xf numFmtId="14" fontId="1" fillId="0" borderId="0" xfId="0" applyNumberFormat="1" applyFont="1" applyFill="1" applyBorder="1" applyAlignment="1">
      <alignment horizontal="right"/>
    </xf>
    <xf numFmtId="0" fontId="1" fillId="0" borderId="0" xfId="0" applyFont="1" applyFill="1" applyBorder="1"/>
    <xf numFmtId="0" fontId="22" fillId="0" borderId="0" xfId="0" applyFont="1" applyFill="1" applyBorder="1"/>
    <xf numFmtId="0" fontId="1" fillId="0" borderId="0" xfId="0" applyFont="1" applyFill="1" applyBorder="1" applyAlignment="1">
      <alignment horizontal="right"/>
    </xf>
    <xf numFmtId="4" fontId="1" fillId="0" borderId="0" xfId="0" applyNumberFormat="1" applyFont="1" applyBorder="1"/>
    <xf numFmtId="0" fontId="4" fillId="26" borderId="0" xfId="0" applyFont="1" applyFill="1" applyBorder="1" applyAlignment="1">
      <alignment horizontal="right"/>
    </xf>
    <xf numFmtId="0" fontId="35" fillId="0" borderId="0" xfId="0" applyFont="1" applyBorder="1"/>
    <xf numFmtId="3" fontId="48" fillId="0" borderId="0" xfId="0" applyNumberFormat="1" applyFont="1" applyAlignment="1">
      <alignment horizontal="left"/>
    </xf>
    <xf numFmtId="0" fontId="1" fillId="0" borderId="0" xfId="0" quotePrefix="1" applyFont="1" applyBorder="1" applyAlignment="1"/>
    <xf numFmtId="0" fontId="1" fillId="0" borderId="0" xfId="0" quotePrefix="1" applyFont="1" applyBorder="1" applyAlignment="1">
      <alignment horizontal="left"/>
    </xf>
    <xf numFmtId="0" fontId="1" fillId="0" borderId="0" xfId="0" applyFont="1" applyBorder="1" applyAlignment="1">
      <alignment horizontal="right"/>
    </xf>
    <xf numFmtId="0" fontId="1" fillId="0" borderId="12" xfId="0" applyFont="1" applyBorder="1"/>
    <xf numFmtId="0" fontId="10" fillId="0" borderId="0" xfId="34" applyAlignment="1" applyProtection="1">
      <alignment horizontal="left"/>
    </xf>
    <xf numFmtId="4" fontId="2" fillId="0" borderId="0" xfId="0" applyNumberFormat="1" applyFont="1"/>
    <xf numFmtId="0" fontId="50" fillId="0" borderId="20" xfId="45" applyFont="1" applyBorder="1" applyAlignment="1">
      <alignment horizontal="left"/>
    </xf>
    <xf numFmtId="0" fontId="51" fillId="0" borderId="20" xfId="45" applyFont="1" applyBorder="1" applyAlignment="1">
      <alignment horizontal="left"/>
    </xf>
    <xf numFmtId="0" fontId="50" fillId="0" borderId="21" xfId="45" applyFont="1" applyBorder="1" applyAlignment="1">
      <alignment horizontal="left"/>
    </xf>
    <xf numFmtId="0" fontId="50" fillId="0" borderId="22" xfId="45" applyFont="1" applyBorder="1" applyAlignment="1">
      <alignment horizontal="left"/>
    </xf>
    <xf numFmtId="0" fontId="52" fillId="0" borderId="0" xfId="0" applyFont="1" applyAlignment="1">
      <alignment horizontal="center"/>
    </xf>
    <xf numFmtId="4" fontId="52" fillId="0" borderId="0" xfId="0" applyNumberFormat="1" applyFont="1" applyAlignment="1">
      <alignment horizontal="center"/>
    </xf>
    <xf numFmtId="0" fontId="22" fillId="0" borderId="0" xfId="45"/>
    <xf numFmtId="0" fontId="22" fillId="0" borderId="0" xfId="0" applyFont="1"/>
    <xf numFmtId="9" fontId="52" fillId="0" borderId="0" xfId="0" applyNumberFormat="1" applyFont="1" applyAlignment="1">
      <alignment horizontal="center"/>
    </xf>
    <xf numFmtId="0" fontId="50" fillId="0" borderId="23" xfId="45" applyFont="1" applyBorder="1" applyAlignment="1">
      <alignment horizontal="left"/>
    </xf>
    <xf numFmtId="0" fontId="52" fillId="26" borderId="24" xfId="0" applyFont="1" applyFill="1" applyBorder="1" applyAlignment="1">
      <alignment horizontal="center" wrapText="1"/>
    </xf>
    <xf numFmtId="166" fontId="52" fillId="26" borderId="25" xfId="0" applyNumberFormat="1" applyFont="1" applyFill="1" applyBorder="1" applyAlignment="1">
      <alignment horizontal="center" wrapText="1"/>
    </xf>
    <xf numFmtId="0" fontId="52" fillId="0" borderId="25" xfId="0" applyFont="1" applyBorder="1" applyAlignment="1">
      <alignment horizontal="center" wrapText="1"/>
    </xf>
    <xf numFmtId="166" fontId="52" fillId="0" borderId="25" xfId="0" applyNumberFormat="1" applyFont="1" applyBorder="1" applyAlignment="1">
      <alignment horizontal="center" wrapText="1"/>
    </xf>
    <xf numFmtId="0" fontId="52" fillId="26" borderId="25" xfId="0" applyFont="1" applyFill="1" applyBorder="1" applyAlignment="1">
      <alignment horizontal="center" wrapText="1"/>
    </xf>
    <xf numFmtId="0" fontId="52" fillId="0" borderId="26" xfId="0" applyFont="1" applyBorder="1" applyAlignment="1">
      <alignment horizontal="center" wrapText="1"/>
    </xf>
    <xf numFmtId="0" fontId="50" fillId="0" borderId="20" xfId="45" applyFont="1" applyFill="1" applyBorder="1" applyAlignment="1">
      <alignment horizontal="left"/>
    </xf>
    <xf numFmtId="0" fontId="1" fillId="27" borderId="0" xfId="45" applyFont="1" applyFill="1"/>
    <xf numFmtId="0" fontId="1" fillId="0" borderId="0" xfId="45" applyFont="1"/>
    <xf numFmtId="0" fontId="53" fillId="0" borderId="0" xfId="45" applyFont="1"/>
    <xf numFmtId="0" fontId="54" fillId="28" borderId="0" xfId="46" applyAlignment="1">
      <alignment horizontal="left" wrapText="1"/>
    </xf>
    <xf numFmtId="0" fontId="54" fillId="28" borderId="0" xfId="46" applyAlignment="1">
      <alignment horizontal="right" wrapText="1"/>
    </xf>
    <xf numFmtId="0" fontId="54" fillId="27" borderId="0" xfId="46" applyFill="1" applyAlignment="1">
      <alignment horizontal="left" wrapText="1"/>
    </xf>
    <xf numFmtId="0" fontId="11" fillId="27" borderId="0" xfId="46" applyFont="1" applyFill="1" applyAlignment="1">
      <alignment horizontal="left" wrapText="1"/>
    </xf>
    <xf numFmtId="0" fontId="55" fillId="27" borderId="0" xfId="45" applyFont="1" applyFill="1"/>
    <xf numFmtId="0" fontId="11" fillId="27" borderId="0" xfId="46" applyFont="1" applyFill="1" applyAlignment="1">
      <alignment horizontal="right" wrapText="1"/>
    </xf>
    <xf numFmtId="0" fontId="11" fillId="0" borderId="0" xfId="47" applyAlignment="1">
      <alignment horizontal="left" vertical="top" wrapText="1"/>
    </xf>
    <xf numFmtId="49" fontId="1" fillId="0" borderId="0" xfId="45" applyNumberFormat="1" applyFont="1" applyAlignment="1">
      <alignment horizontal="left" vertical="top"/>
    </xf>
    <xf numFmtId="167" fontId="1" fillId="0" borderId="0" xfId="45" applyNumberFormat="1" applyFont="1" applyAlignment="1">
      <alignment horizontal="right" vertical="top" wrapText="1"/>
    </xf>
    <xf numFmtId="168" fontId="1" fillId="0" borderId="0" xfId="45" applyNumberFormat="1" applyFont="1" applyAlignment="1">
      <alignment horizontal="right" vertical="top" wrapText="1"/>
    </xf>
    <xf numFmtId="169" fontId="1" fillId="0" borderId="0" xfId="45" applyNumberFormat="1" applyFont="1" applyAlignment="1">
      <alignment horizontal="right" vertical="top" wrapText="1"/>
    </xf>
    <xf numFmtId="166" fontId="52" fillId="0" borderId="0" xfId="0" applyNumberFormat="1" applyFont="1" applyAlignment="1">
      <alignment horizontal="center"/>
    </xf>
    <xf numFmtId="170" fontId="52" fillId="0" borderId="0" xfId="0" applyNumberFormat="1" applyFont="1" applyAlignment="1">
      <alignment horizontal="center"/>
    </xf>
    <xf numFmtId="4" fontId="52" fillId="0" borderId="0" xfId="0" applyNumberFormat="1" applyFont="1" applyFill="1" applyAlignment="1">
      <alignment horizontal="center"/>
    </xf>
    <xf numFmtId="0" fontId="52" fillId="0" borderId="0" xfId="45" applyFont="1" applyBorder="1" applyAlignment="1">
      <alignment horizontal="center" wrapText="1"/>
    </xf>
    <xf numFmtId="0" fontId="52" fillId="0" borderId="0" xfId="45" applyFont="1" applyBorder="1" applyAlignment="1">
      <alignment horizontal="center"/>
    </xf>
    <xf numFmtId="0" fontId="50" fillId="0" borderId="0" xfId="45" applyFont="1" applyBorder="1" applyAlignment="1">
      <alignment horizontal="center"/>
    </xf>
    <xf numFmtId="0" fontId="52" fillId="0" borderId="0" xfId="0" applyFont="1" applyBorder="1" applyAlignment="1">
      <alignment horizontal="center"/>
    </xf>
    <xf numFmtId="9" fontId="52" fillId="27" borderId="0" xfId="0" applyNumberFormat="1" applyFont="1" applyFill="1" applyAlignment="1">
      <alignment horizontal="center"/>
    </xf>
    <xf numFmtId="0" fontId="31" fillId="24" borderId="14" xfId="0" applyFont="1" applyFill="1" applyBorder="1" applyAlignment="1">
      <alignment horizontal="left"/>
    </xf>
    <xf numFmtId="0" fontId="31" fillId="24" borderId="15" xfId="0" applyFont="1" applyFill="1" applyBorder="1" applyAlignment="1">
      <alignment horizontal="left"/>
    </xf>
    <xf numFmtId="0" fontId="31" fillId="24" borderId="16" xfId="0" applyFont="1" applyFill="1" applyBorder="1" applyAlignment="1">
      <alignment horizontal="left"/>
    </xf>
    <xf numFmtId="0" fontId="4" fillId="0" borderId="0" xfId="0" applyFont="1" applyAlignment="1">
      <alignment horizontal="left" vertical="center" wrapText="1"/>
    </xf>
    <xf numFmtId="0" fontId="30" fillId="24" borderId="14"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lumnHeaderNormal" xfId="46" xr:uid="{C7F9CC3B-423B-497D-8780-8E40CB9D958F}"/>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2" xfId="45" xr:uid="{F2FB0C4B-2B97-4F54-BE89-09CF38713317}"/>
    <cellStyle name="Normal_Financial_Profile" xfId="38" xr:uid="{00000000-0005-0000-0000-000026000000}"/>
    <cellStyle name="Normal_Financial_Profile_1" xfId="39" xr:uid="{00000000-0005-0000-0000-000027000000}"/>
    <cellStyle name="Note" xfId="40" builtinId="10" customBuiltin="1"/>
    <cellStyle name="Output" xfId="41" builtinId="21" customBuiltin="1"/>
    <cellStyle name="TextNormal" xfId="47" xr:uid="{457E4CD2-CE23-46C4-AFF6-B590B6F9F67C}"/>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colors>
    <mruColors>
      <color rgb="FF525252"/>
      <color rgb="FF969696"/>
      <color rgb="FF223D92"/>
      <color rgb="FF008000"/>
      <color rgb="FF5B5E5E"/>
      <color rgb="FFFAB81A"/>
      <color rgb="FF00879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75"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035-4FF4-B339-9B96248C2078}"/>
              </c:ext>
            </c:extLst>
          </c:dPt>
          <c:dPt>
            <c:idx val="1"/>
            <c:bubble3D val="0"/>
            <c:spPr>
              <a:solidFill>
                <a:srgbClr val="5B5E5E"/>
              </a:solidFill>
              <a:ln w="25400">
                <a:noFill/>
              </a:ln>
            </c:spPr>
            <c:extLst>
              <c:ext xmlns:c16="http://schemas.microsoft.com/office/drawing/2014/chart" uri="{C3380CC4-5D6E-409C-BE32-E72D297353CC}">
                <c16:uniqueId val="{00000003-5035-4FF4-B339-9B96248C2078}"/>
              </c:ext>
            </c:extLst>
          </c:dPt>
          <c:dPt>
            <c:idx val="2"/>
            <c:bubble3D val="0"/>
            <c:spPr>
              <a:solidFill>
                <a:srgbClr val="008794"/>
              </a:solidFill>
              <a:ln w="25400">
                <a:noFill/>
              </a:ln>
            </c:spPr>
            <c:extLst>
              <c:ext xmlns:c16="http://schemas.microsoft.com/office/drawing/2014/chart" uri="{C3380CC4-5D6E-409C-BE32-E72D297353CC}">
                <c16:uniqueId val="{00000005-5035-4FF4-B339-9B96248C2078}"/>
              </c:ext>
            </c:extLst>
          </c:dPt>
          <c:cat>
            <c:multiLvlStrRef>
              <c:f>ALE!$V$67:$X$69</c:f>
              <c:multiLvlStrCache>
                <c:ptCount val="3"/>
                <c:lvl>
                  <c:pt idx="0">
                    <c:v>48.85%</c:v>
                  </c:pt>
                  <c:pt idx="1">
                    <c:v>0.00%</c:v>
                  </c:pt>
                  <c:pt idx="2">
                    <c:v>40.36%</c:v>
                  </c:pt>
                </c:lvl>
                <c:lvl>
                  <c:pt idx="0">
                    <c:v>Commom Equity -</c:v>
                  </c:pt>
                  <c:pt idx="1">
                    <c:v>Total Preferred -</c:v>
                  </c:pt>
                  <c:pt idx="2">
                    <c:v>Total Debt -</c:v>
                  </c:pt>
                </c:lvl>
              </c:multiLvlStrCache>
            </c:multiLvlStrRef>
          </c:cat>
          <c:val>
            <c:numRef>
              <c:f>ALE!$X$67:$X$69</c:f>
              <c:numCache>
                <c:formatCode>0.00"%"</c:formatCode>
                <c:ptCount val="3"/>
                <c:pt idx="0">
                  <c:v>48.847189328151302</c:v>
                </c:pt>
                <c:pt idx="1">
                  <c:v>0</c:v>
                </c:pt>
                <c:pt idx="2">
                  <c:v>40.359506892573002</c:v>
                </c:pt>
              </c:numCache>
            </c:numRef>
          </c:val>
          <c:extLst>
            <c:ext xmlns:c16="http://schemas.microsoft.com/office/drawing/2014/chart" uri="{C3380CC4-5D6E-409C-BE32-E72D297353CC}">
              <c16:uniqueId val="{00000006-5035-4FF4-B339-9B96248C2078}"/>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AEE!$V$60</c:f>
              <c:strCache>
                <c:ptCount val="1"/>
                <c:pt idx="0">
                  <c:v>EBITDA ($000)</c:v>
                </c:pt>
              </c:strCache>
            </c:strRef>
          </c:tx>
          <c:spPr>
            <a:solidFill>
              <a:srgbClr val="FAB81A"/>
            </a:solidFill>
            <a:ln w="25400">
              <a:noFill/>
            </a:ln>
          </c:spPr>
          <c:invertIfNegative val="0"/>
          <c:cat>
            <c:strRef>
              <c:f>AEE!$F$40:$J$40</c:f>
              <c:strCache>
                <c:ptCount val="5"/>
                <c:pt idx="0">
                  <c:v>2021Y</c:v>
                </c:pt>
                <c:pt idx="1">
                  <c:v>2020Y</c:v>
                </c:pt>
                <c:pt idx="2">
                  <c:v>2019Y</c:v>
                </c:pt>
                <c:pt idx="3">
                  <c:v>2018Y</c:v>
                </c:pt>
                <c:pt idx="4">
                  <c:v>2017Y</c:v>
                </c:pt>
              </c:strCache>
            </c:strRef>
          </c:cat>
          <c:val>
            <c:numRef>
              <c:f>AEE!$F$76:$J$76</c:f>
              <c:numCache>
                <c:formatCode>#,##0</c:formatCode>
                <c:ptCount val="5"/>
                <c:pt idx="0">
                  <c:v>2812000</c:v>
                </c:pt>
                <c:pt idx="1">
                  <c:v>2604000</c:v>
                </c:pt>
                <c:pt idx="2">
                  <c:v>2478000</c:v>
                </c:pt>
                <c:pt idx="3">
                  <c:v>2492000</c:v>
                </c:pt>
                <c:pt idx="4">
                  <c:v>2448000</c:v>
                </c:pt>
              </c:numCache>
            </c:numRef>
          </c:val>
          <c:extLst>
            <c:ext xmlns:c16="http://schemas.microsoft.com/office/drawing/2014/chart" uri="{C3380CC4-5D6E-409C-BE32-E72D297353CC}">
              <c16:uniqueId val="{00000000-9DFF-4829-8AC0-22EF288BC8CF}"/>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AEE!$V$61</c:f>
              <c:strCache>
                <c:ptCount val="1"/>
                <c:pt idx="0">
                  <c:v>EBITDA/ Interest Expense (x)</c:v>
                </c:pt>
              </c:strCache>
            </c:strRef>
          </c:tx>
          <c:spPr>
            <a:ln w="25400">
              <a:solidFill>
                <a:srgbClr val="5B5E5E"/>
              </a:solidFill>
              <a:prstDash val="solid"/>
            </a:ln>
          </c:spPr>
          <c:marker>
            <c:symbol val="none"/>
          </c:marker>
          <c:cat>
            <c:strRef>
              <c:f>AEE!$F$40:$J$40</c:f>
              <c:strCache>
                <c:ptCount val="5"/>
                <c:pt idx="0">
                  <c:v>2021Y</c:v>
                </c:pt>
                <c:pt idx="1">
                  <c:v>2020Y</c:v>
                </c:pt>
                <c:pt idx="2">
                  <c:v>2019Y</c:v>
                </c:pt>
                <c:pt idx="3">
                  <c:v>2018Y</c:v>
                </c:pt>
                <c:pt idx="4">
                  <c:v>2017Y</c:v>
                </c:pt>
              </c:strCache>
            </c:strRef>
          </c:cat>
          <c:val>
            <c:numRef>
              <c:f>AEE!$X$61:$AB$61</c:f>
              <c:numCache>
                <c:formatCode>#,##0.00</c:formatCode>
                <c:ptCount val="5"/>
                <c:pt idx="0">
                  <c:v>7.3420365535247996</c:v>
                </c:pt>
                <c:pt idx="1">
                  <c:v>6.2147971360381904</c:v>
                </c:pt>
                <c:pt idx="2">
                  <c:v>6.5039370078740202</c:v>
                </c:pt>
                <c:pt idx="3">
                  <c:v>6.2144638403989996</c:v>
                </c:pt>
                <c:pt idx="4">
                  <c:v>6.2608695652173898</c:v>
                </c:pt>
              </c:numCache>
            </c:numRef>
          </c:val>
          <c:smooth val="0"/>
          <c:extLst>
            <c:ext xmlns:c16="http://schemas.microsoft.com/office/drawing/2014/chart" uri="{C3380CC4-5D6E-409C-BE32-E72D297353CC}">
              <c16:uniqueId val="{00000001-9DFF-4829-8AC0-22EF288BC8CF}"/>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'ES (2)'!$D$44</c:f>
              <c:strCache>
                <c:ptCount val="1"/>
                <c:pt idx="0">
                  <c:v>Debt/ Total Capital (%)</c:v>
                </c:pt>
              </c:strCache>
            </c:strRef>
          </c:tx>
          <c:spPr>
            <a:solidFill>
              <a:srgbClr val="FAB81A"/>
            </a:solidFill>
            <a:ln w="25400">
              <a:noFill/>
            </a:ln>
          </c:spPr>
          <c:invertIfNegative val="0"/>
          <c:cat>
            <c:strRef>
              <c:f>'ES (2)'!$F$40:$J$40</c:f>
              <c:strCache>
                <c:ptCount val="5"/>
                <c:pt idx="0">
                  <c:v>2021Y</c:v>
                </c:pt>
                <c:pt idx="1">
                  <c:v>2020Y</c:v>
                </c:pt>
                <c:pt idx="2">
                  <c:v>2019Y</c:v>
                </c:pt>
                <c:pt idx="3">
                  <c:v>2018Y</c:v>
                </c:pt>
                <c:pt idx="4">
                  <c:v>2017Y</c:v>
                </c:pt>
              </c:strCache>
            </c:strRef>
          </c:cat>
          <c:val>
            <c:numRef>
              <c:f>'ES (2)'!$F$44:$J$44</c:f>
              <c:numCache>
                <c:formatCode>#,##0.00</c:formatCode>
                <c:ptCount val="5"/>
                <c:pt idx="0">
                  <c:v>57.938955472984603</c:v>
                </c:pt>
                <c:pt idx="1">
                  <c:v>55.985326931729297</c:v>
                </c:pt>
                <c:pt idx="2">
                  <c:v>55.006737430656301</c:v>
                </c:pt>
                <c:pt idx="3">
                  <c:v>55.706848892824098</c:v>
                </c:pt>
                <c:pt idx="4">
                  <c:v>54.4225926632121</c:v>
                </c:pt>
              </c:numCache>
            </c:numRef>
          </c:val>
          <c:extLst>
            <c:ext xmlns:c16="http://schemas.microsoft.com/office/drawing/2014/chart" uri="{C3380CC4-5D6E-409C-BE32-E72D297353CC}">
              <c16:uniqueId val="{00000000-C478-4CB1-B9E9-30F3B40474C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'ES (2)'!$V$71</c:f>
              <c:strCache>
                <c:ptCount val="1"/>
                <c:pt idx="0">
                  <c:v> Average Debt/ EBITDA (x)</c:v>
                </c:pt>
              </c:strCache>
            </c:strRef>
          </c:tx>
          <c:spPr>
            <a:ln w="25400">
              <a:solidFill>
                <a:srgbClr val="5B5E5E"/>
              </a:solidFill>
              <a:prstDash val="solid"/>
            </a:ln>
          </c:spPr>
          <c:marker>
            <c:symbol val="none"/>
          </c:marker>
          <c:cat>
            <c:strRef>
              <c:f>'ES (2)'!$F$40:$J$40</c:f>
              <c:strCache>
                <c:ptCount val="5"/>
                <c:pt idx="0">
                  <c:v>2021Y</c:v>
                </c:pt>
                <c:pt idx="1">
                  <c:v>2020Y</c:v>
                </c:pt>
                <c:pt idx="2">
                  <c:v>2019Y</c:v>
                </c:pt>
                <c:pt idx="3">
                  <c:v>2018Y</c:v>
                </c:pt>
                <c:pt idx="4">
                  <c:v>2017Y</c:v>
                </c:pt>
              </c:strCache>
            </c:strRef>
          </c:cat>
          <c:val>
            <c:numRef>
              <c:f>'ES (2)'!$X$71:$AB$71</c:f>
              <c:numCache>
                <c:formatCode>#,##0.00</c:formatCode>
                <c:ptCount val="5"/>
                <c:pt idx="0">
                  <c:v>5.8470820718004699</c:v>
                </c:pt>
                <c:pt idx="1">
                  <c:v>5.2280047870792403</c:v>
                </c:pt>
                <c:pt idx="2">
                  <c:v>5.86994081185457</c:v>
                </c:pt>
                <c:pt idx="3">
                  <c:v>5.3488929475807598</c:v>
                </c:pt>
                <c:pt idx="4">
                  <c:v>4.14029649843825</c:v>
                </c:pt>
              </c:numCache>
            </c:numRef>
          </c:val>
          <c:smooth val="0"/>
          <c:extLst>
            <c:ext xmlns:c16="http://schemas.microsoft.com/office/drawing/2014/chart" uri="{C3380CC4-5D6E-409C-BE32-E72D297353CC}">
              <c16:uniqueId val="{00000001-C478-4CB1-B9E9-30F3B40474C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515-4568-B5BB-1318F9B03C89}"/>
              </c:ext>
            </c:extLst>
          </c:dPt>
          <c:dPt>
            <c:idx val="1"/>
            <c:bubble3D val="0"/>
            <c:spPr>
              <a:solidFill>
                <a:srgbClr val="5B5E5E"/>
              </a:solidFill>
              <a:ln w="25400">
                <a:noFill/>
              </a:ln>
            </c:spPr>
            <c:extLst>
              <c:ext xmlns:c16="http://schemas.microsoft.com/office/drawing/2014/chart" uri="{C3380CC4-5D6E-409C-BE32-E72D297353CC}">
                <c16:uniqueId val="{00000003-5515-4568-B5BB-1318F9B03C89}"/>
              </c:ext>
            </c:extLst>
          </c:dPt>
          <c:dPt>
            <c:idx val="2"/>
            <c:bubble3D val="0"/>
            <c:spPr>
              <a:solidFill>
                <a:srgbClr val="008794"/>
              </a:solidFill>
              <a:ln w="25400">
                <a:noFill/>
              </a:ln>
            </c:spPr>
            <c:extLst>
              <c:ext xmlns:c16="http://schemas.microsoft.com/office/drawing/2014/chart" uri="{C3380CC4-5D6E-409C-BE32-E72D297353CC}">
                <c16:uniqueId val="{00000005-5515-4568-B5BB-1318F9B03C89}"/>
              </c:ext>
            </c:extLst>
          </c:dPt>
          <c:cat>
            <c:multiLvlStrRef>
              <c:f>EXC!$V$67:$X$69</c:f>
              <c:multiLvlStrCache>
                <c:ptCount val="3"/>
                <c:lvl>
                  <c:pt idx="0">
                    <c:v>43.92%</c:v>
                  </c:pt>
                  <c:pt idx="1">
                    <c:v>0.00%</c:v>
                  </c:pt>
                  <c:pt idx="2">
                    <c:v>55.56%</c:v>
                  </c:pt>
                </c:lvl>
                <c:lvl>
                  <c:pt idx="0">
                    <c:v>Commom Equity -</c:v>
                  </c:pt>
                  <c:pt idx="1">
                    <c:v>Total Preferred -</c:v>
                  </c:pt>
                  <c:pt idx="2">
                    <c:v>Total Debt -</c:v>
                  </c:pt>
                </c:lvl>
              </c:multiLvlStrCache>
            </c:multiLvlStrRef>
          </c:cat>
          <c:val>
            <c:numRef>
              <c:f>EXC!$X$67:$X$69</c:f>
              <c:numCache>
                <c:formatCode>0.00"%"</c:formatCode>
                <c:ptCount val="3"/>
                <c:pt idx="0">
                  <c:v>43.922404985696801</c:v>
                </c:pt>
                <c:pt idx="1">
                  <c:v>0</c:v>
                </c:pt>
                <c:pt idx="2">
                  <c:v>55.564211279117302</c:v>
                </c:pt>
              </c:numCache>
            </c:numRef>
          </c:val>
          <c:extLst>
            <c:ext xmlns:c16="http://schemas.microsoft.com/office/drawing/2014/chart" uri="{C3380CC4-5D6E-409C-BE32-E72D297353CC}">
              <c16:uniqueId val="{00000006-5515-4568-B5BB-1318F9B03C89}"/>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EXC!$V$60</c:f>
              <c:strCache>
                <c:ptCount val="1"/>
                <c:pt idx="0">
                  <c:v>EBITDA ($000)</c:v>
                </c:pt>
              </c:strCache>
            </c:strRef>
          </c:tx>
          <c:spPr>
            <a:solidFill>
              <a:srgbClr val="FAB81A"/>
            </a:solidFill>
            <a:ln w="25400">
              <a:noFill/>
            </a:ln>
          </c:spPr>
          <c:invertIfNegative val="0"/>
          <c:cat>
            <c:strRef>
              <c:f>EXC!$F$40:$J$40</c:f>
              <c:strCache>
                <c:ptCount val="5"/>
                <c:pt idx="0">
                  <c:v>2021Y</c:v>
                </c:pt>
                <c:pt idx="1">
                  <c:v>2020Y</c:v>
                </c:pt>
                <c:pt idx="2">
                  <c:v>2019Y</c:v>
                </c:pt>
                <c:pt idx="3">
                  <c:v>2018Y</c:v>
                </c:pt>
                <c:pt idx="4">
                  <c:v>2017Y</c:v>
                </c:pt>
              </c:strCache>
            </c:strRef>
          </c:cat>
          <c:val>
            <c:numRef>
              <c:f>EXC!$F$76:$J$76</c:f>
              <c:numCache>
                <c:formatCode>#,##0</c:formatCode>
                <c:ptCount val="5"/>
                <c:pt idx="0">
                  <c:v>10204000</c:v>
                </c:pt>
                <c:pt idx="1">
                  <c:v>9371000</c:v>
                </c:pt>
                <c:pt idx="2">
                  <c:v>10158000</c:v>
                </c:pt>
                <c:pt idx="3">
                  <c:v>8664000</c:v>
                </c:pt>
                <c:pt idx="4">
                  <c:v>9756000</c:v>
                </c:pt>
              </c:numCache>
            </c:numRef>
          </c:val>
          <c:extLst>
            <c:ext xmlns:c16="http://schemas.microsoft.com/office/drawing/2014/chart" uri="{C3380CC4-5D6E-409C-BE32-E72D297353CC}">
              <c16:uniqueId val="{00000000-CE70-48C1-B2A0-5B220B87E67F}"/>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EXC!$V$61</c:f>
              <c:strCache>
                <c:ptCount val="1"/>
                <c:pt idx="0">
                  <c:v>EBITDA/ Interest Expense (x)</c:v>
                </c:pt>
              </c:strCache>
            </c:strRef>
          </c:tx>
          <c:spPr>
            <a:ln w="25400">
              <a:solidFill>
                <a:srgbClr val="5B5E5E"/>
              </a:solidFill>
              <a:prstDash val="solid"/>
            </a:ln>
          </c:spPr>
          <c:marker>
            <c:symbol val="none"/>
          </c:marker>
          <c:cat>
            <c:strRef>
              <c:f>EXC!$F$40:$J$40</c:f>
              <c:strCache>
                <c:ptCount val="5"/>
                <c:pt idx="0">
                  <c:v>2021Y</c:v>
                </c:pt>
                <c:pt idx="1">
                  <c:v>2020Y</c:v>
                </c:pt>
                <c:pt idx="2">
                  <c:v>2019Y</c:v>
                </c:pt>
                <c:pt idx="3">
                  <c:v>2018Y</c:v>
                </c:pt>
                <c:pt idx="4">
                  <c:v>2017Y</c:v>
                </c:pt>
              </c:strCache>
            </c:strRef>
          </c:cat>
          <c:val>
            <c:numRef>
              <c:f>EXC!$X$61:$AB$61</c:f>
              <c:numCache>
                <c:formatCode>#,##0.00</c:formatCode>
                <c:ptCount val="5"/>
                <c:pt idx="0">
                  <c:v>6.4952259707192903</c:v>
                </c:pt>
                <c:pt idx="1">
                  <c:v>5.7314984709480097</c:v>
                </c:pt>
                <c:pt idx="2">
                  <c:v>6.2858910891089099</c:v>
                </c:pt>
                <c:pt idx="3">
                  <c:v>5.5752895752895801</c:v>
                </c:pt>
                <c:pt idx="4">
                  <c:v>6.2538461538461503</c:v>
                </c:pt>
              </c:numCache>
            </c:numRef>
          </c:val>
          <c:smooth val="0"/>
          <c:extLst>
            <c:ext xmlns:c16="http://schemas.microsoft.com/office/drawing/2014/chart" uri="{C3380CC4-5D6E-409C-BE32-E72D297353CC}">
              <c16:uniqueId val="{00000001-CE70-48C1-B2A0-5B220B87E67F}"/>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EXC!$V$48:$V$53</c:f>
              <c:strCache>
                <c:ptCount val="6"/>
                <c:pt idx="0">
                  <c:v>Current Year</c:v>
                </c:pt>
                <c:pt idx="1">
                  <c:v>Next Year</c:v>
                </c:pt>
                <c:pt idx="2">
                  <c:v>2Yrs Out</c:v>
                </c:pt>
                <c:pt idx="3">
                  <c:v>3Yrs Out</c:v>
                </c:pt>
                <c:pt idx="4">
                  <c:v>4Yrs Out</c:v>
                </c:pt>
                <c:pt idx="5">
                  <c:v>Thereafter</c:v>
                </c:pt>
              </c:strCache>
            </c:strRef>
          </c:cat>
          <c:val>
            <c:numRef>
              <c:f>EXC!$X$48:$X$53</c:f>
              <c:numCache>
                <c:formatCode>#,##0</c:formatCode>
                <c:ptCount val="6"/>
                <c:pt idx="0">
                  <c:v>6703000</c:v>
                </c:pt>
                <c:pt idx="1">
                  <c:v>865000</c:v>
                </c:pt>
                <c:pt idx="2">
                  <c:v>818000</c:v>
                </c:pt>
                <c:pt idx="3">
                  <c:v>2223000</c:v>
                </c:pt>
                <c:pt idx="4">
                  <c:v>1725000</c:v>
                </c:pt>
                <c:pt idx="5">
                  <c:v>29752000</c:v>
                </c:pt>
              </c:numCache>
            </c:numRef>
          </c:val>
          <c:extLst>
            <c:ext xmlns:c16="http://schemas.microsoft.com/office/drawing/2014/chart" uri="{C3380CC4-5D6E-409C-BE32-E72D297353CC}">
              <c16:uniqueId val="{00000000-EBAD-46E1-ACE0-0349F1E6BE7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EXC!$D$44</c:f>
              <c:strCache>
                <c:ptCount val="1"/>
                <c:pt idx="0">
                  <c:v>Debt/ Total Capital (%)</c:v>
                </c:pt>
              </c:strCache>
            </c:strRef>
          </c:tx>
          <c:spPr>
            <a:solidFill>
              <a:srgbClr val="FAB81A"/>
            </a:solidFill>
            <a:ln w="25400">
              <a:noFill/>
            </a:ln>
          </c:spPr>
          <c:invertIfNegative val="0"/>
          <c:cat>
            <c:strRef>
              <c:f>EXC!$F$40:$J$40</c:f>
              <c:strCache>
                <c:ptCount val="5"/>
                <c:pt idx="0">
                  <c:v>2021Y</c:v>
                </c:pt>
                <c:pt idx="1">
                  <c:v>2020Y</c:v>
                </c:pt>
                <c:pt idx="2">
                  <c:v>2019Y</c:v>
                </c:pt>
                <c:pt idx="3">
                  <c:v>2018Y</c:v>
                </c:pt>
                <c:pt idx="4">
                  <c:v>2017Y</c:v>
                </c:pt>
              </c:strCache>
            </c:strRef>
          </c:cat>
          <c:val>
            <c:numRef>
              <c:f>EXC!$F$44:$J$44</c:f>
              <c:numCache>
                <c:formatCode>#,##0.00</c:formatCode>
                <c:ptCount val="5"/>
                <c:pt idx="0">
                  <c:v>55.564211279117302</c:v>
                </c:pt>
                <c:pt idx="1">
                  <c:v>53.819053547541202</c:v>
                </c:pt>
                <c:pt idx="2">
                  <c:v>53.219040917947602</c:v>
                </c:pt>
                <c:pt idx="3">
                  <c:v>52.501616960115001</c:v>
                </c:pt>
                <c:pt idx="4">
                  <c:v>52.504832593073502</c:v>
                </c:pt>
              </c:numCache>
            </c:numRef>
          </c:val>
          <c:extLst>
            <c:ext xmlns:c16="http://schemas.microsoft.com/office/drawing/2014/chart" uri="{C3380CC4-5D6E-409C-BE32-E72D297353CC}">
              <c16:uniqueId val="{00000000-8887-44E2-9583-409DFC7E00A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EXC!$V$71</c:f>
              <c:strCache>
                <c:ptCount val="1"/>
                <c:pt idx="0">
                  <c:v> Average Debt/ EBITDA (x)</c:v>
                </c:pt>
              </c:strCache>
            </c:strRef>
          </c:tx>
          <c:spPr>
            <a:ln w="25400">
              <a:solidFill>
                <a:srgbClr val="5B5E5E"/>
              </a:solidFill>
              <a:prstDash val="solid"/>
            </a:ln>
          </c:spPr>
          <c:marker>
            <c:symbol val="none"/>
          </c:marker>
          <c:cat>
            <c:strRef>
              <c:f>EXC!$F$40:$J$40</c:f>
              <c:strCache>
                <c:ptCount val="5"/>
                <c:pt idx="0">
                  <c:v>2021Y</c:v>
                </c:pt>
                <c:pt idx="1">
                  <c:v>2020Y</c:v>
                </c:pt>
                <c:pt idx="2">
                  <c:v>2019Y</c:v>
                </c:pt>
                <c:pt idx="3">
                  <c:v>2018Y</c:v>
                </c:pt>
                <c:pt idx="4">
                  <c:v>2017Y</c:v>
                </c:pt>
              </c:strCache>
            </c:strRef>
          </c:cat>
          <c:val>
            <c:numRef>
              <c:f>EXC!$X$71:$AB$71</c:f>
              <c:numCache>
                <c:formatCode>#,##0.00</c:formatCode>
                <c:ptCount val="5"/>
                <c:pt idx="0">
                  <c:v>4.0862651901215203</c:v>
                </c:pt>
                <c:pt idx="1">
                  <c:v>4.2498932878028004</c:v>
                </c:pt>
                <c:pt idx="2">
                  <c:v>3.8081438275250998</c:v>
                </c:pt>
                <c:pt idx="3">
                  <c:v>4.1752654662973203</c:v>
                </c:pt>
                <c:pt idx="4">
                  <c:v>3.7264632021320199</c:v>
                </c:pt>
              </c:numCache>
            </c:numRef>
          </c:val>
          <c:smooth val="0"/>
          <c:extLst>
            <c:ext xmlns:c16="http://schemas.microsoft.com/office/drawing/2014/chart" uri="{C3380CC4-5D6E-409C-BE32-E72D297353CC}">
              <c16:uniqueId val="{00000001-8887-44E2-9583-409DFC7E00A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BGE!$V$66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194-4F4B-BDF2-1319892B6CD9}"/>
              </c:ext>
            </c:extLst>
          </c:dPt>
          <c:dPt>
            <c:idx val="1"/>
            <c:bubble3D val="0"/>
            <c:spPr>
              <a:solidFill>
                <a:srgbClr val="5B5E5E"/>
              </a:solidFill>
              <a:ln w="25400">
                <a:noFill/>
              </a:ln>
            </c:spPr>
            <c:extLst>
              <c:ext xmlns:c16="http://schemas.microsoft.com/office/drawing/2014/chart" uri="{C3380CC4-5D6E-409C-BE32-E72D297353CC}">
                <c16:uniqueId val="{00000003-6194-4F4B-BDF2-1319892B6CD9}"/>
              </c:ext>
            </c:extLst>
          </c:dPt>
          <c:dPt>
            <c:idx val="2"/>
            <c:bubble3D val="0"/>
            <c:spPr>
              <a:solidFill>
                <a:srgbClr val="008794"/>
              </a:solidFill>
              <a:ln w="25400">
                <a:noFill/>
              </a:ln>
            </c:spPr>
            <c:extLst>
              <c:ext xmlns:c16="http://schemas.microsoft.com/office/drawing/2014/chart" uri="{C3380CC4-5D6E-409C-BE32-E72D297353CC}">
                <c16:uniqueId val="{00000005-6194-4F4B-BDF2-1319892B6CD9}"/>
              </c:ext>
            </c:extLst>
          </c:dPt>
          <c:cat>
            <c:multiLvlStrRef>
              <c:f>BGE!$V$67:$X$69</c:f>
              <c:multiLvlStrCache>
                <c:ptCount val="3"/>
                <c:lvl>
                  <c:pt idx="0">
                    <c:v>52.65%</c:v>
                  </c:pt>
                  <c:pt idx="1">
                    <c:v>0.00%</c:v>
                  </c:pt>
                  <c:pt idx="2">
                    <c:v>47.35%</c:v>
                  </c:pt>
                </c:lvl>
                <c:lvl>
                  <c:pt idx="0">
                    <c:v>Commom Equity -</c:v>
                  </c:pt>
                  <c:pt idx="1">
                    <c:v>Total Preferred -</c:v>
                  </c:pt>
                  <c:pt idx="2">
                    <c:v>Total Debt -</c:v>
                  </c:pt>
                </c:lvl>
              </c:multiLvlStrCache>
            </c:multiLvlStrRef>
          </c:cat>
          <c:val>
            <c:numRef>
              <c:f>BGE!$X$67:$X$69</c:f>
              <c:numCache>
                <c:formatCode>0.00"%"</c:formatCode>
                <c:ptCount val="3"/>
                <c:pt idx="0">
                  <c:v>52.649769585253502</c:v>
                </c:pt>
                <c:pt idx="1">
                  <c:v>0</c:v>
                </c:pt>
                <c:pt idx="2">
                  <c:v>47.350230414746498</c:v>
                </c:pt>
              </c:numCache>
            </c:numRef>
          </c:val>
          <c:extLst>
            <c:ext xmlns:c16="http://schemas.microsoft.com/office/drawing/2014/chart" uri="{C3380CC4-5D6E-409C-BE32-E72D297353CC}">
              <c16:uniqueId val="{00000006-6194-4F4B-BDF2-1319892B6CD9}"/>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BGE!$V$60</c:f>
              <c:strCache>
                <c:ptCount val="1"/>
                <c:pt idx="0">
                  <c:v>EBITDA ($000)</c:v>
                </c:pt>
              </c:strCache>
            </c:strRef>
          </c:tx>
          <c:spPr>
            <a:solidFill>
              <a:srgbClr val="FAB81A"/>
            </a:solidFill>
            <a:ln w="25400">
              <a:noFill/>
            </a:ln>
          </c:spPr>
          <c:invertIfNegative val="0"/>
          <c:cat>
            <c:strRef>
              <c:f>BGE!$F$40:$J$40</c:f>
              <c:strCache>
                <c:ptCount val="5"/>
                <c:pt idx="0">
                  <c:v>2021Y</c:v>
                </c:pt>
                <c:pt idx="1">
                  <c:v>2020Y</c:v>
                </c:pt>
                <c:pt idx="2">
                  <c:v>2019Y</c:v>
                </c:pt>
                <c:pt idx="3">
                  <c:v>2018Y</c:v>
                </c:pt>
                <c:pt idx="4">
                  <c:v>2017Y</c:v>
                </c:pt>
              </c:strCache>
            </c:strRef>
          </c:cat>
          <c:val>
            <c:numRef>
              <c:f>BGE!$F$76:$J$76</c:f>
              <c:numCache>
                <c:formatCode>#,##0</c:formatCode>
                <c:ptCount val="5"/>
                <c:pt idx="0">
                  <c:v>950000</c:v>
                </c:pt>
                <c:pt idx="1">
                  <c:v>920000</c:v>
                </c:pt>
                <c:pt idx="2">
                  <c:v>919000</c:v>
                </c:pt>
                <c:pt idx="3">
                  <c:v>828000</c:v>
                </c:pt>
                <c:pt idx="4">
                  <c:v>942000</c:v>
                </c:pt>
              </c:numCache>
            </c:numRef>
          </c:val>
          <c:extLst>
            <c:ext xmlns:c16="http://schemas.microsoft.com/office/drawing/2014/chart" uri="{C3380CC4-5D6E-409C-BE32-E72D297353CC}">
              <c16:uniqueId val="{00000000-FF03-43F9-A728-DA9311676E8D}"/>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BGE!$V$61</c:f>
              <c:strCache>
                <c:ptCount val="1"/>
                <c:pt idx="0">
                  <c:v>EBITDA/ Interest Expense (x)</c:v>
                </c:pt>
              </c:strCache>
            </c:strRef>
          </c:tx>
          <c:spPr>
            <a:ln w="25400">
              <a:solidFill>
                <a:srgbClr val="5B5E5E"/>
              </a:solidFill>
              <a:prstDash val="solid"/>
            </a:ln>
          </c:spPr>
          <c:marker>
            <c:symbol val="none"/>
          </c:marker>
          <c:cat>
            <c:strRef>
              <c:f>BGE!$F$40:$J$40</c:f>
              <c:strCache>
                <c:ptCount val="5"/>
                <c:pt idx="0">
                  <c:v>2021Y</c:v>
                </c:pt>
                <c:pt idx="1">
                  <c:v>2020Y</c:v>
                </c:pt>
                <c:pt idx="2">
                  <c:v>2019Y</c:v>
                </c:pt>
                <c:pt idx="3">
                  <c:v>2018Y</c:v>
                </c:pt>
                <c:pt idx="4">
                  <c:v>2017Y</c:v>
                </c:pt>
              </c:strCache>
            </c:strRef>
          </c:cat>
          <c:val>
            <c:numRef>
              <c:f>BGE!$X$61:$AB$61</c:f>
              <c:numCache>
                <c:formatCode>#,##0.00</c:formatCode>
                <c:ptCount val="5"/>
                <c:pt idx="0">
                  <c:v>6.8840579710144896</c:v>
                </c:pt>
                <c:pt idx="1">
                  <c:v>6.9172932330827104</c:v>
                </c:pt>
                <c:pt idx="2">
                  <c:v>7.5950413223140503</c:v>
                </c:pt>
                <c:pt idx="3">
                  <c:v>7.8113207547169798</c:v>
                </c:pt>
                <c:pt idx="4">
                  <c:v>8.9714285714285698</c:v>
                </c:pt>
              </c:numCache>
            </c:numRef>
          </c:val>
          <c:smooth val="0"/>
          <c:extLst>
            <c:ext xmlns:c16="http://schemas.microsoft.com/office/drawing/2014/chart" uri="{C3380CC4-5D6E-409C-BE32-E72D297353CC}">
              <c16:uniqueId val="{00000001-FF03-43F9-A728-DA9311676E8D}"/>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BGE!$V$41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BGE!$V$48:$V$53</c:f>
              <c:strCache>
                <c:ptCount val="6"/>
                <c:pt idx="0">
                  <c:v>Current Year</c:v>
                </c:pt>
                <c:pt idx="1">
                  <c:v>Next Year</c:v>
                </c:pt>
                <c:pt idx="2">
                  <c:v>2Yrs Out</c:v>
                </c:pt>
                <c:pt idx="3">
                  <c:v>3Yrs Out</c:v>
                </c:pt>
                <c:pt idx="4">
                  <c:v>4Yrs Out</c:v>
                </c:pt>
                <c:pt idx="5">
                  <c:v>Thereafter</c:v>
                </c:pt>
              </c:strCache>
            </c:strRef>
          </c:cat>
          <c:val>
            <c:numRef>
              <c:f>BGE!$X$48:$X$53</c:f>
              <c:numCache>
                <c:formatCode>#,##0</c:formatCode>
                <c:ptCount val="6"/>
                <c:pt idx="0">
                  <c:v>380000</c:v>
                </c:pt>
                <c:pt idx="1">
                  <c:v>300000</c:v>
                </c:pt>
                <c:pt idx="2">
                  <c:v>0</c:v>
                </c:pt>
                <c:pt idx="3">
                  <c:v>0</c:v>
                </c:pt>
                <c:pt idx="4">
                  <c:v>350000</c:v>
                </c:pt>
                <c:pt idx="5">
                  <c:v>3100000</c:v>
                </c:pt>
              </c:numCache>
            </c:numRef>
          </c:val>
          <c:extLst>
            <c:ext xmlns:c16="http://schemas.microsoft.com/office/drawing/2014/chart" uri="{C3380CC4-5D6E-409C-BE32-E72D297353CC}">
              <c16:uniqueId val="{00000000-5A9A-4930-B79C-693704AFD4B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BGE!$D$44</c:f>
              <c:strCache>
                <c:ptCount val="1"/>
                <c:pt idx="0">
                  <c:v>Debt/ Total Capital (%)</c:v>
                </c:pt>
              </c:strCache>
            </c:strRef>
          </c:tx>
          <c:spPr>
            <a:solidFill>
              <a:srgbClr val="FAB81A"/>
            </a:solidFill>
            <a:ln w="25400">
              <a:noFill/>
            </a:ln>
          </c:spPr>
          <c:invertIfNegative val="0"/>
          <c:cat>
            <c:strRef>
              <c:f>BGE!$F$40:$J$40</c:f>
              <c:strCache>
                <c:ptCount val="5"/>
                <c:pt idx="0">
                  <c:v>2021Y</c:v>
                </c:pt>
                <c:pt idx="1">
                  <c:v>2020Y</c:v>
                </c:pt>
                <c:pt idx="2">
                  <c:v>2019Y</c:v>
                </c:pt>
                <c:pt idx="3">
                  <c:v>2018Y</c:v>
                </c:pt>
                <c:pt idx="4">
                  <c:v>2017Y</c:v>
                </c:pt>
              </c:strCache>
            </c:strRef>
          </c:cat>
          <c:val>
            <c:numRef>
              <c:f>BGE!$F$44:$J$44</c:f>
              <c:numCache>
                <c:formatCode>#,##0.00</c:formatCode>
                <c:ptCount val="5"/>
                <c:pt idx="0">
                  <c:v>47.350230414746498</c:v>
                </c:pt>
                <c:pt idx="1">
                  <c:v>47.041009463722403</c:v>
                </c:pt>
                <c:pt idx="2">
                  <c:v>48.2070032344255</c:v>
                </c:pt>
                <c:pt idx="3">
                  <c:v>46.464485235434999</c:v>
                </c:pt>
                <c:pt idx="4">
                  <c:v>45.798101811906797</c:v>
                </c:pt>
              </c:numCache>
            </c:numRef>
          </c:val>
          <c:extLst>
            <c:ext xmlns:c16="http://schemas.microsoft.com/office/drawing/2014/chart" uri="{C3380CC4-5D6E-409C-BE32-E72D297353CC}">
              <c16:uniqueId val="{00000000-14AF-4657-A81E-D2001E2AC9A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BGE!$V$71</c:f>
              <c:strCache>
                <c:ptCount val="1"/>
                <c:pt idx="0">
                  <c:v> Average Debt/ EBITDA (x)</c:v>
                </c:pt>
              </c:strCache>
            </c:strRef>
          </c:tx>
          <c:spPr>
            <a:ln w="25400">
              <a:solidFill>
                <a:srgbClr val="5B5E5E"/>
              </a:solidFill>
              <a:prstDash val="solid"/>
            </a:ln>
          </c:spPr>
          <c:marker>
            <c:symbol val="none"/>
          </c:marker>
          <c:cat>
            <c:strRef>
              <c:f>BGE!$F$40:$J$40</c:f>
              <c:strCache>
                <c:ptCount val="5"/>
                <c:pt idx="0">
                  <c:v>2021Y</c:v>
                </c:pt>
                <c:pt idx="1">
                  <c:v>2020Y</c:v>
                </c:pt>
                <c:pt idx="2">
                  <c:v>2019Y</c:v>
                </c:pt>
                <c:pt idx="3">
                  <c:v>2018Y</c:v>
                </c:pt>
                <c:pt idx="4">
                  <c:v>2017Y</c:v>
                </c:pt>
              </c:strCache>
            </c:strRef>
          </c:cat>
          <c:val>
            <c:numRef>
              <c:f>BGE!$X$71:$AB$71</c:f>
              <c:numCache>
                <c:formatCode>#,##0.00</c:formatCode>
                <c:ptCount val="5"/>
                <c:pt idx="0">
                  <c:v>4.1997368421052599</c:v>
                </c:pt>
                <c:pt idx="1">
                  <c:v>3.89048913043478</c:v>
                </c:pt>
                <c:pt idx="2">
                  <c:v>3.4829978237214401</c:v>
                </c:pt>
                <c:pt idx="3">
                  <c:v>3.3198973429951701</c:v>
                </c:pt>
                <c:pt idx="4">
                  <c:v>2.7872876857749498</c:v>
                </c:pt>
              </c:numCache>
            </c:numRef>
          </c:val>
          <c:smooth val="0"/>
          <c:extLst>
            <c:ext xmlns:c16="http://schemas.microsoft.com/office/drawing/2014/chart" uri="{C3380CC4-5D6E-409C-BE32-E72D297353CC}">
              <c16:uniqueId val="{00000001-14AF-4657-A81E-D2001E2AC9A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B3D-479A-9B75-80F25F66E291}"/>
              </c:ext>
            </c:extLst>
          </c:dPt>
          <c:dPt>
            <c:idx val="1"/>
            <c:bubble3D val="0"/>
            <c:spPr>
              <a:solidFill>
                <a:srgbClr val="5B5E5E"/>
              </a:solidFill>
              <a:ln w="25400">
                <a:noFill/>
              </a:ln>
            </c:spPr>
            <c:extLst>
              <c:ext xmlns:c16="http://schemas.microsoft.com/office/drawing/2014/chart" uri="{C3380CC4-5D6E-409C-BE32-E72D297353CC}">
                <c16:uniqueId val="{00000003-4B3D-479A-9B75-80F25F66E291}"/>
              </c:ext>
            </c:extLst>
          </c:dPt>
          <c:dPt>
            <c:idx val="2"/>
            <c:bubble3D val="0"/>
            <c:spPr>
              <a:solidFill>
                <a:srgbClr val="008794"/>
              </a:solidFill>
              <a:ln w="25400">
                <a:noFill/>
              </a:ln>
            </c:spPr>
            <c:extLst>
              <c:ext xmlns:c16="http://schemas.microsoft.com/office/drawing/2014/chart" uri="{C3380CC4-5D6E-409C-BE32-E72D297353CC}">
                <c16:uniqueId val="{00000005-4B3D-479A-9B75-80F25F66E291}"/>
              </c:ext>
            </c:extLst>
          </c:dPt>
          <c:cat>
            <c:multiLvlStrRef>
              <c:f>FE!$V$67:$X$69</c:f>
              <c:multiLvlStrCache>
                <c:ptCount val="3"/>
                <c:lvl>
                  <c:pt idx="0">
                    <c:v>26.42%</c:v>
                  </c:pt>
                  <c:pt idx="1">
                    <c:v>0.00%</c:v>
                  </c:pt>
                  <c:pt idx="2">
                    <c:v>73.58%</c:v>
                  </c:pt>
                </c:lvl>
                <c:lvl>
                  <c:pt idx="0">
                    <c:v>Commom Equity -</c:v>
                  </c:pt>
                  <c:pt idx="1">
                    <c:v>Total Preferred -</c:v>
                  </c:pt>
                  <c:pt idx="2">
                    <c:v>Total Debt -</c:v>
                  </c:pt>
                </c:lvl>
              </c:multiLvlStrCache>
            </c:multiLvlStrRef>
          </c:cat>
          <c:val>
            <c:numRef>
              <c:f>FE!$X$67:$X$69</c:f>
              <c:numCache>
                <c:formatCode>0.00"%"</c:formatCode>
                <c:ptCount val="3"/>
                <c:pt idx="0">
                  <c:v>26.416760559091301</c:v>
                </c:pt>
                <c:pt idx="1">
                  <c:v>0</c:v>
                </c:pt>
                <c:pt idx="2">
                  <c:v>73.583239440908699</c:v>
                </c:pt>
              </c:numCache>
            </c:numRef>
          </c:val>
          <c:extLst>
            <c:ext xmlns:c16="http://schemas.microsoft.com/office/drawing/2014/chart" uri="{C3380CC4-5D6E-409C-BE32-E72D297353CC}">
              <c16:uniqueId val="{00000006-4B3D-479A-9B75-80F25F66E291}"/>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AEE!$V$48:$V$53</c:f>
              <c:strCache>
                <c:ptCount val="6"/>
                <c:pt idx="0">
                  <c:v>Current Year</c:v>
                </c:pt>
                <c:pt idx="1">
                  <c:v>Next Year</c:v>
                </c:pt>
                <c:pt idx="2">
                  <c:v>2Yrs Out</c:v>
                </c:pt>
                <c:pt idx="3">
                  <c:v>3Yrs Out</c:v>
                </c:pt>
                <c:pt idx="4">
                  <c:v>4Yrs Out</c:v>
                </c:pt>
                <c:pt idx="5">
                  <c:v>Thereafter</c:v>
                </c:pt>
              </c:strCache>
            </c:strRef>
          </c:cat>
          <c:val>
            <c:numRef>
              <c:f>AEE!$X$48:$X$53</c:f>
              <c:numCache>
                <c:formatCode>#,##0</c:formatCode>
                <c:ptCount val="6"/>
                <c:pt idx="0">
                  <c:v>1050000</c:v>
                </c:pt>
                <c:pt idx="1">
                  <c:v>340000</c:v>
                </c:pt>
                <c:pt idx="2">
                  <c:v>850000</c:v>
                </c:pt>
                <c:pt idx="3">
                  <c:v>300000</c:v>
                </c:pt>
                <c:pt idx="4">
                  <c:v>350000</c:v>
                </c:pt>
                <c:pt idx="5">
                  <c:v>10837000</c:v>
                </c:pt>
              </c:numCache>
            </c:numRef>
          </c:val>
          <c:extLst>
            <c:ext xmlns:c16="http://schemas.microsoft.com/office/drawing/2014/chart" uri="{C3380CC4-5D6E-409C-BE32-E72D297353CC}">
              <c16:uniqueId val="{00000000-B35E-46F5-AA37-DEFEB01C3E3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FE!$V$60</c:f>
              <c:strCache>
                <c:ptCount val="1"/>
                <c:pt idx="0">
                  <c:v>EBITDA ($000)</c:v>
                </c:pt>
              </c:strCache>
            </c:strRef>
          </c:tx>
          <c:spPr>
            <a:solidFill>
              <a:srgbClr val="FAB81A"/>
            </a:solidFill>
            <a:ln w="25400">
              <a:noFill/>
            </a:ln>
          </c:spPr>
          <c:invertIfNegative val="0"/>
          <c:cat>
            <c:strRef>
              <c:f>FE!$F$40:$J$40</c:f>
              <c:strCache>
                <c:ptCount val="5"/>
                <c:pt idx="0">
                  <c:v>2021Y</c:v>
                </c:pt>
                <c:pt idx="1">
                  <c:v>2020Y</c:v>
                </c:pt>
                <c:pt idx="2">
                  <c:v>2019Y</c:v>
                </c:pt>
                <c:pt idx="3">
                  <c:v>2018Y</c:v>
                </c:pt>
                <c:pt idx="4">
                  <c:v>2017Y</c:v>
                </c:pt>
              </c:strCache>
            </c:strRef>
          </c:cat>
          <c:val>
            <c:numRef>
              <c:f>FE!$F$76:$J$76</c:f>
              <c:numCache>
                <c:formatCode>#,##0</c:formatCode>
                <c:ptCount val="5"/>
                <c:pt idx="0">
                  <c:v>3975000</c:v>
                </c:pt>
                <c:pt idx="1">
                  <c:v>3440000</c:v>
                </c:pt>
                <c:pt idx="2">
                  <c:v>3344000</c:v>
                </c:pt>
                <c:pt idx="3">
                  <c:v>3745000</c:v>
                </c:pt>
                <c:pt idx="4">
                  <c:v>3441000</c:v>
                </c:pt>
              </c:numCache>
            </c:numRef>
          </c:val>
          <c:extLst>
            <c:ext xmlns:c16="http://schemas.microsoft.com/office/drawing/2014/chart" uri="{C3380CC4-5D6E-409C-BE32-E72D297353CC}">
              <c16:uniqueId val="{00000000-E9B0-4259-9CB4-95A38C5D7CC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FE!$V$61</c:f>
              <c:strCache>
                <c:ptCount val="1"/>
                <c:pt idx="0">
                  <c:v>EBITDA/ Interest Expense (x)</c:v>
                </c:pt>
              </c:strCache>
            </c:strRef>
          </c:tx>
          <c:spPr>
            <a:ln w="25400">
              <a:solidFill>
                <a:srgbClr val="5B5E5E"/>
              </a:solidFill>
              <a:prstDash val="solid"/>
            </a:ln>
          </c:spPr>
          <c:marker>
            <c:symbol val="none"/>
          </c:marker>
          <c:cat>
            <c:strRef>
              <c:f>FE!$F$40:$J$40</c:f>
              <c:strCache>
                <c:ptCount val="5"/>
                <c:pt idx="0">
                  <c:v>2021Y</c:v>
                </c:pt>
                <c:pt idx="1">
                  <c:v>2020Y</c:v>
                </c:pt>
                <c:pt idx="2">
                  <c:v>2019Y</c:v>
                </c:pt>
                <c:pt idx="3">
                  <c:v>2018Y</c:v>
                </c:pt>
                <c:pt idx="4">
                  <c:v>2017Y</c:v>
                </c:pt>
              </c:strCache>
            </c:strRef>
          </c:cat>
          <c:val>
            <c:numRef>
              <c:f>FE!$X$61:$AB$61</c:f>
              <c:numCache>
                <c:formatCode>#,##0.00</c:formatCode>
                <c:ptCount val="5"/>
                <c:pt idx="0">
                  <c:v>3.56822262118492</c:v>
                </c:pt>
                <c:pt idx="1">
                  <c:v>3.3172613307618102</c:v>
                </c:pt>
                <c:pt idx="2">
                  <c:v>3.32075471698113</c:v>
                </c:pt>
                <c:pt idx="3">
                  <c:v>3.4138559708295402</c:v>
                </c:pt>
                <c:pt idx="4">
                  <c:v>3.48279352226721</c:v>
                </c:pt>
              </c:numCache>
            </c:numRef>
          </c:val>
          <c:smooth val="0"/>
          <c:extLst>
            <c:ext xmlns:c16="http://schemas.microsoft.com/office/drawing/2014/chart" uri="{C3380CC4-5D6E-409C-BE32-E72D297353CC}">
              <c16:uniqueId val="{00000001-E9B0-4259-9CB4-95A38C5D7CC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FE!$V$48:$V$53</c:f>
              <c:strCache>
                <c:ptCount val="6"/>
                <c:pt idx="0">
                  <c:v>Current Year</c:v>
                </c:pt>
                <c:pt idx="1">
                  <c:v>Next Year</c:v>
                </c:pt>
                <c:pt idx="2">
                  <c:v>2Yrs Out</c:v>
                </c:pt>
                <c:pt idx="3">
                  <c:v>3Yrs Out</c:v>
                </c:pt>
                <c:pt idx="4">
                  <c:v>4Yrs Out</c:v>
                </c:pt>
                <c:pt idx="5">
                  <c:v>Thereafter</c:v>
                </c:pt>
              </c:strCache>
            </c:strRef>
          </c:cat>
          <c:val>
            <c:numRef>
              <c:f>FE!$X$48:$X$53</c:f>
              <c:numCache>
                <c:formatCode>#,##0</c:formatCode>
                <c:ptCount val="6"/>
                <c:pt idx="0">
                  <c:v>1606000</c:v>
                </c:pt>
                <c:pt idx="1">
                  <c:v>353000</c:v>
                </c:pt>
                <c:pt idx="2">
                  <c:v>1251000</c:v>
                </c:pt>
                <c:pt idx="3">
                  <c:v>2028000</c:v>
                </c:pt>
                <c:pt idx="4">
                  <c:v>1081000</c:v>
                </c:pt>
                <c:pt idx="5">
                  <c:v>17672000</c:v>
                </c:pt>
              </c:numCache>
            </c:numRef>
          </c:val>
          <c:extLst>
            <c:ext xmlns:c16="http://schemas.microsoft.com/office/drawing/2014/chart" uri="{C3380CC4-5D6E-409C-BE32-E72D297353CC}">
              <c16:uniqueId val="{00000000-9FC8-46A7-9F59-2BAF8CB6282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FE!$D$44</c:f>
              <c:strCache>
                <c:ptCount val="1"/>
                <c:pt idx="0">
                  <c:v>Debt/ Total Capital (%)</c:v>
                </c:pt>
              </c:strCache>
            </c:strRef>
          </c:tx>
          <c:spPr>
            <a:solidFill>
              <a:srgbClr val="FAB81A"/>
            </a:solidFill>
            <a:ln w="25400">
              <a:noFill/>
            </a:ln>
          </c:spPr>
          <c:invertIfNegative val="0"/>
          <c:cat>
            <c:strRef>
              <c:f>FE!$F$40:$J$40</c:f>
              <c:strCache>
                <c:ptCount val="5"/>
                <c:pt idx="0">
                  <c:v>2021Y</c:v>
                </c:pt>
                <c:pt idx="1">
                  <c:v>2020Y</c:v>
                </c:pt>
                <c:pt idx="2">
                  <c:v>2019Y</c:v>
                </c:pt>
                <c:pt idx="3">
                  <c:v>2018Y</c:v>
                </c:pt>
                <c:pt idx="4">
                  <c:v>2017Y</c:v>
                </c:pt>
              </c:strCache>
            </c:strRef>
          </c:cat>
          <c:val>
            <c:numRef>
              <c:f>FE!$F$44:$J$44</c:f>
              <c:numCache>
                <c:formatCode>#,##0.00</c:formatCode>
                <c:ptCount val="5"/>
                <c:pt idx="0">
                  <c:v>73.583239440908699</c:v>
                </c:pt>
                <c:pt idx="1">
                  <c:v>77.397795059183593</c:v>
                </c:pt>
                <c:pt idx="2">
                  <c:v>75.306238051405501</c:v>
                </c:pt>
                <c:pt idx="3">
                  <c:v>74.108974846112901</c:v>
                </c:pt>
                <c:pt idx="4">
                  <c:v>83.276523221133402</c:v>
                </c:pt>
              </c:numCache>
            </c:numRef>
          </c:val>
          <c:extLst>
            <c:ext xmlns:c16="http://schemas.microsoft.com/office/drawing/2014/chart" uri="{C3380CC4-5D6E-409C-BE32-E72D297353CC}">
              <c16:uniqueId val="{00000000-B26B-4DB5-A96E-2666F726D89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FE!$V$71</c:f>
              <c:strCache>
                <c:ptCount val="1"/>
                <c:pt idx="0">
                  <c:v> Average Debt/ EBITDA (x)</c:v>
                </c:pt>
              </c:strCache>
            </c:strRef>
          </c:tx>
          <c:spPr>
            <a:ln w="25400">
              <a:solidFill>
                <a:srgbClr val="5B5E5E"/>
              </a:solidFill>
              <a:prstDash val="solid"/>
            </a:ln>
          </c:spPr>
          <c:marker>
            <c:symbol val="none"/>
          </c:marker>
          <c:cat>
            <c:strRef>
              <c:f>FE!$F$40:$J$40</c:f>
              <c:strCache>
                <c:ptCount val="5"/>
                <c:pt idx="0">
                  <c:v>2021Y</c:v>
                </c:pt>
                <c:pt idx="1">
                  <c:v>2020Y</c:v>
                </c:pt>
                <c:pt idx="2">
                  <c:v>2019Y</c:v>
                </c:pt>
                <c:pt idx="3">
                  <c:v>2018Y</c:v>
                </c:pt>
                <c:pt idx="4">
                  <c:v>2017Y</c:v>
                </c:pt>
              </c:strCache>
            </c:strRef>
          </c:cat>
          <c:val>
            <c:numRef>
              <c:f>FE!$X$71:$AB$71</c:f>
              <c:numCache>
                <c:formatCode>#,##0.00</c:formatCode>
                <c:ptCount val="5"/>
                <c:pt idx="0">
                  <c:v>6.07905660377358</c:v>
                </c:pt>
                <c:pt idx="1">
                  <c:v>6.5214026162790697</c:v>
                </c:pt>
                <c:pt idx="2">
                  <c:v>6.1966581937798999</c:v>
                </c:pt>
                <c:pt idx="3">
                  <c:v>5.2597129506008002</c:v>
                </c:pt>
                <c:pt idx="4">
                  <c:v>6.4802746294681803</c:v>
                </c:pt>
              </c:numCache>
            </c:numRef>
          </c:val>
          <c:smooth val="0"/>
          <c:extLst>
            <c:ext xmlns:c16="http://schemas.microsoft.com/office/drawing/2014/chart" uri="{C3380CC4-5D6E-409C-BE32-E72D297353CC}">
              <c16:uniqueId val="{00000001-B26B-4DB5-A96E-2666F726D89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'Pepco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780-48CD-9226-AD003EF1175B}"/>
              </c:ext>
            </c:extLst>
          </c:dPt>
          <c:dPt>
            <c:idx val="1"/>
            <c:bubble3D val="0"/>
            <c:spPr>
              <a:solidFill>
                <a:srgbClr val="5B5E5E"/>
              </a:solidFill>
              <a:ln w="25400">
                <a:noFill/>
              </a:ln>
            </c:spPr>
            <c:extLst>
              <c:ext xmlns:c16="http://schemas.microsoft.com/office/drawing/2014/chart" uri="{C3380CC4-5D6E-409C-BE32-E72D297353CC}">
                <c16:uniqueId val="{00000003-4780-48CD-9226-AD003EF1175B}"/>
              </c:ext>
            </c:extLst>
          </c:dPt>
          <c:dPt>
            <c:idx val="2"/>
            <c:bubble3D val="0"/>
            <c:spPr>
              <a:solidFill>
                <a:srgbClr val="008794"/>
              </a:solidFill>
              <a:ln w="25400">
                <a:noFill/>
              </a:ln>
            </c:spPr>
            <c:extLst>
              <c:ext xmlns:c16="http://schemas.microsoft.com/office/drawing/2014/chart" uri="{C3380CC4-5D6E-409C-BE32-E72D297353CC}">
                <c16:uniqueId val="{00000005-4780-48CD-9226-AD003EF1175B}"/>
              </c:ext>
            </c:extLst>
          </c:dPt>
          <c:cat>
            <c:multiLvlStrRef>
              <c:f>'Pepco (2)'!$V$67:$X$69</c:f>
              <c:multiLvlStrCache>
                <c:ptCount val="3"/>
                <c:lvl>
                  <c:pt idx="0">
                    <c:v>48.66%</c:v>
                  </c:pt>
                  <c:pt idx="1">
                    <c:v>0.00%</c:v>
                  </c:pt>
                  <c:pt idx="2">
                    <c:v>51.34%</c:v>
                  </c:pt>
                </c:lvl>
                <c:lvl>
                  <c:pt idx="0">
                    <c:v>Commom Equity -</c:v>
                  </c:pt>
                  <c:pt idx="1">
                    <c:v>Total Preferred -</c:v>
                  </c:pt>
                  <c:pt idx="2">
                    <c:v>Total Debt -</c:v>
                  </c:pt>
                </c:lvl>
              </c:multiLvlStrCache>
            </c:multiLvlStrRef>
          </c:cat>
          <c:val>
            <c:numRef>
              <c:f>'Pepco (2)'!$X$67:$X$69</c:f>
              <c:numCache>
                <c:formatCode>0.00"%"</c:formatCode>
                <c:ptCount val="3"/>
                <c:pt idx="0">
                  <c:v>48.6626522895953</c:v>
                </c:pt>
                <c:pt idx="1">
                  <c:v>0</c:v>
                </c:pt>
                <c:pt idx="2">
                  <c:v>51.3373477104047</c:v>
                </c:pt>
              </c:numCache>
            </c:numRef>
          </c:val>
          <c:extLst>
            <c:ext xmlns:c16="http://schemas.microsoft.com/office/drawing/2014/chart" uri="{C3380CC4-5D6E-409C-BE32-E72D297353CC}">
              <c16:uniqueId val="{00000006-4780-48CD-9226-AD003EF1175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'Pepco (2)'!$V$60</c:f>
              <c:strCache>
                <c:ptCount val="1"/>
                <c:pt idx="0">
                  <c:v>EBITDA ($000)</c:v>
                </c:pt>
              </c:strCache>
            </c:strRef>
          </c:tx>
          <c:spPr>
            <a:solidFill>
              <a:srgbClr val="FAB81A"/>
            </a:solidFill>
            <a:ln w="25400">
              <a:noFill/>
            </a:ln>
          </c:spPr>
          <c:invertIfNegative val="0"/>
          <c:cat>
            <c:strRef>
              <c:f>'Pepco (2)'!$F$40:$J$40</c:f>
              <c:strCache>
                <c:ptCount val="5"/>
                <c:pt idx="0">
                  <c:v>2021Y</c:v>
                </c:pt>
                <c:pt idx="1">
                  <c:v>2020Y</c:v>
                </c:pt>
                <c:pt idx="2">
                  <c:v>2019Y</c:v>
                </c:pt>
                <c:pt idx="3">
                  <c:v>2018Y</c:v>
                </c:pt>
                <c:pt idx="4">
                  <c:v>2017Y</c:v>
                </c:pt>
              </c:strCache>
            </c:strRef>
          </c:cat>
          <c:val>
            <c:numRef>
              <c:f>'Pepco (2)'!$F$76:$J$76</c:f>
              <c:numCache>
                <c:formatCode>#,##0</c:formatCode>
                <c:ptCount val="5"/>
                <c:pt idx="0">
                  <c:v>725000</c:v>
                </c:pt>
                <c:pt idx="1">
                  <c:v>654000</c:v>
                </c:pt>
                <c:pt idx="2">
                  <c:v>631000</c:v>
                </c:pt>
                <c:pt idx="3">
                  <c:v>562000</c:v>
                </c:pt>
                <c:pt idx="4">
                  <c:v>634000</c:v>
                </c:pt>
              </c:numCache>
            </c:numRef>
          </c:val>
          <c:extLst>
            <c:ext xmlns:c16="http://schemas.microsoft.com/office/drawing/2014/chart" uri="{C3380CC4-5D6E-409C-BE32-E72D297353CC}">
              <c16:uniqueId val="{00000000-4C1C-4E52-8532-F88B9D02B802}"/>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'Pepco (2)'!$V$61</c:f>
              <c:strCache>
                <c:ptCount val="1"/>
                <c:pt idx="0">
                  <c:v>EBITDA/ Interest Expense (x)</c:v>
                </c:pt>
              </c:strCache>
            </c:strRef>
          </c:tx>
          <c:spPr>
            <a:ln w="25400">
              <a:solidFill>
                <a:srgbClr val="5B5E5E"/>
              </a:solidFill>
              <a:prstDash val="solid"/>
            </a:ln>
          </c:spPr>
          <c:marker>
            <c:symbol val="none"/>
          </c:marker>
          <c:cat>
            <c:strRef>
              <c:f>'Pepco (2)'!$F$40:$J$40</c:f>
              <c:strCache>
                <c:ptCount val="5"/>
                <c:pt idx="0">
                  <c:v>2021Y</c:v>
                </c:pt>
                <c:pt idx="1">
                  <c:v>2020Y</c:v>
                </c:pt>
                <c:pt idx="2">
                  <c:v>2019Y</c:v>
                </c:pt>
                <c:pt idx="3">
                  <c:v>2018Y</c:v>
                </c:pt>
                <c:pt idx="4">
                  <c:v>2017Y</c:v>
                </c:pt>
              </c:strCache>
            </c:strRef>
          </c:cat>
          <c:val>
            <c:numRef>
              <c:f>'Pepco (2)'!$X$61:$AB$61</c:f>
              <c:numCache>
                <c:formatCode>#,##0.00</c:formatCode>
                <c:ptCount val="5"/>
                <c:pt idx="0">
                  <c:v>5.1785714285714297</c:v>
                </c:pt>
                <c:pt idx="1">
                  <c:v>4.7391304347826102</c:v>
                </c:pt>
                <c:pt idx="2">
                  <c:v>4.7443609022556403</c:v>
                </c:pt>
                <c:pt idx="3">
                  <c:v>4.390625</c:v>
                </c:pt>
                <c:pt idx="4">
                  <c:v>5.2396694214875996</c:v>
                </c:pt>
              </c:numCache>
            </c:numRef>
          </c:val>
          <c:smooth val="0"/>
          <c:extLst>
            <c:ext xmlns:c16="http://schemas.microsoft.com/office/drawing/2014/chart" uri="{C3380CC4-5D6E-409C-BE32-E72D297353CC}">
              <c16:uniqueId val="{00000001-4C1C-4E52-8532-F88B9D02B802}"/>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'Pepco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'Pepco (2)'!$V$48:$V$53</c:f>
              <c:strCache>
                <c:ptCount val="6"/>
                <c:pt idx="0">
                  <c:v>Current Year</c:v>
                </c:pt>
                <c:pt idx="1">
                  <c:v>Next Year</c:v>
                </c:pt>
                <c:pt idx="2">
                  <c:v>2Yrs Out</c:v>
                </c:pt>
                <c:pt idx="3">
                  <c:v>3Yrs Out</c:v>
                </c:pt>
                <c:pt idx="4">
                  <c:v>4Yrs Out</c:v>
                </c:pt>
                <c:pt idx="5">
                  <c:v>Thereafter</c:v>
                </c:pt>
              </c:strCache>
            </c:strRef>
          </c:cat>
          <c:val>
            <c:numRef>
              <c:f>'Pepco (2)'!$X$48:$X$53</c:f>
              <c:numCache>
                <c:formatCode>#,##0</c:formatCode>
                <c:ptCount val="6"/>
                <c:pt idx="0">
                  <c:v>488000</c:v>
                </c:pt>
                <c:pt idx="1">
                  <c:v>4000</c:v>
                </c:pt>
                <c:pt idx="2">
                  <c:v>404000</c:v>
                </c:pt>
                <c:pt idx="3">
                  <c:v>4000</c:v>
                </c:pt>
                <c:pt idx="4">
                  <c:v>4000</c:v>
                </c:pt>
                <c:pt idx="5">
                  <c:v>2757000</c:v>
                </c:pt>
              </c:numCache>
            </c:numRef>
          </c:val>
          <c:extLst>
            <c:ext xmlns:c16="http://schemas.microsoft.com/office/drawing/2014/chart" uri="{C3380CC4-5D6E-409C-BE32-E72D297353CC}">
              <c16:uniqueId val="{00000000-011B-46BE-9F15-8CCE2B7877A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'Pepco (2)'!$D$44</c:f>
              <c:strCache>
                <c:ptCount val="1"/>
                <c:pt idx="0">
                  <c:v>Debt/ Total Capital (%)</c:v>
                </c:pt>
              </c:strCache>
            </c:strRef>
          </c:tx>
          <c:spPr>
            <a:solidFill>
              <a:srgbClr val="FAB81A"/>
            </a:solidFill>
            <a:ln w="25400">
              <a:noFill/>
            </a:ln>
          </c:spPr>
          <c:invertIfNegative val="0"/>
          <c:cat>
            <c:strRef>
              <c:f>'Pepco (2)'!$F$40:$J$40</c:f>
              <c:strCache>
                <c:ptCount val="5"/>
                <c:pt idx="0">
                  <c:v>2021Y</c:v>
                </c:pt>
                <c:pt idx="1">
                  <c:v>2020Y</c:v>
                </c:pt>
                <c:pt idx="2">
                  <c:v>2019Y</c:v>
                </c:pt>
                <c:pt idx="3">
                  <c:v>2018Y</c:v>
                </c:pt>
                <c:pt idx="4">
                  <c:v>2017Y</c:v>
                </c:pt>
              </c:strCache>
            </c:strRef>
          </c:cat>
          <c:val>
            <c:numRef>
              <c:f>'Pepco (2)'!$F$44:$J$44</c:f>
              <c:numCache>
                <c:formatCode>#,##0.00</c:formatCode>
                <c:ptCount val="5"/>
                <c:pt idx="0">
                  <c:v>51.3373477104047</c:v>
                </c:pt>
                <c:pt idx="1">
                  <c:v>50.379550735863702</c:v>
                </c:pt>
                <c:pt idx="2">
                  <c:v>50.8121827411168</c:v>
                </c:pt>
                <c:pt idx="3">
                  <c:v>50.383491599707803</c:v>
                </c:pt>
                <c:pt idx="4">
                  <c:v>50.323592861345404</c:v>
                </c:pt>
              </c:numCache>
            </c:numRef>
          </c:val>
          <c:extLst>
            <c:ext xmlns:c16="http://schemas.microsoft.com/office/drawing/2014/chart" uri="{C3380CC4-5D6E-409C-BE32-E72D297353CC}">
              <c16:uniqueId val="{00000000-2BE9-4DF7-A341-DA19225F0A9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'Pepco (2)'!$V$71</c:f>
              <c:strCache>
                <c:ptCount val="1"/>
                <c:pt idx="0">
                  <c:v> Average Debt/ EBITDA (x)</c:v>
                </c:pt>
              </c:strCache>
            </c:strRef>
          </c:tx>
          <c:spPr>
            <a:ln w="25400">
              <a:solidFill>
                <a:srgbClr val="5B5E5E"/>
              </a:solidFill>
              <a:prstDash val="solid"/>
            </a:ln>
          </c:spPr>
          <c:marker>
            <c:symbol val="none"/>
          </c:marker>
          <c:cat>
            <c:strRef>
              <c:f>'Pepco (2)'!$F$40:$J$40</c:f>
              <c:strCache>
                <c:ptCount val="5"/>
                <c:pt idx="0">
                  <c:v>2021Y</c:v>
                </c:pt>
                <c:pt idx="1">
                  <c:v>2020Y</c:v>
                </c:pt>
                <c:pt idx="2">
                  <c:v>2019Y</c:v>
                </c:pt>
                <c:pt idx="3">
                  <c:v>2018Y</c:v>
                </c:pt>
                <c:pt idx="4">
                  <c:v>2017Y</c:v>
                </c:pt>
              </c:strCache>
            </c:strRef>
          </c:cat>
          <c:val>
            <c:numRef>
              <c:f>'Pepco (2)'!$X$71:$AB$71</c:f>
              <c:numCache>
                <c:formatCode>#,##0.00</c:formatCode>
                <c:ptCount val="5"/>
                <c:pt idx="0">
                  <c:v>4.7372413793103396</c:v>
                </c:pt>
                <c:pt idx="1">
                  <c:v>4.7337538226299696</c:v>
                </c:pt>
                <c:pt idx="2">
                  <c:v>4.6125198098256703</c:v>
                </c:pt>
                <c:pt idx="3">
                  <c:v>4.7075177935943104</c:v>
                </c:pt>
                <c:pt idx="4">
                  <c:v>3.9735804416403799</c:v>
                </c:pt>
              </c:numCache>
            </c:numRef>
          </c:val>
          <c:smooth val="0"/>
          <c:extLst>
            <c:ext xmlns:c16="http://schemas.microsoft.com/office/drawing/2014/chart" uri="{C3380CC4-5D6E-409C-BE32-E72D297353CC}">
              <c16:uniqueId val="{00000001-2BE9-4DF7-A341-DA19225F0A9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A653-4224-938A-F50575D8D54F}"/>
              </c:ext>
            </c:extLst>
          </c:dPt>
          <c:dPt>
            <c:idx val="1"/>
            <c:bubble3D val="0"/>
            <c:spPr>
              <a:solidFill>
                <a:srgbClr val="5B5E5E"/>
              </a:solidFill>
              <a:ln w="25400">
                <a:noFill/>
              </a:ln>
            </c:spPr>
            <c:extLst>
              <c:ext xmlns:c16="http://schemas.microsoft.com/office/drawing/2014/chart" uri="{C3380CC4-5D6E-409C-BE32-E72D297353CC}">
                <c16:uniqueId val="{00000003-A653-4224-938A-F50575D8D54F}"/>
              </c:ext>
            </c:extLst>
          </c:dPt>
          <c:dPt>
            <c:idx val="2"/>
            <c:bubble3D val="0"/>
            <c:spPr>
              <a:solidFill>
                <a:srgbClr val="008794"/>
              </a:solidFill>
              <a:ln w="25400">
                <a:noFill/>
              </a:ln>
            </c:spPr>
            <c:extLst>
              <c:ext xmlns:c16="http://schemas.microsoft.com/office/drawing/2014/chart" uri="{C3380CC4-5D6E-409C-BE32-E72D297353CC}">
                <c16:uniqueId val="{00000005-A653-4224-938A-F50575D8D54F}"/>
              </c:ext>
            </c:extLst>
          </c:dPt>
          <c:cat>
            <c:multiLvlStrRef>
              <c:f>FOR!$V$67:$X$69</c:f>
              <c:multiLvlStrCache>
                <c:ptCount val="3"/>
                <c:lvl>
                  <c:pt idx="0">
                    <c:v>37.69%</c:v>
                  </c:pt>
                  <c:pt idx="1">
                    <c:v>3.46%</c:v>
                  </c:pt>
                  <c:pt idx="2">
                    <c:v>55.38%</c:v>
                  </c:pt>
                </c:lvl>
                <c:lvl>
                  <c:pt idx="0">
                    <c:v>Commom Equity -</c:v>
                  </c:pt>
                  <c:pt idx="1">
                    <c:v>Total Preferred -</c:v>
                  </c:pt>
                  <c:pt idx="2">
                    <c:v>Total Debt -</c:v>
                  </c:pt>
                </c:lvl>
              </c:multiLvlStrCache>
            </c:multiLvlStrRef>
          </c:cat>
          <c:val>
            <c:numRef>
              <c:f>FOR!$X$67:$X$69</c:f>
              <c:numCache>
                <c:formatCode>0.00"%"</c:formatCode>
                <c:ptCount val="3"/>
                <c:pt idx="0">
                  <c:v>37.685333333333297</c:v>
                </c:pt>
                <c:pt idx="1">
                  <c:v>3.4624000000000001</c:v>
                </c:pt>
                <c:pt idx="2">
                  <c:v>55.379199999999997</c:v>
                </c:pt>
              </c:numCache>
            </c:numRef>
          </c:val>
          <c:extLst>
            <c:ext xmlns:c16="http://schemas.microsoft.com/office/drawing/2014/chart" uri="{C3380CC4-5D6E-409C-BE32-E72D297353CC}">
              <c16:uniqueId val="{00000006-A653-4224-938A-F50575D8D54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FOR!$V$60</c:f>
              <c:strCache>
                <c:ptCount val="1"/>
                <c:pt idx="0">
                  <c:v>EBITDA ($000)</c:v>
                </c:pt>
              </c:strCache>
            </c:strRef>
          </c:tx>
          <c:spPr>
            <a:solidFill>
              <a:srgbClr val="FAB81A"/>
            </a:solidFill>
            <a:ln w="25400">
              <a:noFill/>
            </a:ln>
          </c:spPr>
          <c:invertIfNegative val="0"/>
          <c:cat>
            <c:strRef>
              <c:f>FOR!$F$40:$J$40</c:f>
              <c:strCache>
                <c:ptCount val="5"/>
                <c:pt idx="0">
                  <c:v>2021Y</c:v>
                </c:pt>
                <c:pt idx="1">
                  <c:v>2020Y</c:v>
                </c:pt>
                <c:pt idx="2">
                  <c:v>2019Y</c:v>
                </c:pt>
                <c:pt idx="3">
                  <c:v>2018Y</c:v>
                </c:pt>
                <c:pt idx="4">
                  <c:v>2017Y</c:v>
                </c:pt>
              </c:strCache>
            </c:strRef>
          </c:cat>
          <c:val>
            <c:numRef>
              <c:f>FOR!$F$76:$J$76</c:f>
              <c:numCache>
                <c:formatCode>#,##0</c:formatCode>
                <c:ptCount val="5"/>
                <c:pt idx="0">
                  <c:v>3308586.6198988818</c:v>
                </c:pt>
                <c:pt idx="1">
                  <c:v>3052560.8350955257</c:v>
                </c:pt>
                <c:pt idx="2">
                  <c:v>3410772.0012586238</c:v>
                </c:pt>
                <c:pt idx="3">
                  <c:v>2830879.6707331543</c:v>
                </c:pt>
                <c:pt idx="4">
                  <c:v>2934619.3028890616</c:v>
                </c:pt>
              </c:numCache>
            </c:numRef>
          </c:val>
          <c:extLst>
            <c:ext xmlns:c16="http://schemas.microsoft.com/office/drawing/2014/chart" uri="{C3380CC4-5D6E-409C-BE32-E72D297353CC}">
              <c16:uniqueId val="{00000000-09EE-4145-A61A-E1B1625EF70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FOR!$V$61</c:f>
              <c:strCache>
                <c:ptCount val="1"/>
                <c:pt idx="0">
                  <c:v>EBITDA/ Interest Expense (x)</c:v>
                </c:pt>
              </c:strCache>
            </c:strRef>
          </c:tx>
          <c:spPr>
            <a:ln w="25400">
              <a:solidFill>
                <a:srgbClr val="5B5E5E"/>
              </a:solidFill>
              <a:prstDash val="solid"/>
            </a:ln>
          </c:spPr>
          <c:marker>
            <c:symbol val="none"/>
          </c:marker>
          <c:cat>
            <c:strRef>
              <c:f>FOR!$F$40:$J$40</c:f>
              <c:strCache>
                <c:ptCount val="5"/>
                <c:pt idx="0">
                  <c:v>2021Y</c:v>
                </c:pt>
                <c:pt idx="1">
                  <c:v>2020Y</c:v>
                </c:pt>
                <c:pt idx="2">
                  <c:v>2019Y</c:v>
                </c:pt>
                <c:pt idx="3">
                  <c:v>2018Y</c:v>
                </c:pt>
                <c:pt idx="4">
                  <c:v>2017Y</c:v>
                </c:pt>
              </c:strCache>
            </c:strRef>
          </c:cat>
          <c:val>
            <c:numRef>
              <c:f>FOR!$X$61:$AB$61</c:f>
              <c:numCache>
                <c:formatCode>#,##0.00</c:formatCode>
                <c:ptCount val="5"/>
                <c:pt idx="0">
                  <c:v>4.1345962113659001</c:v>
                </c:pt>
                <c:pt idx="1">
                  <c:v>3.9251439539347399</c:v>
                </c:pt>
                <c:pt idx="2">
                  <c:v>4.3729468599033803</c:v>
                </c:pt>
                <c:pt idx="3">
                  <c:v>3.76591375770021</c:v>
                </c:pt>
                <c:pt idx="4">
                  <c:v>4.1641137855579897</c:v>
                </c:pt>
              </c:numCache>
            </c:numRef>
          </c:val>
          <c:smooth val="0"/>
          <c:extLst>
            <c:ext xmlns:c16="http://schemas.microsoft.com/office/drawing/2014/chart" uri="{C3380CC4-5D6E-409C-BE32-E72D297353CC}">
              <c16:uniqueId val="{00000001-09EE-4145-A61A-E1B1625EF70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FOR!$V$48:$V$53</c:f>
              <c:strCache>
                <c:ptCount val="6"/>
                <c:pt idx="0">
                  <c:v>Current Year</c:v>
                </c:pt>
                <c:pt idx="1">
                  <c:v>Next Year</c:v>
                </c:pt>
                <c:pt idx="2">
                  <c:v>2Yrs Out</c:v>
                </c:pt>
                <c:pt idx="3">
                  <c:v>3Yrs Out</c:v>
                </c:pt>
                <c:pt idx="4">
                  <c:v>4Yrs Out</c:v>
                </c:pt>
                <c:pt idx="5">
                  <c:v>Thereafter</c:v>
                </c:pt>
              </c:strCache>
            </c:strRef>
          </c:cat>
          <c:val>
            <c:numRef>
              <c:f>FOR!$X$48:$X$53</c:f>
              <c:numCache>
                <c:formatCode>#,##0</c:formatCode>
                <c:ptCount val="6"/>
                <c:pt idx="0">
                  <c:v>1484800.35401307</c:v>
                </c:pt>
                <c:pt idx="1">
                  <c:v>1034381.9390117662</c:v>
                </c:pt>
                <c:pt idx="2">
                  <c:v>1409730.6181795194</c:v>
                </c:pt>
                <c:pt idx="3">
                  <c:v>106678.04565820354</c:v>
                </c:pt>
                <c:pt idx="4">
                  <c:v>2078246.3709709283</c:v>
                </c:pt>
                <c:pt idx="5">
                  <c:v>15142751.029245589</c:v>
                </c:pt>
              </c:numCache>
            </c:numRef>
          </c:val>
          <c:extLst>
            <c:ext xmlns:c16="http://schemas.microsoft.com/office/drawing/2014/chart" uri="{C3380CC4-5D6E-409C-BE32-E72D297353CC}">
              <c16:uniqueId val="{00000000-4434-4D48-B8A3-2653ACDDB78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AEE!$D$44</c:f>
              <c:strCache>
                <c:ptCount val="1"/>
                <c:pt idx="0">
                  <c:v>Debt/ Total Capital (%)</c:v>
                </c:pt>
              </c:strCache>
            </c:strRef>
          </c:tx>
          <c:spPr>
            <a:solidFill>
              <a:srgbClr val="FAB81A"/>
            </a:solidFill>
            <a:ln w="25400">
              <a:noFill/>
            </a:ln>
          </c:spPr>
          <c:invertIfNegative val="0"/>
          <c:cat>
            <c:strRef>
              <c:f>AEE!$F$40:$J$40</c:f>
              <c:strCache>
                <c:ptCount val="5"/>
                <c:pt idx="0">
                  <c:v>2021Y</c:v>
                </c:pt>
                <c:pt idx="1">
                  <c:v>2020Y</c:v>
                </c:pt>
                <c:pt idx="2">
                  <c:v>2019Y</c:v>
                </c:pt>
                <c:pt idx="3">
                  <c:v>2018Y</c:v>
                </c:pt>
                <c:pt idx="4">
                  <c:v>2017Y</c:v>
                </c:pt>
              </c:strCache>
            </c:strRef>
          </c:cat>
          <c:val>
            <c:numRef>
              <c:f>AEE!$F$44:$J$44</c:f>
              <c:numCache>
                <c:formatCode>#,##0.00</c:formatCode>
                <c:ptCount val="5"/>
                <c:pt idx="0">
                  <c:v>58.069195000213298</c:v>
                </c:pt>
                <c:pt idx="1">
                  <c:v>56.041828040278901</c:v>
                </c:pt>
                <c:pt idx="2">
                  <c:v>54.5247865143618</c:v>
                </c:pt>
                <c:pt idx="3">
                  <c:v>53.756915937890398</c:v>
                </c:pt>
                <c:pt idx="4">
                  <c:v>53.470943156557603</c:v>
                </c:pt>
              </c:numCache>
            </c:numRef>
          </c:val>
          <c:extLst>
            <c:ext xmlns:c16="http://schemas.microsoft.com/office/drawing/2014/chart" uri="{C3380CC4-5D6E-409C-BE32-E72D297353CC}">
              <c16:uniqueId val="{00000000-0504-408F-B06C-FCE75C2FC5A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AEE!$V$71</c:f>
              <c:strCache>
                <c:ptCount val="1"/>
                <c:pt idx="0">
                  <c:v> Average Debt/ EBITDA (x)</c:v>
                </c:pt>
              </c:strCache>
            </c:strRef>
          </c:tx>
          <c:spPr>
            <a:ln w="25400">
              <a:solidFill>
                <a:srgbClr val="5B5E5E"/>
              </a:solidFill>
              <a:prstDash val="solid"/>
            </a:ln>
          </c:spPr>
          <c:marker>
            <c:symbol val="none"/>
          </c:marker>
          <c:cat>
            <c:strRef>
              <c:f>AEE!$F$40:$J$40</c:f>
              <c:strCache>
                <c:ptCount val="5"/>
                <c:pt idx="0">
                  <c:v>2021Y</c:v>
                </c:pt>
                <c:pt idx="1">
                  <c:v>2020Y</c:v>
                </c:pt>
                <c:pt idx="2">
                  <c:v>2019Y</c:v>
                </c:pt>
                <c:pt idx="3">
                  <c:v>2018Y</c:v>
                </c:pt>
                <c:pt idx="4">
                  <c:v>2017Y</c:v>
                </c:pt>
              </c:strCache>
            </c:strRef>
          </c:cat>
          <c:val>
            <c:numRef>
              <c:f>AEE!$X$71:$AB$71</c:f>
              <c:numCache>
                <c:formatCode>#,##0.00</c:formatCode>
                <c:ptCount val="5"/>
                <c:pt idx="0">
                  <c:v>4.5344061166429599</c:v>
                </c:pt>
                <c:pt idx="1">
                  <c:v>4.0805971582181302</c:v>
                </c:pt>
                <c:pt idx="2">
                  <c:v>3.83247578692494</c:v>
                </c:pt>
                <c:pt idx="3">
                  <c:v>3.54870585874799</c:v>
                </c:pt>
                <c:pt idx="4">
                  <c:v>3.3450265522875799</c:v>
                </c:pt>
              </c:numCache>
            </c:numRef>
          </c:val>
          <c:smooth val="0"/>
          <c:extLst>
            <c:ext xmlns:c16="http://schemas.microsoft.com/office/drawing/2014/chart" uri="{C3380CC4-5D6E-409C-BE32-E72D297353CC}">
              <c16:uniqueId val="{00000001-0504-408F-B06C-FCE75C2FC5A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FOR!$D$44</c:f>
              <c:strCache>
                <c:ptCount val="1"/>
                <c:pt idx="0">
                  <c:v>Debt/ Total Capital (%)</c:v>
                </c:pt>
              </c:strCache>
            </c:strRef>
          </c:tx>
          <c:spPr>
            <a:solidFill>
              <a:srgbClr val="FAB81A"/>
            </a:solidFill>
            <a:ln w="25400">
              <a:noFill/>
            </a:ln>
          </c:spPr>
          <c:invertIfNegative val="0"/>
          <c:cat>
            <c:strRef>
              <c:f>FOR!$F$40:$J$40</c:f>
              <c:strCache>
                <c:ptCount val="5"/>
                <c:pt idx="0">
                  <c:v>2021Y</c:v>
                </c:pt>
                <c:pt idx="1">
                  <c:v>2020Y</c:v>
                </c:pt>
                <c:pt idx="2">
                  <c:v>2019Y</c:v>
                </c:pt>
                <c:pt idx="3">
                  <c:v>2018Y</c:v>
                </c:pt>
                <c:pt idx="4">
                  <c:v>2017Y</c:v>
                </c:pt>
              </c:strCache>
            </c:strRef>
          </c:cat>
          <c:val>
            <c:numRef>
              <c:f>FOR!$F$44:$J$44</c:f>
              <c:numCache>
                <c:formatCode>#,##0.00</c:formatCode>
                <c:ptCount val="5"/>
                <c:pt idx="0">
                  <c:v>55.379199999999997</c:v>
                </c:pt>
                <c:pt idx="1">
                  <c:v>55.080166533793999</c:v>
                </c:pt>
                <c:pt idx="2">
                  <c:v>53.548580798632798</c:v>
                </c:pt>
                <c:pt idx="3">
                  <c:v>57.3202599264621</c:v>
                </c:pt>
                <c:pt idx="4">
                  <c:v>56.849156254025502</c:v>
                </c:pt>
              </c:numCache>
            </c:numRef>
          </c:val>
          <c:extLst>
            <c:ext xmlns:c16="http://schemas.microsoft.com/office/drawing/2014/chart" uri="{C3380CC4-5D6E-409C-BE32-E72D297353CC}">
              <c16:uniqueId val="{00000000-685C-46D5-9916-A30EE3676E1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FOR!$V$71</c:f>
              <c:strCache>
                <c:ptCount val="1"/>
                <c:pt idx="0">
                  <c:v> Average Debt/ EBITDA (x)</c:v>
                </c:pt>
              </c:strCache>
            </c:strRef>
          </c:tx>
          <c:spPr>
            <a:ln w="25400">
              <a:solidFill>
                <a:srgbClr val="5B5E5E"/>
              </a:solidFill>
              <a:prstDash val="solid"/>
            </a:ln>
          </c:spPr>
          <c:marker>
            <c:symbol val="none"/>
          </c:marker>
          <c:cat>
            <c:strRef>
              <c:f>FOR!$F$40:$J$40</c:f>
              <c:strCache>
                <c:ptCount val="5"/>
                <c:pt idx="0">
                  <c:v>2021Y</c:v>
                </c:pt>
                <c:pt idx="1">
                  <c:v>2020Y</c:v>
                </c:pt>
                <c:pt idx="2">
                  <c:v>2019Y</c:v>
                </c:pt>
                <c:pt idx="3">
                  <c:v>2018Y</c:v>
                </c:pt>
                <c:pt idx="4">
                  <c:v>2017Y</c:v>
                </c:pt>
              </c:strCache>
            </c:strRef>
          </c:cat>
          <c:val>
            <c:numRef>
              <c:f>FOR!$X$71:$AB$71</c:f>
              <c:numCache>
                <c:formatCode>#,##0.00</c:formatCode>
                <c:ptCount val="5"/>
                <c:pt idx="0">
                  <c:v>6.1014890282131704</c:v>
                </c:pt>
                <c:pt idx="1">
                  <c:v>6.0765892420537897</c:v>
                </c:pt>
                <c:pt idx="2">
                  <c:v>5.3108981440565604</c:v>
                </c:pt>
                <c:pt idx="3">
                  <c:v>6.31451063249727</c:v>
                </c:pt>
                <c:pt idx="4">
                  <c:v>5.8272136100893297</c:v>
                </c:pt>
              </c:numCache>
            </c:numRef>
          </c:val>
          <c:smooth val="0"/>
          <c:extLst>
            <c:ext xmlns:c16="http://schemas.microsoft.com/office/drawing/2014/chart" uri="{C3380CC4-5D6E-409C-BE32-E72D297353CC}">
              <c16:uniqueId val="{00000001-685C-46D5-9916-A30EE3676E1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502-4D6F-9DE9-F641E67698F5}"/>
              </c:ext>
            </c:extLst>
          </c:dPt>
          <c:dPt>
            <c:idx val="1"/>
            <c:bubble3D val="0"/>
            <c:spPr>
              <a:solidFill>
                <a:srgbClr val="5B5E5E"/>
              </a:solidFill>
              <a:ln w="25400">
                <a:noFill/>
              </a:ln>
            </c:spPr>
            <c:extLst>
              <c:ext xmlns:c16="http://schemas.microsoft.com/office/drawing/2014/chart" uri="{C3380CC4-5D6E-409C-BE32-E72D297353CC}">
                <c16:uniqueId val="{00000003-5502-4D6F-9DE9-F641E67698F5}"/>
              </c:ext>
            </c:extLst>
          </c:dPt>
          <c:dPt>
            <c:idx val="2"/>
            <c:bubble3D val="0"/>
            <c:spPr>
              <a:solidFill>
                <a:srgbClr val="008794"/>
              </a:solidFill>
              <a:ln w="25400">
                <a:noFill/>
              </a:ln>
            </c:spPr>
            <c:extLst>
              <c:ext xmlns:c16="http://schemas.microsoft.com/office/drawing/2014/chart" uri="{C3380CC4-5D6E-409C-BE32-E72D297353CC}">
                <c16:uniqueId val="{00000005-5502-4D6F-9DE9-F641E67698F5}"/>
              </c:ext>
            </c:extLst>
          </c:dPt>
          <c:cat>
            <c:multiLvlStrRef>
              <c:f>HE!$V$67:$X$69</c:f>
              <c:multiLvlStrCache>
                <c:ptCount val="3"/>
                <c:lvl>
                  <c:pt idx="0">
                    <c:v>55.33%</c:v>
                  </c:pt>
                  <c:pt idx="1">
                    <c:v>0.29%</c:v>
                  </c:pt>
                  <c:pt idx="2">
                    <c:v>43.83%</c:v>
                  </c:pt>
                </c:lvl>
                <c:lvl>
                  <c:pt idx="0">
                    <c:v>Commom Equity -</c:v>
                  </c:pt>
                  <c:pt idx="1">
                    <c:v>Total Preferred -</c:v>
                  </c:pt>
                  <c:pt idx="2">
                    <c:v>Total Debt -</c:v>
                  </c:pt>
                </c:lvl>
              </c:multiLvlStrCache>
            </c:multiLvlStrRef>
          </c:cat>
          <c:val>
            <c:numRef>
              <c:f>HE!$X$67:$X$69</c:f>
              <c:numCache>
                <c:formatCode>0.00"%"</c:formatCode>
                <c:ptCount val="3"/>
                <c:pt idx="0">
                  <c:v>55.3337025673342</c:v>
                </c:pt>
                <c:pt idx="1">
                  <c:v>0.29356060142738899</c:v>
                </c:pt>
                <c:pt idx="2">
                  <c:v>43.827374623936599</c:v>
                </c:pt>
              </c:numCache>
            </c:numRef>
          </c:val>
          <c:extLst>
            <c:ext xmlns:c16="http://schemas.microsoft.com/office/drawing/2014/chart" uri="{C3380CC4-5D6E-409C-BE32-E72D297353CC}">
              <c16:uniqueId val="{00000006-5502-4D6F-9DE9-F641E67698F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HE!$V$60</c:f>
              <c:strCache>
                <c:ptCount val="1"/>
                <c:pt idx="0">
                  <c:v>EBITDA ($000)</c:v>
                </c:pt>
              </c:strCache>
            </c:strRef>
          </c:tx>
          <c:spPr>
            <a:solidFill>
              <a:srgbClr val="FAB81A"/>
            </a:solidFill>
            <a:ln w="25400">
              <a:noFill/>
            </a:ln>
          </c:spPr>
          <c:invertIfNegative val="0"/>
          <c:cat>
            <c:strRef>
              <c:f>HE!$F$40:$J$40</c:f>
              <c:strCache>
                <c:ptCount val="5"/>
                <c:pt idx="0">
                  <c:v>2021Y</c:v>
                </c:pt>
                <c:pt idx="1">
                  <c:v>2020Y</c:v>
                </c:pt>
                <c:pt idx="2">
                  <c:v>2019Y</c:v>
                </c:pt>
                <c:pt idx="3">
                  <c:v>2018Y</c:v>
                </c:pt>
                <c:pt idx="4">
                  <c:v>2017Y</c:v>
                </c:pt>
              </c:strCache>
            </c:strRef>
          </c:cat>
          <c:val>
            <c:numRef>
              <c:f>HE!$F$76:$J$76</c:f>
              <c:numCache>
                <c:formatCode>#,##0</c:formatCode>
                <c:ptCount val="5"/>
                <c:pt idx="0">
                  <c:v>544188</c:v>
                </c:pt>
                <c:pt idx="1">
                  <c:v>533034</c:v>
                </c:pt>
                <c:pt idx="2">
                  <c:v>508891</c:v>
                </c:pt>
                <c:pt idx="3">
                  <c:v>479135</c:v>
                </c:pt>
                <c:pt idx="4">
                  <c:v>471286</c:v>
                </c:pt>
              </c:numCache>
            </c:numRef>
          </c:val>
          <c:extLst>
            <c:ext xmlns:c16="http://schemas.microsoft.com/office/drawing/2014/chart" uri="{C3380CC4-5D6E-409C-BE32-E72D297353CC}">
              <c16:uniqueId val="{00000000-7036-475D-8BAB-2CA79A7FB72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HE!$V$61</c:f>
              <c:strCache>
                <c:ptCount val="1"/>
                <c:pt idx="0">
                  <c:v>EBITDA/ Interest Expense (x)</c:v>
                </c:pt>
              </c:strCache>
            </c:strRef>
          </c:tx>
          <c:spPr>
            <a:ln w="25400">
              <a:solidFill>
                <a:srgbClr val="5B5E5E"/>
              </a:solidFill>
              <a:prstDash val="solid"/>
            </a:ln>
          </c:spPr>
          <c:marker>
            <c:symbol val="none"/>
          </c:marker>
          <c:cat>
            <c:strRef>
              <c:f>HE!$F$40:$J$40</c:f>
              <c:strCache>
                <c:ptCount val="5"/>
                <c:pt idx="0">
                  <c:v>2021Y</c:v>
                </c:pt>
                <c:pt idx="1">
                  <c:v>2020Y</c:v>
                </c:pt>
                <c:pt idx="2">
                  <c:v>2019Y</c:v>
                </c:pt>
                <c:pt idx="3">
                  <c:v>2018Y</c:v>
                </c:pt>
                <c:pt idx="4">
                  <c:v>2017Y</c:v>
                </c:pt>
              </c:strCache>
            </c:strRef>
          </c:cat>
          <c:val>
            <c:numRef>
              <c:f>HE!$X$61:$AB$61</c:f>
              <c:numCache>
                <c:formatCode>#,##0.00</c:formatCode>
                <c:ptCount val="5"/>
                <c:pt idx="0">
                  <c:v>7.8643293784412602</c:v>
                </c:pt>
                <c:pt idx="1">
                  <c:v>8.2255794574241499</c:v>
                </c:pt>
                <c:pt idx="2">
                  <c:v>7.6652909367515702</c:v>
                </c:pt>
                <c:pt idx="3">
                  <c:v>6.9966121990041001</c:v>
                </c:pt>
                <c:pt idx="4">
                  <c:v>7.2663161627530499</c:v>
                </c:pt>
              </c:numCache>
            </c:numRef>
          </c:val>
          <c:smooth val="0"/>
          <c:extLst>
            <c:ext xmlns:c16="http://schemas.microsoft.com/office/drawing/2014/chart" uri="{C3380CC4-5D6E-409C-BE32-E72D297353CC}">
              <c16:uniqueId val="{00000001-7036-475D-8BAB-2CA79A7FB72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HE!$V$48:$V$53</c:f>
              <c:strCache>
                <c:ptCount val="6"/>
                <c:pt idx="0">
                  <c:v>Current Year</c:v>
                </c:pt>
                <c:pt idx="1">
                  <c:v>Next Year</c:v>
                </c:pt>
                <c:pt idx="2">
                  <c:v>2Yrs Out</c:v>
                </c:pt>
                <c:pt idx="3">
                  <c:v>3Yrs Out</c:v>
                </c:pt>
                <c:pt idx="4">
                  <c:v>4Yrs Out</c:v>
                </c:pt>
                <c:pt idx="5">
                  <c:v>Thereafter</c:v>
                </c:pt>
              </c:strCache>
            </c:strRef>
          </c:cat>
          <c:val>
            <c:numRef>
              <c:f>HE!$X$48:$X$53</c:f>
              <c:numCache>
                <c:formatCode>#,##0</c:formatCode>
                <c:ptCount val="6"/>
                <c:pt idx="0">
                  <c:v>52000</c:v>
                </c:pt>
                <c:pt idx="1">
                  <c:v>100000</c:v>
                </c:pt>
                <c:pt idx="2">
                  <c:v>0</c:v>
                </c:pt>
                <c:pt idx="3">
                  <c:v>47000</c:v>
                </c:pt>
                <c:pt idx="4">
                  <c:v>125000</c:v>
                </c:pt>
                <c:pt idx="5">
                  <c:v>1360000</c:v>
                </c:pt>
              </c:numCache>
            </c:numRef>
          </c:val>
          <c:extLst>
            <c:ext xmlns:c16="http://schemas.microsoft.com/office/drawing/2014/chart" uri="{C3380CC4-5D6E-409C-BE32-E72D297353CC}">
              <c16:uniqueId val="{00000000-3422-4289-94E9-1BF8218AA8D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HE!$D$44</c:f>
              <c:strCache>
                <c:ptCount val="1"/>
                <c:pt idx="0">
                  <c:v>Debt/ Total Capital (%)</c:v>
                </c:pt>
              </c:strCache>
            </c:strRef>
          </c:tx>
          <c:spPr>
            <a:solidFill>
              <a:srgbClr val="FAB81A"/>
            </a:solidFill>
            <a:ln w="25400">
              <a:noFill/>
            </a:ln>
          </c:spPr>
          <c:invertIfNegative val="0"/>
          <c:cat>
            <c:strRef>
              <c:f>HE!$F$40:$J$40</c:f>
              <c:strCache>
                <c:ptCount val="5"/>
                <c:pt idx="0">
                  <c:v>2021Y</c:v>
                </c:pt>
                <c:pt idx="1">
                  <c:v>2020Y</c:v>
                </c:pt>
                <c:pt idx="2">
                  <c:v>2019Y</c:v>
                </c:pt>
                <c:pt idx="3">
                  <c:v>2018Y</c:v>
                </c:pt>
                <c:pt idx="4">
                  <c:v>2017Y</c:v>
                </c:pt>
              </c:strCache>
            </c:strRef>
          </c:cat>
          <c:val>
            <c:numRef>
              <c:f>HE!$F$44:$J$44</c:f>
              <c:numCache>
                <c:formatCode>#,##0.00</c:formatCode>
                <c:ptCount val="5"/>
                <c:pt idx="0">
                  <c:v>43.827374623936599</c:v>
                </c:pt>
                <c:pt idx="1">
                  <c:v>44.508704862871198</c:v>
                </c:pt>
                <c:pt idx="2">
                  <c:v>45.866704321988401</c:v>
                </c:pt>
                <c:pt idx="3">
                  <c:v>42.023077442504302</c:v>
                </c:pt>
                <c:pt idx="4">
                  <c:v>42.221186614178499</c:v>
                </c:pt>
              </c:numCache>
            </c:numRef>
          </c:val>
          <c:extLst>
            <c:ext xmlns:c16="http://schemas.microsoft.com/office/drawing/2014/chart" uri="{C3380CC4-5D6E-409C-BE32-E72D297353CC}">
              <c16:uniqueId val="{00000000-84A5-450D-B92A-0CD039E6EB9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HE!$V$71</c:f>
              <c:strCache>
                <c:ptCount val="1"/>
                <c:pt idx="0">
                  <c:v> Average Debt/ EBITDA (x)</c:v>
                </c:pt>
              </c:strCache>
            </c:strRef>
          </c:tx>
          <c:spPr>
            <a:ln w="25400">
              <a:solidFill>
                <a:srgbClr val="5B5E5E"/>
              </a:solidFill>
              <a:prstDash val="solid"/>
            </a:ln>
          </c:spPr>
          <c:marker>
            <c:symbol val="none"/>
          </c:marker>
          <c:cat>
            <c:strRef>
              <c:f>HE!$F$40:$J$40</c:f>
              <c:strCache>
                <c:ptCount val="5"/>
                <c:pt idx="0">
                  <c:v>2021Y</c:v>
                </c:pt>
                <c:pt idx="1">
                  <c:v>2020Y</c:v>
                </c:pt>
                <c:pt idx="2">
                  <c:v>2019Y</c:v>
                </c:pt>
                <c:pt idx="3">
                  <c:v>2018Y</c:v>
                </c:pt>
                <c:pt idx="4">
                  <c:v>2017Y</c:v>
                </c:pt>
              </c:strCache>
            </c:strRef>
          </c:cat>
          <c:val>
            <c:numRef>
              <c:f>HE!$X$71:$AB$71</c:f>
              <c:numCache>
                <c:formatCode>#,##0.00</c:formatCode>
                <c:ptCount val="5"/>
                <c:pt idx="0">
                  <c:v>3.33612212139922</c:v>
                </c:pt>
                <c:pt idx="1">
                  <c:v>3.3309577813047602</c:v>
                </c:pt>
                <c:pt idx="2">
                  <c:v>3.3448668280633802</c:v>
                </c:pt>
                <c:pt idx="3">
                  <c:v>3.1380112076972</c:v>
                </c:pt>
                <c:pt idx="4">
                  <c:v>2.8402063715026502</c:v>
                </c:pt>
              </c:numCache>
            </c:numRef>
          </c:val>
          <c:smooth val="0"/>
          <c:extLst>
            <c:ext xmlns:c16="http://schemas.microsoft.com/office/drawing/2014/chart" uri="{C3380CC4-5D6E-409C-BE32-E72D297353CC}">
              <c16:uniqueId val="{00000001-84A5-450D-B92A-0CD039E6EB9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76B-41D6-A79B-0AAB54FE04CC}"/>
              </c:ext>
            </c:extLst>
          </c:dPt>
          <c:dPt>
            <c:idx val="1"/>
            <c:bubble3D val="0"/>
            <c:spPr>
              <a:solidFill>
                <a:srgbClr val="5B5E5E"/>
              </a:solidFill>
              <a:ln w="25400">
                <a:noFill/>
              </a:ln>
            </c:spPr>
            <c:extLst>
              <c:ext xmlns:c16="http://schemas.microsoft.com/office/drawing/2014/chart" uri="{C3380CC4-5D6E-409C-BE32-E72D297353CC}">
                <c16:uniqueId val="{00000003-776B-41D6-A79B-0AAB54FE04CC}"/>
              </c:ext>
            </c:extLst>
          </c:dPt>
          <c:dPt>
            <c:idx val="2"/>
            <c:bubble3D val="0"/>
            <c:spPr>
              <a:solidFill>
                <a:srgbClr val="008794"/>
              </a:solidFill>
              <a:ln w="25400">
                <a:noFill/>
              </a:ln>
            </c:spPr>
            <c:extLst>
              <c:ext xmlns:c16="http://schemas.microsoft.com/office/drawing/2014/chart" uri="{C3380CC4-5D6E-409C-BE32-E72D297353CC}">
                <c16:uniqueId val="{00000005-776B-41D6-A79B-0AAB54FE04CC}"/>
              </c:ext>
            </c:extLst>
          </c:dPt>
          <c:cat>
            <c:multiLvlStrRef>
              <c:f>IDA!$V$67:$X$69</c:f>
              <c:multiLvlStrCache>
                <c:ptCount val="3"/>
                <c:lvl>
                  <c:pt idx="0">
                    <c:v>57.07%</c:v>
                  </c:pt>
                  <c:pt idx="1">
                    <c:v>0.00%</c:v>
                  </c:pt>
                  <c:pt idx="2">
                    <c:v>42.79%</c:v>
                  </c:pt>
                </c:lvl>
                <c:lvl>
                  <c:pt idx="0">
                    <c:v>Commom Equity -</c:v>
                  </c:pt>
                  <c:pt idx="1">
                    <c:v>Total Preferred -</c:v>
                  </c:pt>
                  <c:pt idx="2">
                    <c:v>Total Debt -</c:v>
                  </c:pt>
                </c:lvl>
              </c:multiLvlStrCache>
            </c:multiLvlStrRef>
          </c:cat>
          <c:val>
            <c:numRef>
              <c:f>IDA!$X$67:$X$69</c:f>
              <c:numCache>
                <c:formatCode>0.00"%"</c:formatCode>
                <c:ptCount val="3"/>
                <c:pt idx="0">
                  <c:v>57.068175917486201</c:v>
                </c:pt>
                <c:pt idx="1">
                  <c:v>0</c:v>
                </c:pt>
                <c:pt idx="2">
                  <c:v>42.786439497728097</c:v>
                </c:pt>
              </c:numCache>
            </c:numRef>
          </c:val>
          <c:extLst>
            <c:ext xmlns:c16="http://schemas.microsoft.com/office/drawing/2014/chart" uri="{C3380CC4-5D6E-409C-BE32-E72D297353CC}">
              <c16:uniqueId val="{00000006-776B-41D6-A79B-0AAB54FE04C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IDA!$V$60</c:f>
              <c:strCache>
                <c:ptCount val="1"/>
                <c:pt idx="0">
                  <c:v>EBITDA ($000)</c:v>
                </c:pt>
              </c:strCache>
            </c:strRef>
          </c:tx>
          <c:spPr>
            <a:solidFill>
              <a:srgbClr val="FAB81A"/>
            </a:solidFill>
            <a:ln w="25400">
              <a:noFill/>
            </a:ln>
          </c:spPr>
          <c:invertIfNegative val="0"/>
          <c:cat>
            <c:strRef>
              <c:f>IDA!$F$40:$J$40</c:f>
              <c:strCache>
                <c:ptCount val="5"/>
                <c:pt idx="0">
                  <c:v>2021Y</c:v>
                </c:pt>
                <c:pt idx="1">
                  <c:v>2020Y</c:v>
                </c:pt>
                <c:pt idx="2">
                  <c:v>2019Y</c:v>
                </c:pt>
                <c:pt idx="3">
                  <c:v>2018Y</c:v>
                </c:pt>
                <c:pt idx="4">
                  <c:v>2017Y</c:v>
                </c:pt>
              </c:strCache>
            </c:strRef>
          </c:cat>
          <c:val>
            <c:numRef>
              <c:f>IDA!$F$76:$J$76</c:f>
              <c:numCache>
                <c:formatCode>#,##0</c:formatCode>
                <c:ptCount val="5"/>
                <c:pt idx="0">
                  <c:v>548926</c:v>
                </c:pt>
                <c:pt idx="1">
                  <c:v>530035</c:v>
                </c:pt>
                <c:pt idx="2">
                  <c:v>518110</c:v>
                </c:pt>
                <c:pt idx="3">
                  <c:v>499977</c:v>
                </c:pt>
                <c:pt idx="4">
                  <c:v>511527</c:v>
                </c:pt>
              </c:numCache>
            </c:numRef>
          </c:val>
          <c:extLst>
            <c:ext xmlns:c16="http://schemas.microsoft.com/office/drawing/2014/chart" uri="{C3380CC4-5D6E-409C-BE32-E72D297353CC}">
              <c16:uniqueId val="{00000000-0852-4B17-8857-4F947E044D4C}"/>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IDA!$V$61</c:f>
              <c:strCache>
                <c:ptCount val="1"/>
                <c:pt idx="0">
                  <c:v>EBITDA/ Interest Expense (x)</c:v>
                </c:pt>
              </c:strCache>
            </c:strRef>
          </c:tx>
          <c:spPr>
            <a:ln w="25400">
              <a:solidFill>
                <a:srgbClr val="5B5E5E"/>
              </a:solidFill>
              <a:prstDash val="solid"/>
            </a:ln>
          </c:spPr>
          <c:marker>
            <c:symbol val="none"/>
          </c:marker>
          <c:cat>
            <c:strRef>
              <c:f>IDA!$F$40:$J$40</c:f>
              <c:strCache>
                <c:ptCount val="5"/>
                <c:pt idx="0">
                  <c:v>2021Y</c:v>
                </c:pt>
                <c:pt idx="1">
                  <c:v>2020Y</c:v>
                </c:pt>
                <c:pt idx="2">
                  <c:v>2019Y</c:v>
                </c:pt>
                <c:pt idx="3">
                  <c:v>2018Y</c:v>
                </c:pt>
                <c:pt idx="4">
                  <c:v>2017Y</c:v>
                </c:pt>
              </c:strCache>
            </c:strRef>
          </c:cat>
          <c:val>
            <c:numRef>
              <c:f>IDA!$X$61:$AB$61</c:f>
              <c:numCache>
                <c:formatCode>#,##0.00</c:formatCode>
                <c:ptCount val="5"/>
                <c:pt idx="0">
                  <c:v>6.3314724676463099</c:v>
                </c:pt>
                <c:pt idx="1">
                  <c:v>6.0626701438931203</c:v>
                </c:pt>
                <c:pt idx="2">
                  <c:v>5.9914426134720999</c:v>
                </c:pt>
                <c:pt idx="3">
                  <c:v>5.81720342532694</c:v>
                </c:pt>
                <c:pt idx="4">
                  <c:v>6.1080768036682302</c:v>
                </c:pt>
              </c:numCache>
            </c:numRef>
          </c:val>
          <c:smooth val="0"/>
          <c:extLst>
            <c:ext xmlns:c16="http://schemas.microsoft.com/office/drawing/2014/chart" uri="{C3380CC4-5D6E-409C-BE32-E72D297353CC}">
              <c16:uniqueId val="{00000001-0852-4B17-8857-4F947E044D4C}"/>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IDA!$V$48:$V$53</c:f>
              <c:strCache>
                <c:ptCount val="6"/>
                <c:pt idx="0">
                  <c:v>Current Year</c:v>
                </c:pt>
                <c:pt idx="1">
                  <c:v>Next Year</c:v>
                </c:pt>
                <c:pt idx="2">
                  <c:v>2Yrs Out</c:v>
                </c:pt>
                <c:pt idx="3">
                  <c:v>3Yrs Out</c:v>
                </c:pt>
                <c:pt idx="4">
                  <c:v>4Yrs Out</c:v>
                </c:pt>
                <c:pt idx="5">
                  <c:v>Thereafter</c:v>
                </c:pt>
              </c:strCache>
            </c:strRef>
          </c:cat>
          <c:val>
            <c:numRef>
              <c:f>IDA!$X$48:$X$53</c:f>
              <c:numCache>
                <c:formatCode>#,##0</c:formatCode>
                <c:ptCount val="6"/>
                <c:pt idx="0">
                  <c:v>0</c:v>
                </c:pt>
                <c:pt idx="1">
                  <c:v>75000</c:v>
                </c:pt>
                <c:pt idx="2">
                  <c:v>49800</c:v>
                </c:pt>
                <c:pt idx="3">
                  <c:v>19885</c:v>
                </c:pt>
                <c:pt idx="4">
                  <c:v>116300</c:v>
                </c:pt>
                <c:pt idx="5">
                  <c:v>1739655</c:v>
                </c:pt>
              </c:numCache>
            </c:numRef>
          </c:val>
          <c:extLst>
            <c:ext xmlns:c16="http://schemas.microsoft.com/office/drawing/2014/chart" uri="{C3380CC4-5D6E-409C-BE32-E72D297353CC}">
              <c16:uniqueId val="{00000000-7637-494E-8A4F-AFDC297C863B}"/>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IDA!$D$44</c:f>
              <c:strCache>
                <c:ptCount val="1"/>
                <c:pt idx="0">
                  <c:v>Debt/ Total Capital (%)</c:v>
                </c:pt>
              </c:strCache>
            </c:strRef>
          </c:tx>
          <c:spPr>
            <a:solidFill>
              <a:srgbClr val="FAB81A"/>
            </a:solidFill>
            <a:ln w="25400">
              <a:noFill/>
            </a:ln>
          </c:spPr>
          <c:invertIfNegative val="0"/>
          <c:cat>
            <c:strRef>
              <c:f>IDA!$F$40:$J$40</c:f>
              <c:strCache>
                <c:ptCount val="5"/>
                <c:pt idx="0">
                  <c:v>2021Y</c:v>
                </c:pt>
                <c:pt idx="1">
                  <c:v>2020Y</c:v>
                </c:pt>
                <c:pt idx="2">
                  <c:v>2019Y</c:v>
                </c:pt>
                <c:pt idx="3">
                  <c:v>2018Y</c:v>
                </c:pt>
                <c:pt idx="4">
                  <c:v>2017Y</c:v>
                </c:pt>
              </c:strCache>
            </c:strRef>
          </c:cat>
          <c:val>
            <c:numRef>
              <c:f>IDA!$F$44:$J$44</c:f>
              <c:numCache>
                <c:formatCode>#,##0.00</c:formatCode>
                <c:ptCount val="5"/>
                <c:pt idx="0">
                  <c:v>42.786439497728097</c:v>
                </c:pt>
                <c:pt idx="1">
                  <c:v>43.802735790596202</c:v>
                </c:pt>
                <c:pt idx="2">
                  <c:v>42.641481310880401</c:v>
                </c:pt>
                <c:pt idx="3">
                  <c:v>43.575462778573801</c:v>
                </c:pt>
                <c:pt idx="4">
                  <c:v>43.628675663135397</c:v>
                </c:pt>
              </c:numCache>
            </c:numRef>
          </c:val>
          <c:extLst>
            <c:ext xmlns:c16="http://schemas.microsoft.com/office/drawing/2014/chart" uri="{C3380CC4-5D6E-409C-BE32-E72D297353CC}">
              <c16:uniqueId val="{00000000-5E69-45CC-B54F-6AB5C697910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IDA!$V$71</c:f>
              <c:strCache>
                <c:ptCount val="1"/>
                <c:pt idx="0">
                  <c:v> Average Debt/ EBITDA (x)</c:v>
                </c:pt>
              </c:strCache>
            </c:strRef>
          </c:tx>
          <c:spPr>
            <a:ln w="25400">
              <a:solidFill>
                <a:srgbClr val="5B5E5E"/>
              </a:solidFill>
              <a:prstDash val="solid"/>
            </a:ln>
          </c:spPr>
          <c:marker>
            <c:symbol val="none"/>
          </c:marker>
          <c:cat>
            <c:strRef>
              <c:f>IDA!$F$40:$J$40</c:f>
              <c:strCache>
                <c:ptCount val="5"/>
                <c:pt idx="0">
                  <c:v>2021Y</c:v>
                </c:pt>
                <c:pt idx="1">
                  <c:v>2020Y</c:v>
                </c:pt>
                <c:pt idx="2">
                  <c:v>2019Y</c:v>
                </c:pt>
                <c:pt idx="3">
                  <c:v>2018Y</c:v>
                </c:pt>
                <c:pt idx="4">
                  <c:v>2017Y</c:v>
                </c:pt>
              </c:strCache>
            </c:strRef>
          </c:cat>
          <c:val>
            <c:numRef>
              <c:f>IDA!$X$71:$AB$71</c:f>
              <c:numCache>
                <c:formatCode>#,##0.00</c:formatCode>
                <c:ptCount val="5"/>
                <c:pt idx="0">
                  <c:v>3.6444388678984101</c:v>
                </c:pt>
                <c:pt idx="1">
                  <c:v>3.7409602667748398</c:v>
                </c:pt>
                <c:pt idx="2">
                  <c:v>3.54306735056262</c:v>
                </c:pt>
                <c:pt idx="3">
                  <c:v>3.71142497554888</c:v>
                </c:pt>
                <c:pt idx="4">
                  <c:v>3.4191159508686702</c:v>
                </c:pt>
              </c:numCache>
            </c:numRef>
          </c:val>
          <c:smooth val="0"/>
          <c:extLst>
            <c:ext xmlns:c16="http://schemas.microsoft.com/office/drawing/2014/chart" uri="{C3380CC4-5D6E-409C-BE32-E72D297353CC}">
              <c16:uniqueId val="{00000001-5E69-45CC-B54F-6AB5C697910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EB6B-4637-8817-FC904ADB09BA}"/>
              </c:ext>
            </c:extLst>
          </c:dPt>
          <c:dPt>
            <c:idx val="1"/>
            <c:bubble3D val="0"/>
            <c:spPr>
              <a:solidFill>
                <a:srgbClr val="5B5E5E"/>
              </a:solidFill>
              <a:ln w="25400">
                <a:noFill/>
              </a:ln>
            </c:spPr>
            <c:extLst>
              <c:ext xmlns:c16="http://schemas.microsoft.com/office/drawing/2014/chart" uri="{C3380CC4-5D6E-409C-BE32-E72D297353CC}">
                <c16:uniqueId val="{00000003-EB6B-4637-8817-FC904ADB09BA}"/>
              </c:ext>
            </c:extLst>
          </c:dPt>
          <c:dPt>
            <c:idx val="2"/>
            <c:bubble3D val="0"/>
            <c:spPr>
              <a:solidFill>
                <a:srgbClr val="008794"/>
              </a:solidFill>
              <a:ln w="25400">
                <a:noFill/>
              </a:ln>
            </c:spPr>
            <c:extLst>
              <c:ext xmlns:c16="http://schemas.microsoft.com/office/drawing/2014/chart" uri="{C3380CC4-5D6E-409C-BE32-E72D297353CC}">
                <c16:uniqueId val="{00000005-EB6B-4637-8817-FC904ADB09BA}"/>
              </c:ext>
            </c:extLst>
          </c:dPt>
          <c:cat>
            <c:multiLvlStrRef>
              <c:f>'IDA (2)'!$V$67:$X$69</c:f>
              <c:multiLvlStrCache>
                <c:ptCount val="3"/>
                <c:lvl>
                  <c:pt idx="0">
                    <c:v>40.68%</c:v>
                  </c:pt>
                  <c:pt idx="1">
                    <c:v>1.32%</c:v>
                  </c:pt>
                  <c:pt idx="2">
                    <c:v>44.79%</c:v>
                  </c:pt>
                </c:lvl>
                <c:lvl>
                  <c:pt idx="0">
                    <c:v>Commom Equity -</c:v>
                  </c:pt>
                  <c:pt idx="1">
                    <c:v>Total Preferred -</c:v>
                  </c:pt>
                  <c:pt idx="2">
                    <c:v>Total Debt -</c:v>
                  </c:pt>
                </c:lvl>
              </c:multiLvlStrCache>
            </c:multiLvlStrRef>
          </c:cat>
          <c:val>
            <c:numRef>
              <c:f>'IDA (2)'!$X$67:$X$69</c:f>
              <c:numCache>
                <c:formatCode>0.00"%"</c:formatCode>
                <c:ptCount val="3"/>
                <c:pt idx="0">
                  <c:v>40.682221604090401</c:v>
                </c:pt>
                <c:pt idx="1">
                  <c:v>1.3212496523008399</c:v>
                </c:pt>
                <c:pt idx="2">
                  <c:v>44.786770799579003</c:v>
                </c:pt>
              </c:numCache>
            </c:numRef>
          </c:val>
          <c:extLst>
            <c:ext xmlns:c16="http://schemas.microsoft.com/office/drawing/2014/chart" uri="{C3380CC4-5D6E-409C-BE32-E72D297353CC}">
              <c16:uniqueId val="{00000006-EB6B-4637-8817-FC904ADB09B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AEP!$V$66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EC1-4BA0-AD85-5E3E4FBF4D12}"/>
              </c:ext>
            </c:extLst>
          </c:dPt>
          <c:dPt>
            <c:idx val="1"/>
            <c:bubble3D val="0"/>
            <c:spPr>
              <a:solidFill>
                <a:srgbClr val="5B5E5E"/>
              </a:solidFill>
              <a:ln w="25400">
                <a:noFill/>
              </a:ln>
            </c:spPr>
            <c:extLst>
              <c:ext xmlns:c16="http://schemas.microsoft.com/office/drawing/2014/chart" uri="{C3380CC4-5D6E-409C-BE32-E72D297353CC}">
                <c16:uniqueId val="{00000003-5EC1-4BA0-AD85-5E3E4FBF4D12}"/>
              </c:ext>
            </c:extLst>
          </c:dPt>
          <c:dPt>
            <c:idx val="2"/>
            <c:bubble3D val="0"/>
            <c:spPr>
              <a:solidFill>
                <a:srgbClr val="008794"/>
              </a:solidFill>
              <a:ln w="25400">
                <a:noFill/>
              </a:ln>
            </c:spPr>
            <c:extLst>
              <c:ext xmlns:c16="http://schemas.microsoft.com/office/drawing/2014/chart" uri="{C3380CC4-5D6E-409C-BE32-E72D297353CC}">
                <c16:uniqueId val="{00000005-5EC1-4BA0-AD85-5E3E4FBF4D12}"/>
              </c:ext>
            </c:extLst>
          </c:dPt>
          <c:cat>
            <c:multiLvlStrRef>
              <c:f>AEP!$V$67:$X$69</c:f>
              <c:multiLvlStrCache>
                <c:ptCount val="3"/>
                <c:lvl>
                  <c:pt idx="0">
                    <c:v>37.46%</c:v>
                  </c:pt>
                  <c:pt idx="1">
                    <c:v>0.00%</c:v>
                  </c:pt>
                  <c:pt idx="2">
                    <c:v>62.05%</c:v>
                  </c:pt>
                </c:lvl>
                <c:lvl>
                  <c:pt idx="0">
                    <c:v>Commom Equity -</c:v>
                  </c:pt>
                  <c:pt idx="1">
                    <c:v>Total Preferred -</c:v>
                  </c:pt>
                  <c:pt idx="2">
                    <c:v>Total Debt -</c:v>
                  </c:pt>
                </c:lvl>
              </c:multiLvlStrCache>
            </c:multiLvlStrRef>
          </c:cat>
          <c:val>
            <c:numRef>
              <c:f>AEP!$X$67:$X$69</c:f>
              <c:numCache>
                <c:formatCode>0.00"%"</c:formatCode>
                <c:ptCount val="3"/>
                <c:pt idx="0">
                  <c:v>37.461654456766603</c:v>
                </c:pt>
                <c:pt idx="1">
                  <c:v>0</c:v>
                </c:pt>
                <c:pt idx="2">
                  <c:v>62.053567701070897</c:v>
                </c:pt>
              </c:numCache>
            </c:numRef>
          </c:val>
          <c:extLst>
            <c:ext xmlns:c16="http://schemas.microsoft.com/office/drawing/2014/chart" uri="{C3380CC4-5D6E-409C-BE32-E72D297353CC}">
              <c16:uniqueId val="{00000006-5EC1-4BA0-AD85-5E3E4FBF4D12}"/>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'IDA (2)'!$V$60</c:f>
              <c:strCache>
                <c:ptCount val="1"/>
                <c:pt idx="0">
                  <c:v>EBITDA ($000)</c:v>
                </c:pt>
              </c:strCache>
            </c:strRef>
          </c:tx>
          <c:spPr>
            <a:solidFill>
              <a:srgbClr val="FAB81A"/>
            </a:solidFill>
            <a:ln w="25400">
              <a:noFill/>
            </a:ln>
          </c:spPr>
          <c:invertIfNegative val="0"/>
          <c:cat>
            <c:strRef>
              <c:f>'IDA (2)'!$F$40:$J$40</c:f>
              <c:strCache>
                <c:ptCount val="5"/>
                <c:pt idx="0">
                  <c:v>2021Y</c:v>
                </c:pt>
                <c:pt idx="1">
                  <c:v>2020Y</c:v>
                </c:pt>
                <c:pt idx="2">
                  <c:v>2019Y</c:v>
                </c:pt>
                <c:pt idx="3">
                  <c:v>2018Y</c:v>
                </c:pt>
                <c:pt idx="4">
                  <c:v>2017Y</c:v>
                </c:pt>
              </c:strCache>
            </c:strRef>
          </c:cat>
          <c:val>
            <c:numRef>
              <c:f>'IDA (2)'!$F$76:$J$76</c:f>
              <c:numCache>
                <c:formatCode>#,##0</c:formatCode>
                <c:ptCount val="5"/>
                <c:pt idx="0">
                  <c:v>754749</c:v>
                </c:pt>
                <c:pt idx="1">
                  <c:v>1288468</c:v>
                </c:pt>
                <c:pt idx="2">
                  <c:v>1020859</c:v>
                </c:pt>
                <c:pt idx="3">
                  <c:v>545351</c:v>
                </c:pt>
                <c:pt idx="4">
                  <c:v>587729</c:v>
                </c:pt>
              </c:numCache>
            </c:numRef>
          </c:val>
          <c:extLst>
            <c:ext xmlns:c16="http://schemas.microsoft.com/office/drawing/2014/chart" uri="{C3380CC4-5D6E-409C-BE32-E72D297353CC}">
              <c16:uniqueId val="{00000000-1CC7-4F90-880D-C38260B69B4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'IDA (2)'!$V$61</c:f>
              <c:strCache>
                <c:ptCount val="1"/>
                <c:pt idx="0">
                  <c:v>EBITDA/ Interest Expense (x)</c:v>
                </c:pt>
              </c:strCache>
            </c:strRef>
          </c:tx>
          <c:spPr>
            <a:ln w="25400">
              <a:solidFill>
                <a:srgbClr val="5B5E5E"/>
              </a:solidFill>
              <a:prstDash val="solid"/>
            </a:ln>
          </c:spPr>
          <c:marker>
            <c:symbol val="none"/>
          </c:marker>
          <c:cat>
            <c:strRef>
              <c:f>'IDA (2)'!$F$40:$J$40</c:f>
              <c:strCache>
                <c:ptCount val="5"/>
                <c:pt idx="0">
                  <c:v>2021Y</c:v>
                </c:pt>
                <c:pt idx="1">
                  <c:v>2020Y</c:v>
                </c:pt>
                <c:pt idx="2">
                  <c:v>2019Y</c:v>
                </c:pt>
                <c:pt idx="3">
                  <c:v>2018Y</c:v>
                </c:pt>
                <c:pt idx="4">
                  <c:v>2017Y</c:v>
                </c:pt>
              </c:strCache>
            </c:strRef>
          </c:cat>
          <c:val>
            <c:numRef>
              <c:f>'IDA (2)'!$X$61:$AB$61</c:f>
              <c:numCache>
                <c:formatCode>#,##0.00</c:formatCode>
                <c:ptCount val="5"/>
                <c:pt idx="0">
                  <c:v>3.60169216526528</c:v>
                </c:pt>
                <c:pt idx="1">
                  <c:v>7.0820627260435103</c:v>
                </c:pt>
                <c:pt idx="2">
                  <c:v>5.6249393899321198</c:v>
                </c:pt>
                <c:pt idx="3">
                  <c:v>3.5850523935365999</c:v>
                </c:pt>
                <c:pt idx="4">
                  <c:v>3.77179730718384</c:v>
                </c:pt>
              </c:numCache>
            </c:numRef>
          </c:val>
          <c:smooth val="0"/>
          <c:extLst>
            <c:ext xmlns:c16="http://schemas.microsoft.com/office/drawing/2014/chart" uri="{C3380CC4-5D6E-409C-BE32-E72D297353CC}">
              <c16:uniqueId val="{00000001-1CC7-4F90-880D-C38260B69B4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'IDA (2)'!$V$48:$V$53</c:f>
              <c:strCache>
                <c:ptCount val="6"/>
                <c:pt idx="0">
                  <c:v>Current Year</c:v>
                </c:pt>
                <c:pt idx="1">
                  <c:v>Next Year</c:v>
                </c:pt>
                <c:pt idx="2">
                  <c:v>2Yrs Out</c:v>
                </c:pt>
                <c:pt idx="3">
                  <c:v>3Yrs Out</c:v>
                </c:pt>
                <c:pt idx="4">
                  <c:v>4Yrs Out</c:v>
                </c:pt>
                <c:pt idx="5">
                  <c:v>Thereafter</c:v>
                </c:pt>
              </c:strCache>
            </c:strRef>
          </c:cat>
          <c:val>
            <c:numRef>
              <c:f>'IDA (2)'!$X$48:$X$53</c:f>
              <c:numCache>
                <c:formatCode>#,##0</c:formatCode>
                <c:ptCount val="6"/>
                <c:pt idx="0">
                  <c:v>834645</c:v>
                </c:pt>
                <c:pt idx="1">
                  <c:v>125520</c:v>
                </c:pt>
                <c:pt idx="2">
                  <c:v>374550</c:v>
                </c:pt>
                <c:pt idx="3">
                  <c:v>44951</c:v>
                </c:pt>
                <c:pt idx="4">
                  <c:v>1172284</c:v>
                </c:pt>
                <c:pt idx="5">
                  <c:v>3671384</c:v>
                </c:pt>
              </c:numCache>
            </c:numRef>
          </c:val>
          <c:extLst>
            <c:ext xmlns:c16="http://schemas.microsoft.com/office/drawing/2014/chart" uri="{C3380CC4-5D6E-409C-BE32-E72D297353CC}">
              <c16:uniqueId val="{00000000-88A7-4F49-A418-87412AFD2AB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'IDA (2)'!$D$44</c:f>
              <c:strCache>
                <c:ptCount val="1"/>
                <c:pt idx="0">
                  <c:v>Debt/ Total Capital (%)</c:v>
                </c:pt>
              </c:strCache>
            </c:strRef>
          </c:tx>
          <c:spPr>
            <a:solidFill>
              <a:srgbClr val="FAB81A"/>
            </a:solidFill>
            <a:ln w="25400">
              <a:noFill/>
            </a:ln>
          </c:spPr>
          <c:invertIfNegative val="0"/>
          <c:cat>
            <c:strRef>
              <c:f>'IDA (2)'!$F$40:$J$40</c:f>
              <c:strCache>
                <c:ptCount val="5"/>
                <c:pt idx="0">
                  <c:v>2021Y</c:v>
                </c:pt>
                <c:pt idx="1">
                  <c:v>2020Y</c:v>
                </c:pt>
                <c:pt idx="2">
                  <c:v>2019Y</c:v>
                </c:pt>
                <c:pt idx="3">
                  <c:v>2018Y</c:v>
                </c:pt>
                <c:pt idx="4">
                  <c:v>2017Y</c:v>
                </c:pt>
              </c:strCache>
            </c:strRef>
          </c:cat>
          <c:val>
            <c:numRef>
              <c:f>'IDA (2)'!$F$44:$J$44</c:f>
              <c:numCache>
                <c:formatCode>#,##0.00</c:formatCode>
                <c:ptCount val="5"/>
                <c:pt idx="0">
                  <c:v>44.786770799579003</c:v>
                </c:pt>
                <c:pt idx="1">
                  <c:v>43.260074228238601</c:v>
                </c:pt>
                <c:pt idx="2">
                  <c:v>45.496666734531701</c:v>
                </c:pt>
                <c:pt idx="3">
                  <c:v>45.367664674871001</c:v>
                </c:pt>
                <c:pt idx="4">
                  <c:v>47.929157136656897</c:v>
                </c:pt>
              </c:numCache>
            </c:numRef>
          </c:val>
          <c:extLst>
            <c:ext xmlns:c16="http://schemas.microsoft.com/office/drawing/2014/chart" uri="{C3380CC4-5D6E-409C-BE32-E72D297353CC}">
              <c16:uniqueId val="{00000000-07CD-4B74-B34F-234EBAD4BE02}"/>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'IDA (2)'!$V$71</c:f>
              <c:strCache>
                <c:ptCount val="1"/>
                <c:pt idx="0">
                  <c:v> Average Debt/ EBITDA (x)</c:v>
                </c:pt>
              </c:strCache>
            </c:strRef>
          </c:tx>
          <c:spPr>
            <a:ln w="25400">
              <a:solidFill>
                <a:srgbClr val="5B5E5E"/>
              </a:solidFill>
              <a:prstDash val="solid"/>
            </a:ln>
          </c:spPr>
          <c:marker>
            <c:symbol val="none"/>
          </c:marker>
          <c:cat>
            <c:strRef>
              <c:f>'IDA (2)'!$F$40:$J$40</c:f>
              <c:strCache>
                <c:ptCount val="5"/>
                <c:pt idx="0">
                  <c:v>2021Y</c:v>
                </c:pt>
                <c:pt idx="1">
                  <c:v>2020Y</c:v>
                </c:pt>
                <c:pt idx="2">
                  <c:v>2019Y</c:v>
                </c:pt>
                <c:pt idx="3">
                  <c:v>2018Y</c:v>
                </c:pt>
                <c:pt idx="4">
                  <c:v>2017Y</c:v>
                </c:pt>
              </c:strCache>
            </c:strRef>
          </c:cat>
          <c:val>
            <c:numRef>
              <c:f>'IDA (2)'!$X$71:$AB$71</c:f>
              <c:numCache>
                <c:formatCode>#,##0.00</c:formatCode>
                <c:ptCount val="5"/>
                <c:pt idx="0">
                  <c:v>8.3960931051250096</c:v>
                </c:pt>
                <c:pt idx="1">
                  <c:v>3.2351232238596501</c:v>
                </c:pt>
                <c:pt idx="2">
                  <c:v>3.7800909577130599</c:v>
                </c:pt>
                <c:pt idx="3">
                  <c:v>6.4671184246476097</c:v>
                </c:pt>
                <c:pt idx="4">
                  <c:v>0</c:v>
                </c:pt>
              </c:numCache>
            </c:numRef>
          </c:val>
          <c:smooth val="0"/>
          <c:extLst>
            <c:ext xmlns:c16="http://schemas.microsoft.com/office/drawing/2014/chart" uri="{C3380CC4-5D6E-409C-BE32-E72D297353CC}">
              <c16:uniqueId val="{00000001-07CD-4B74-B34F-234EBAD4BE02}"/>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MDU!$V$66</c:f>
          <c:strCache>
            <c:ptCount val="1"/>
            <c:pt idx="0">
              <c:v>Capital Structure (LTM)</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9B6-4FB1-8760-751D2BDC65CB}"/>
              </c:ext>
            </c:extLst>
          </c:dPt>
          <c:dPt>
            <c:idx val="1"/>
            <c:bubble3D val="0"/>
            <c:spPr>
              <a:solidFill>
                <a:srgbClr val="5B5E5E"/>
              </a:solidFill>
              <a:ln w="25400">
                <a:noFill/>
              </a:ln>
            </c:spPr>
            <c:extLst>
              <c:ext xmlns:c16="http://schemas.microsoft.com/office/drawing/2014/chart" uri="{C3380CC4-5D6E-409C-BE32-E72D297353CC}">
                <c16:uniqueId val="{00000003-09B6-4FB1-8760-751D2BDC65CB}"/>
              </c:ext>
            </c:extLst>
          </c:dPt>
          <c:dPt>
            <c:idx val="2"/>
            <c:bubble3D val="0"/>
            <c:spPr>
              <a:solidFill>
                <a:srgbClr val="008794"/>
              </a:solidFill>
              <a:ln w="25400">
                <a:noFill/>
              </a:ln>
            </c:spPr>
            <c:extLst>
              <c:ext xmlns:c16="http://schemas.microsoft.com/office/drawing/2014/chart" uri="{C3380CC4-5D6E-409C-BE32-E72D297353CC}">
                <c16:uniqueId val="{00000005-09B6-4FB1-8760-751D2BDC65CB}"/>
              </c:ext>
            </c:extLst>
          </c:dPt>
          <c:cat>
            <c:multiLvlStrRef>
              <c:f>MDU!$V$67:$X$69</c:f>
              <c:multiLvlStrCache>
                <c:ptCount val="3"/>
                <c:lvl>
                  <c:pt idx="0">
                    <c:v>56.10%</c:v>
                  </c:pt>
                  <c:pt idx="1">
                    <c:v>0.00%</c:v>
                  </c:pt>
                  <c:pt idx="2">
                    <c:v>41.29%</c:v>
                  </c:pt>
                </c:lvl>
                <c:lvl>
                  <c:pt idx="0">
                    <c:v>Commom Equity -</c:v>
                  </c:pt>
                  <c:pt idx="1">
                    <c:v>Total Preferred -</c:v>
                  </c:pt>
                  <c:pt idx="2">
                    <c:v>Total Debt -</c:v>
                  </c:pt>
                </c:lvl>
              </c:multiLvlStrCache>
            </c:multiLvlStrRef>
          </c:cat>
          <c:val>
            <c:numRef>
              <c:f>MDU!$X$67:$X$69</c:f>
              <c:numCache>
                <c:formatCode>0.00"%"</c:formatCode>
                <c:ptCount val="3"/>
                <c:pt idx="0">
                  <c:v>56.104673085141101</c:v>
                </c:pt>
                <c:pt idx="1">
                  <c:v>0</c:v>
                </c:pt>
                <c:pt idx="2">
                  <c:v>41.288554837736598</c:v>
                </c:pt>
              </c:numCache>
            </c:numRef>
          </c:val>
          <c:extLst>
            <c:ext xmlns:c16="http://schemas.microsoft.com/office/drawing/2014/chart" uri="{C3380CC4-5D6E-409C-BE32-E72D297353CC}">
              <c16:uniqueId val="{00000006-09B6-4FB1-8760-751D2BDC65C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MDU!$V$60</c:f>
              <c:strCache>
                <c:ptCount val="1"/>
                <c:pt idx="0">
                  <c:v>EBITDA ($000)</c:v>
                </c:pt>
              </c:strCache>
            </c:strRef>
          </c:tx>
          <c:spPr>
            <a:solidFill>
              <a:srgbClr val="FAB81A"/>
            </a:solidFill>
            <a:ln w="25400">
              <a:noFill/>
            </a:ln>
          </c:spPr>
          <c:invertIfNegative val="0"/>
          <c:cat>
            <c:strRef>
              <c:f>MDU!$F$40:$J$40</c:f>
              <c:strCache>
                <c:ptCount val="5"/>
                <c:pt idx="0">
                  <c:v>LTM</c:v>
                </c:pt>
                <c:pt idx="1">
                  <c:v>2018Y</c:v>
                </c:pt>
                <c:pt idx="2">
                  <c:v>2017Y</c:v>
                </c:pt>
                <c:pt idx="3">
                  <c:v>2016Y</c:v>
                </c:pt>
                <c:pt idx="4">
                  <c:v>2015Y</c:v>
                </c:pt>
              </c:strCache>
            </c:strRef>
          </c:cat>
          <c:val>
            <c:numRef>
              <c:f>MDU!$F$76:$J$76</c:f>
              <c:numCache>
                <c:formatCode>#,##0</c:formatCode>
                <c:ptCount val="5"/>
                <c:pt idx="0">
                  <c:v>444400</c:v>
                </c:pt>
                <c:pt idx="1">
                  <c:v>426600</c:v>
                </c:pt>
                <c:pt idx="2">
                  <c:v>426600</c:v>
                </c:pt>
                <c:pt idx="3">
                  <c:v>436500</c:v>
                </c:pt>
                <c:pt idx="4">
                  <c:v>397600</c:v>
                </c:pt>
              </c:numCache>
            </c:numRef>
          </c:val>
          <c:extLst>
            <c:ext xmlns:c16="http://schemas.microsoft.com/office/drawing/2014/chart" uri="{C3380CC4-5D6E-409C-BE32-E72D297353CC}">
              <c16:uniqueId val="{00000000-0012-4A21-86A4-C1EDCF45A4B0}"/>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MDU!$V$61</c:f>
              <c:strCache>
                <c:ptCount val="1"/>
                <c:pt idx="0">
                  <c:v>EBITDA/ Interest Expense (x)</c:v>
                </c:pt>
              </c:strCache>
            </c:strRef>
          </c:tx>
          <c:spPr>
            <a:ln w="25400">
              <a:solidFill>
                <a:srgbClr val="5B5E5E"/>
              </a:solidFill>
              <a:prstDash val="solid"/>
            </a:ln>
          </c:spPr>
          <c:marker>
            <c:symbol val="none"/>
          </c:marker>
          <c:cat>
            <c:strRef>
              <c:f>MDU!$F$40:$J$40</c:f>
              <c:strCache>
                <c:ptCount val="5"/>
                <c:pt idx="0">
                  <c:v>LTM</c:v>
                </c:pt>
                <c:pt idx="1">
                  <c:v>2018Y</c:v>
                </c:pt>
                <c:pt idx="2">
                  <c:v>2017Y</c:v>
                </c:pt>
                <c:pt idx="3">
                  <c:v>2016Y</c:v>
                </c:pt>
                <c:pt idx="4">
                  <c:v>2015Y</c:v>
                </c:pt>
              </c:strCache>
            </c:strRef>
          </c:cat>
          <c:val>
            <c:numRef>
              <c:f>MDU!$X$61:$AB$61</c:f>
              <c:numCache>
                <c:formatCode>#,##0.00</c:formatCode>
                <c:ptCount val="5"/>
                <c:pt idx="0">
                  <c:v>6.84745762711864</c:v>
                </c:pt>
                <c:pt idx="1">
                  <c:v>6.2827687776141401</c:v>
                </c:pt>
                <c:pt idx="2">
                  <c:v>6.2920353982300901</c:v>
                </c:pt>
                <c:pt idx="3">
                  <c:v>6.2091038406827899</c:v>
                </c:pt>
                <c:pt idx="4">
                  <c:v>6.1263482280431401</c:v>
                </c:pt>
              </c:numCache>
            </c:numRef>
          </c:val>
          <c:smooth val="0"/>
          <c:extLst>
            <c:ext xmlns:c16="http://schemas.microsoft.com/office/drawing/2014/chart" uri="{C3380CC4-5D6E-409C-BE32-E72D297353CC}">
              <c16:uniqueId val="{00000001-0012-4A21-86A4-C1EDCF45A4B0}"/>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MDU!$V$41</c:f>
          <c:strCache>
            <c:ptCount val="1"/>
            <c:pt idx="0">
              <c:v>Debt Maturity Schedule ($000) (2019Y)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MDU!$V$48:$V$53</c:f>
              <c:strCache>
                <c:ptCount val="6"/>
                <c:pt idx="0">
                  <c:v>Current Year</c:v>
                </c:pt>
                <c:pt idx="1">
                  <c:v>Next Year</c:v>
                </c:pt>
                <c:pt idx="2">
                  <c:v>2Yrs Out</c:v>
                </c:pt>
                <c:pt idx="3">
                  <c:v>3Yrs Out</c:v>
                </c:pt>
                <c:pt idx="4">
                  <c:v>4Yrs Out</c:v>
                </c:pt>
                <c:pt idx="5">
                  <c:v>Thereafter</c:v>
                </c:pt>
              </c:strCache>
            </c:strRef>
          </c:cat>
          <c:val>
            <c:numRef>
              <c:f>MDU!$X$48:$X$53</c:f>
              <c:numCache>
                <c:formatCode>#,##0</c:formatCode>
                <c:ptCount val="6"/>
                <c:pt idx="0">
                  <c:v>212900</c:v>
                </c:pt>
                <c:pt idx="1">
                  <c:v>98600</c:v>
                </c:pt>
                <c:pt idx="2">
                  <c:v>88800</c:v>
                </c:pt>
                <c:pt idx="3">
                  <c:v>88800</c:v>
                </c:pt>
                <c:pt idx="4">
                  <c:v>73500</c:v>
                </c:pt>
                <c:pt idx="5">
                  <c:v>1059600</c:v>
                </c:pt>
              </c:numCache>
            </c:numRef>
          </c:val>
          <c:extLst>
            <c:ext xmlns:c16="http://schemas.microsoft.com/office/drawing/2014/chart" uri="{C3380CC4-5D6E-409C-BE32-E72D297353CC}">
              <c16:uniqueId val="{00000000-DC1F-426C-AC1D-5A8CCA1A140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MDU!$D$44</c:f>
              <c:strCache>
                <c:ptCount val="1"/>
                <c:pt idx="0">
                  <c:v>Debt/ Total Capital (%)</c:v>
                </c:pt>
              </c:strCache>
            </c:strRef>
          </c:tx>
          <c:spPr>
            <a:solidFill>
              <a:srgbClr val="FAB81A"/>
            </a:solidFill>
            <a:ln w="25400">
              <a:noFill/>
            </a:ln>
          </c:spPr>
          <c:invertIfNegative val="0"/>
          <c:cat>
            <c:strRef>
              <c:f>MDU!$F$40:$J$40</c:f>
              <c:strCache>
                <c:ptCount val="5"/>
                <c:pt idx="0">
                  <c:v>LTM</c:v>
                </c:pt>
                <c:pt idx="1">
                  <c:v>2018Y</c:v>
                </c:pt>
                <c:pt idx="2">
                  <c:v>2017Y</c:v>
                </c:pt>
                <c:pt idx="3">
                  <c:v>2016Y</c:v>
                </c:pt>
                <c:pt idx="4">
                  <c:v>2015Y</c:v>
                </c:pt>
              </c:strCache>
            </c:strRef>
          </c:cat>
          <c:val>
            <c:numRef>
              <c:f>MDU!$F$44:$J$44</c:f>
              <c:numCache>
                <c:formatCode>#,##0.00</c:formatCode>
                <c:ptCount val="5"/>
                <c:pt idx="0">
                  <c:v>41.288554837736598</c:v>
                </c:pt>
                <c:pt idx="1">
                  <c:v>40.803998022955703</c:v>
                </c:pt>
                <c:pt idx="2">
                  <c:v>42.091558168836599</c:v>
                </c:pt>
                <c:pt idx="3">
                  <c:v>45.147923850366602</c:v>
                </c:pt>
                <c:pt idx="4">
                  <c:v>46.657300081957601</c:v>
                </c:pt>
              </c:numCache>
            </c:numRef>
          </c:val>
          <c:extLst>
            <c:ext xmlns:c16="http://schemas.microsoft.com/office/drawing/2014/chart" uri="{C3380CC4-5D6E-409C-BE32-E72D297353CC}">
              <c16:uniqueId val="{00000000-5DDC-426A-B848-FEA580DC1894}"/>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MDU!$V$71</c:f>
              <c:strCache>
                <c:ptCount val="1"/>
                <c:pt idx="0">
                  <c:v> Average Debt/ EBITDA (x)</c:v>
                </c:pt>
              </c:strCache>
            </c:strRef>
          </c:tx>
          <c:spPr>
            <a:ln w="25400">
              <a:solidFill>
                <a:srgbClr val="5B5E5E"/>
              </a:solidFill>
              <a:prstDash val="solid"/>
            </a:ln>
          </c:spPr>
          <c:marker>
            <c:symbol val="none"/>
          </c:marker>
          <c:cat>
            <c:strRef>
              <c:f>MDU!$F$40:$J$40</c:f>
              <c:strCache>
                <c:ptCount val="5"/>
                <c:pt idx="0">
                  <c:v>LTM</c:v>
                </c:pt>
                <c:pt idx="1">
                  <c:v>2018Y</c:v>
                </c:pt>
                <c:pt idx="2">
                  <c:v>2017Y</c:v>
                </c:pt>
                <c:pt idx="3">
                  <c:v>2016Y</c:v>
                </c:pt>
                <c:pt idx="4">
                  <c:v>2015Y</c:v>
                </c:pt>
              </c:strCache>
            </c:strRef>
          </c:cat>
          <c:val>
            <c:numRef>
              <c:f>MDU!$X$71:$AB$71</c:f>
              <c:numCache>
                <c:formatCode>#,##0.00</c:formatCode>
                <c:ptCount val="5"/>
                <c:pt idx="0">
                  <c:v>3.5724291179117902</c:v>
                </c:pt>
                <c:pt idx="1">
                  <c:v>3.5364217065166401</c:v>
                </c:pt>
                <c:pt idx="2">
                  <c:v>3.5704406938584201</c:v>
                </c:pt>
                <c:pt idx="3">
                  <c:v>3.5811282932416999</c:v>
                </c:pt>
                <c:pt idx="4">
                  <c:v>3.6786343058350099</c:v>
                </c:pt>
              </c:numCache>
            </c:numRef>
          </c:val>
          <c:smooth val="0"/>
          <c:extLst>
            <c:ext xmlns:c16="http://schemas.microsoft.com/office/drawing/2014/chart" uri="{C3380CC4-5D6E-409C-BE32-E72D297353CC}">
              <c16:uniqueId val="{00000001-5DDC-426A-B848-FEA580DC1894}"/>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3590-4A85-8D6B-8A40A18A030D}"/>
              </c:ext>
            </c:extLst>
          </c:dPt>
          <c:dPt>
            <c:idx val="1"/>
            <c:bubble3D val="0"/>
            <c:spPr>
              <a:solidFill>
                <a:srgbClr val="5B5E5E"/>
              </a:solidFill>
              <a:ln w="25400">
                <a:noFill/>
              </a:ln>
            </c:spPr>
            <c:extLst>
              <c:ext xmlns:c16="http://schemas.microsoft.com/office/drawing/2014/chart" uri="{C3380CC4-5D6E-409C-BE32-E72D297353CC}">
                <c16:uniqueId val="{00000003-3590-4A85-8D6B-8A40A18A030D}"/>
              </c:ext>
            </c:extLst>
          </c:dPt>
          <c:dPt>
            <c:idx val="2"/>
            <c:bubble3D val="0"/>
            <c:spPr>
              <a:solidFill>
                <a:srgbClr val="008794"/>
              </a:solidFill>
              <a:ln w="25400">
                <a:noFill/>
              </a:ln>
            </c:spPr>
            <c:extLst>
              <c:ext xmlns:c16="http://schemas.microsoft.com/office/drawing/2014/chart" uri="{C3380CC4-5D6E-409C-BE32-E72D297353CC}">
                <c16:uniqueId val="{00000005-3590-4A85-8D6B-8A40A18A030D}"/>
              </c:ext>
            </c:extLst>
          </c:dPt>
          <c:cat>
            <c:multiLvlStrRef>
              <c:f>MGEE!$V$67:$X$69</c:f>
              <c:multiLvlStrCache>
                <c:ptCount val="3"/>
                <c:lvl>
                  <c:pt idx="0">
                    <c:v>61.21%</c:v>
                  </c:pt>
                  <c:pt idx="1">
                    <c:v>0.00%</c:v>
                  </c:pt>
                  <c:pt idx="2">
                    <c:v>38.79%</c:v>
                  </c:pt>
                </c:lvl>
                <c:lvl>
                  <c:pt idx="0">
                    <c:v>Commom Equity -</c:v>
                  </c:pt>
                  <c:pt idx="1">
                    <c:v>Total Preferred -</c:v>
                  </c:pt>
                  <c:pt idx="2">
                    <c:v>Total Debt -</c:v>
                  </c:pt>
                </c:lvl>
              </c:multiLvlStrCache>
            </c:multiLvlStrRef>
          </c:cat>
          <c:val>
            <c:numRef>
              <c:f>MGEE!$X$67:$X$69</c:f>
              <c:numCache>
                <c:formatCode>0.00"%"</c:formatCode>
                <c:ptCount val="3"/>
                <c:pt idx="0">
                  <c:v>61.211057533632903</c:v>
                </c:pt>
                <c:pt idx="1">
                  <c:v>0</c:v>
                </c:pt>
                <c:pt idx="2">
                  <c:v>38.788942466367097</c:v>
                </c:pt>
              </c:numCache>
            </c:numRef>
          </c:val>
          <c:extLst>
            <c:ext xmlns:c16="http://schemas.microsoft.com/office/drawing/2014/chart" uri="{C3380CC4-5D6E-409C-BE32-E72D297353CC}">
              <c16:uniqueId val="{00000006-3590-4A85-8D6B-8A40A18A030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MGEE!$V$60</c:f>
              <c:strCache>
                <c:ptCount val="1"/>
                <c:pt idx="0">
                  <c:v>EBITDA ($000)</c:v>
                </c:pt>
              </c:strCache>
            </c:strRef>
          </c:tx>
          <c:spPr>
            <a:solidFill>
              <a:srgbClr val="FAB81A"/>
            </a:solidFill>
            <a:ln w="25400">
              <a:noFill/>
            </a:ln>
          </c:spPr>
          <c:invertIfNegative val="0"/>
          <c:cat>
            <c:strRef>
              <c:f>MGEE!$F$40:$J$40</c:f>
              <c:strCache>
                <c:ptCount val="5"/>
                <c:pt idx="0">
                  <c:v>2021Y</c:v>
                </c:pt>
                <c:pt idx="1">
                  <c:v>2020Y</c:v>
                </c:pt>
                <c:pt idx="2">
                  <c:v>2019Y</c:v>
                </c:pt>
                <c:pt idx="3">
                  <c:v>2018Y</c:v>
                </c:pt>
                <c:pt idx="4">
                  <c:v>2017Y</c:v>
                </c:pt>
              </c:strCache>
            </c:strRef>
          </c:cat>
          <c:val>
            <c:numRef>
              <c:f>MGEE!$F$76:$J$76</c:f>
              <c:numCache>
                <c:formatCode>#,##0</c:formatCode>
                <c:ptCount val="5"/>
                <c:pt idx="0">
                  <c:v>210971</c:v>
                </c:pt>
                <c:pt idx="1">
                  <c:v>209550</c:v>
                </c:pt>
                <c:pt idx="2">
                  <c:v>201283</c:v>
                </c:pt>
                <c:pt idx="3">
                  <c:v>187674</c:v>
                </c:pt>
                <c:pt idx="4">
                  <c:v>192101</c:v>
                </c:pt>
              </c:numCache>
            </c:numRef>
          </c:val>
          <c:extLst>
            <c:ext xmlns:c16="http://schemas.microsoft.com/office/drawing/2014/chart" uri="{C3380CC4-5D6E-409C-BE32-E72D297353CC}">
              <c16:uniqueId val="{00000000-499D-4B79-BBC0-B12D2D59B3A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MGEE!$V$61</c:f>
              <c:strCache>
                <c:ptCount val="1"/>
                <c:pt idx="0">
                  <c:v>EBITDA/ Interest Expense (x)</c:v>
                </c:pt>
              </c:strCache>
            </c:strRef>
          </c:tx>
          <c:spPr>
            <a:ln w="25400">
              <a:solidFill>
                <a:srgbClr val="5B5E5E"/>
              </a:solidFill>
              <a:prstDash val="solid"/>
            </a:ln>
          </c:spPr>
          <c:marker>
            <c:symbol val="none"/>
          </c:marker>
          <c:cat>
            <c:strRef>
              <c:f>MGEE!$F$40:$J$40</c:f>
              <c:strCache>
                <c:ptCount val="5"/>
                <c:pt idx="0">
                  <c:v>2021Y</c:v>
                </c:pt>
                <c:pt idx="1">
                  <c:v>2020Y</c:v>
                </c:pt>
                <c:pt idx="2">
                  <c:v>2019Y</c:v>
                </c:pt>
                <c:pt idx="3">
                  <c:v>2018Y</c:v>
                </c:pt>
                <c:pt idx="4">
                  <c:v>2017Y</c:v>
                </c:pt>
              </c:strCache>
            </c:strRef>
          </c:cat>
          <c:val>
            <c:numRef>
              <c:f>MGEE!$X$61:$AB$61</c:f>
              <c:numCache>
                <c:formatCode>#,##0.00</c:formatCode>
                <c:ptCount val="5"/>
                <c:pt idx="0">
                  <c:v>8.7496267418712694</c:v>
                </c:pt>
                <c:pt idx="1">
                  <c:v>8.9090599889460496</c:v>
                </c:pt>
                <c:pt idx="2">
                  <c:v>8.7275289424619498</c:v>
                </c:pt>
                <c:pt idx="3">
                  <c:v>9.5708093222499908</c:v>
                </c:pt>
                <c:pt idx="4">
                  <c:v>9.9410577520182208</c:v>
                </c:pt>
              </c:numCache>
            </c:numRef>
          </c:val>
          <c:smooth val="0"/>
          <c:extLst>
            <c:ext xmlns:c16="http://schemas.microsoft.com/office/drawing/2014/chart" uri="{C3380CC4-5D6E-409C-BE32-E72D297353CC}">
              <c16:uniqueId val="{00000001-499D-4B79-BBC0-B12D2D59B3A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MGEE!$V$48:$V$53</c:f>
              <c:strCache>
                <c:ptCount val="6"/>
                <c:pt idx="0">
                  <c:v>Current Year</c:v>
                </c:pt>
                <c:pt idx="1">
                  <c:v>Next Year</c:v>
                </c:pt>
                <c:pt idx="2">
                  <c:v>2Yrs Out</c:v>
                </c:pt>
                <c:pt idx="3">
                  <c:v>3Yrs Out</c:v>
                </c:pt>
                <c:pt idx="4">
                  <c:v>4Yrs Out</c:v>
                </c:pt>
                <c:pt idx="5">
                  <c:v>Thereafter</c:v>
                </c:pt>
              </c:strCache>
            </c:strRef>
          </c:cat>
          <c:val>
            <c:numRef>
              <c:f>MGEE!$X$48:$X$53</c:f>
              <c:numCache>
                <c:formatCode>#,##0</c:formatCode>
                <c:ptCount val="6"/>
                <c:pt idx="0">
                  <c:v>11439</c:v>
                </c:pt>
                <c:pt idx="1">
                  <c:v>55930</c:v>
                </c:pt>
                <c:pt idx="2">
                  <c:v>6309</c:v>
                </c:pt>
                <c:pt idx="3">
                  <c:v>6250</c:v>
                </c:pt>
                <c:pt idx="4">
                  <c:v>21278</c:v>
                </c:pt>
                <c:pt idx="5">
                  <c:v>573108</c:v>
                </c:pt>
              </c:numCache>
            </c:numRef>
          </c:val>
          <c:extLst>
            <c:ext xmlns:c16="http://schemas.microsoft.com/office/drawing/2014/chart" uri="{C3380CC4-5D6E-409C-BE32-E72D297353CC}">
              <c16:uniqueId val="{00000000-3A60-418C-8BDF-BC99EE3B4684}"/>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AEP!$V$60</c:f>
              <c:strCache>
                <c:ptCount val="1"/>
                <c:pt idx="0">
                  <c:v>EBITDA ($000)</c:v>
                </c:pt>
              </c:strCache>
            </c:strRef>
          </c:tx>
          <c:spPr>
            <a:solidFill>
              <a:srgbClr val="FAB81A"/>
            </a:solidFill>
            <a:ln w="25400">
              <a:noFill/>
            </a:ln>
          </c:spPr>
          <c:invertIfNegative val="0"/>
          <c:cat>
            <c:strRef>
              <c:f>AEP!$F$40:$J$40</c:f>
              <c:strCache>
                <c:ptCount val="5"/>
                <c:pt idx="0">
                  <c:v>2021Y</c:v>
                </c:pt>
                <c:pt idx="1">
                  <c:v>2020Y</c:v>
                </c:pt>
                <c:pt idx="2">
                  <c:v>2019Y</c:v>
                </c:pt>
                <c:pt idx="3">
                  <c:v>2018Y</c:v>
                </c:pt>
                <c:pt idx="4">
                  <c:v>2017Y</c:v>
                </c:pt>
              </c:strCache>
            </c:strRef>
          </c:cat>
          <c:val>
            <c:numRef>
              <c:f>AEP!$F$76:$J$76</c:f>
              <c:numCache>
                <c:formatCode>#,##0</c:formatCode>
                <c:ptCount val="5"/>
                <c:pt idx="0">
                  <c:v>6713700</c:v>
                </c:pt>
                <c:pt idx="1">
                  <c:v>6173200</c:v>
                </c:pt>
                <c:pt idx="2">
                  <c:v>5583000</c:v>
                </c:pt>
                <c:pt idx="3">
                  <c:v>5431400</c:v>
                </c:pt>
                <c:pt idx="4">
                  <c:v>5919900</c:v>
                </c:pt>
              </c:numCache>
            </c:numRef>
          </c:val>
          <c:extLst>
            <c:ext xmlns:c16="http://schemas.microsoft.com/office/drawing/2014/chart" uri="{C3380CC4-5D6E-409C-BE32-E72D297353CC}">
              <c16:uniqueId val="{00000000-5F89-4F37-B49D-8AD956393AB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AEP!$V$61</c:f>
              <c:strCache>
                <c:ptCount val="1"/>
                <c:pt idx="0">
                  <c:v>EBITDA/ Interest Expense (x)</c:v>
                </c:pt>
              </c:strCache>
            </c:strRef>
          </c:tx>
          <c:spPr>
            <a:ln w="25400">
              <a:solidFill>
                <a:srgbClr val="5B5E5E"/>
              </a:solidFill>
              <a:prstDash val="solid"/>
            </a:ln>
          </c:spPr>
          <c:marker>
            <c:symbol val="none"/>
          </c:marker>
          <c:cat>
            <c:strRef>
              <c:f>AEP!$F$40:$J$40</c:f>
              <c:strCache>
                <c:ptCount val="5"/>
                <c:pt idx="0">
                  <c:v>2021Y</c:v>
                </c:pt>
                <c:pt idx="1">
                  <c:v>2020Y</c:v>
                </c:pt>
                <c:pt idx="2">
                  <c:v>2019Y</c:v>
                </c:pt>
                <c:pt idx="3">
                  <c:v>2018Y</c:v>
                </c:pt>
                <c:pt idx="4">
                  <c:v>2017Y</c:v>
                </c:pt>
              </c:strCache>
            </c:strRef>
          </c:cat>
          <c:val>
            <c:numRef>
              <c:f>AEP!$X$61:$AB$61</c:f>
              <c:numCache>
                <c:formatCode>#,##0.00</c:formatCode>
                <c:ptCount val="5"/>
                <c:pt idx="0">
                  <c:v>5.5989492119089297</c:v>
                </c:pt>
                <c:pt idx="1">
                  <c:v>5.2957021532126598</c:v>
                </c:pt>
                <c:pt idx="2">
                  <c:v>5.2055944055944101</c:v>
                </c:pt>
                <c:pt idx="3">
                  <c:v>5.5174725721251496</c:v>
                </c:pt>
                <c:pt idx="4">
                  <c:v>6.61441340782123</c:v>
                </c:pt>
              </c:numCache>
            </c:numRef>
          </c:val>
          <c:smooth val="0"/>
          <c:extLst>
            <c:ext xmlns:c16="http://schemas.microsoft.com/office/drawing/2014/chart" uri="{C3380CC4-5D6E-409C-BE32-E72D297353CC}">
              <c16:uniqueId val="{00000001-5F89-4F37-B49D-8AD956393AB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MGEE!$D$44</c:f>
              <c:strCache>
                <c:ptCount val="1"/>
                <c:pt idx="0">
                  <c:v>Debt/ Total Capital (%)</c:v>
                </c:pt>
              </c:strCache>
            </c:strRef>
          </c:tx>
          <c:spPr>
            <a:solidFill>
              <a:srgbClr val="FAB81A"/>
            </a:solidFill>
            <a:ln w="25400">
              <a:noFill/>
            </a:ln>
          </c:spPr>
          <c:invertIfNegative val="0"/>
          <c:cat>
            <c:strRef>
              <c:f>MGEE!$F$40:$J$40</c:f>
              <c:strCache>
                <c:ptCount val="5"/>
                <c:pt idx="0">
                  <c:v>2021Y</c:v>
                </c:pt>
                <c:pt idx="1">
                  <c:v>2020Y</c:v>
                </c:pt>
                <c:pt idx="2">
                  <c:v>2019Y</c:v>
                </c:pt>
                <c:pt idx="3">
                  <c:v>2018Y</c:v>
                </c:pt>
                <c:pt idx="4">
                  <c:v>2017Y</c:v>
                </c:pt>
              </c:strCache>
            </c:strRef>
          </c:cat>
          <c:val>
            <c:numRef>
              <c:f>MGEE!$F$44:$J$44</c:f>
              <c:numCache>
                <c:formatCode>#,##0.00</c:formatCode>
                <c:ptCount val="5"/>
                <c:pt idx="0">
                  <c:v>38.788942466367097</c:v>
                </c:pt>
                <c:pt idx="1">
                  <c:v>38.117517117544402</c:v>
                </c:pt>
                <c:pt idx="2">
                  <c:v>39.657922684941603</c:v>
                </c:pt>
                <c:pt idx="3">
                  <c:v>38.566370096990099</c:v>
                </c:pt>
                <c:pt idx="4">
                  <c:v>35.409445551128798</c:v>
                </c:pt>
              </c:numCache>
            </c:numRef>
          </c:val>
          <c:extLst>
            <c:ext xmlns:c16="http://schemas.microsoft.com/office/drawing/2014/chart" uri="{C3380CC4-5D6E-409C-BE32-E72D297353CC}">
              <c16:uniqueId val="{00000000-02FB-4A2D-9D88-082D738799D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MGEE!$V$71</c:f>
              <c:strCache>
                <c:ptCount val="1"/>
                <c:pt idx="0">
                  <c:v> Average Debt/ EBITDA (x)</c:v>
                </c:pt>
              </c:strCache>
            </c:strRef>
          </c:tx>
          <c:spPr>
            <a:ln w="25400">
              <a:solidFill>
                <a:srgbClr val="5B5E5E"/>
              </a:solidFill>
              <a:prstDash val="solid"/>
            </a:ln>
          </c:spPr>
          <c:marker>
            <c:symbol val="none"/>
          </c:marker>
          <c:cat>
            <c:strRef>
              <c:f>MGEE!$F$40:$J$40</c:f>
              <c:strCache>
                <c:ptCount val="5"/>
                <c:pt idx="0">
                  <c:v>2021Y</c:v>
                </c:pt>
                <c:pt idx="1">
                  <c:v>2020Y</c:v>
                </c:pt>
                <c:pt idx="2">
                  <c:v>2019Y</c:v>
                </c:pt>
                <c:pt idx="3">
                  <c:v>2018Y</c:v>
                </c:pt>
                <c:pt idx="4">
                  <c:v>2017Y</c:v>
                </c:pt>
              </c:strCache>
            </c:strRef>
          </c:cat>
          <c:val>
            <c:numRef>
              <c:f>MGEE!$X$71:$AB$71</c:f>
              <c:numCache>
                <c:formatCode>#,##0.00</c:formatCode>
                <c:ptCount val="5"/>
                <c:pt idx="0">
                  <c:v>2.92522609742571</c:v>
                </c:pt>
                <c:pt idx="1">
                  <c:v>2.6980082319255501</c:v>
                </c:pt>
                <c:pt idx="2">
                  <c:v>2.6899384200354701</c:v>
                </c:pt>
                <c:pt idx="3">
                  <c:v>2.4536896426782602</c:v>
                </c:pt>
                <c:pt idx="4">
                  <c:v>2.08014859370852</c:v>
                </c:pt>
              </c:numCache>
            </c:numRef>
          </c:val>
          <c:smooth val="0"/>
          <c:extLst>
            <c:ext xmlns:c16="http://schemas.microsoft.com/office/drawing/2014/chart" uri="{C3380CC4-5D6E-409C-BE32-E72D297353CC}">
              <c16:uniqueId val="{00000001-02FB-4A2D-9D88-082D738799D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A75-4FF8-AC15-03A4E366BC76}"/>
              </c:ext>
            </c:extLst>
          </c:dPt>
          <c:dPt>
            <c:idx val="1"/>
            <c:bubble3D val="0"/>
            <c:spPr>
              <a:solidFill>
                <a:srgbClr val="5B5E5E"/>
              </a:solidFill>
              <a:ln w="25400">
                <a:noFill/>
              </a:ln>
            </c:spPr>
            <c:extLst>
              <c:ext xmlns:c16="http://schemas.microsoft.com/office/drawing/2014/chart" uri="{C3380CC4-5D6E-409C-BE32-E72D297353CC}">
                <c16:uniqueId val="{00000003-5A75-4FF8-AC15-03A4E366BC76}"/>
              </c:ext>
            </c:extLst>
          </c:dPt>
          <c:dPt>
            <c:idx val="2"/>
            <c:bubble3D val="0"/>
            <c:spPr>
              <a:solidFill>
                <a:srgbClr val="008794"/>
              </a:solidFill>
              <a:ln w="25400">
                <a:noFill/>
              </a:ln>
            </c:spPr>
            <c:extLst>
              <c:ext xmlns:c16="http://schemas.microsoft.com/office/drawing/2014/chart" uri="{C3380CC4-5D6E-409C-BE32-E72D297353CC}">
                <c16:uniqueId val="{00000005-5A75-4FF8-AC15-03A4E366BC76}"/>
              </c:ext>
            </c:extLst>
          </c:dPt>
          <c:cat>
            <c:multiLvlStrRef>
              <c:f>'MGEE (2)'!$V$67:$X$69</c:f>
              <c:multiLvlStrCache>
                <c:ptCount val="3"/>
                <c:lvl>
                  <c:pt idx="0">
                    <c:v>50.13%</c:v>
                  </c:pt>
                  <c:pt idx="1">
                    <c:v>0.00%</c:v>
                  </c:pt>
                  <c:pt idx="2">
                    <c:v>40.61%</c:v>
                  </c:pt>
                </c:lvl>
                <c:lvl>
                  <c:pt idx="0">
                    <c:v>Commom Equity -</c:v>
                  </c:pt>
                  <c:pt idx="1">
                    <c:v>Total Preferred -</c:v>
                  </c:pt>
                  <c:pt idx="2">
                    <c:v>Total Debt -</c:v>
                  </c:pt>
                </c:lvl>
              </c:multiLvlStrCache>
            </c:multiLvlStrRef>
          </c:cat>
          <c:val>
            <c:numRef>
              <c:f>'MGEE (2)'!$X$67:$X$69</c:f>
              <c:numCache>
                <c:formatCode>0.00"%"</c:formatCode>
                <c:ptCount val="3"/>
                <c:pt idx="0">
                  <c:v>50.128531978955898</c:v>
                </c:pt>
                <c:pt idx="1">
                  <c:v>0</c:v>
                </c:pt>
                <c:pt idx="2">
                  <c:v>40.605004577509597</c:v>
                </c:pt>
              </c:numCache>
            </c:numRef>
          </c:val>
          <c:extLst>
            <c:ext xmlns:c16="http://schemas.microsoft.com/office/drawing/2014/chart" uri="{C3380CC4-5D6E-409C-BE32-E72D297353CC}">
              <c16:uniqueId val="{00000006-5A75-4FF8-AC15-03A4E366BC76}"/>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'MGEE (2)'!$V$60</c:f>
              <c:strCache>
                <c:ptCount val="1"/>
                <c:pt idx="0">
                  <c:v>EBITDA ($000)</c:v>
                </c:pt>
              </c:strCache>
            </c:strRef>
          </c:tx>
          <c:spPr>
            <a:solidFill>
              <a:srgbClr val="FAB81A"/>
            </a:solidFill>
            <a:ln w="25400">
              <a:noFill/>
            </a:ln>
          </c:spPr>
          <c:invertIfNegative val="0"/>
          <c:cat>
            <c:strRef>
              <c:f>'MGEE (2)'!$F$40:$J$40</c:f>
              <c:strCache>
                <c:ptCount val="5"/>
                <c:pt idx="0">
                  <c:v>2021Y</c:v>
                </c:pt>
                <c:pt idx="1">
                  <c:v>2020Y</c:v>
                </c:pt>
                <c:pt idx="2">
                  <c:v>2019Y</c:v>
                </c:pt>
                <c:pt idx="3">
                  <c:v>2018Y</c:v>
                </c:pt>
                <c:pt idx="4">
                  <c:v>2017Y</c:v>
                </c:pt>
              </c:strCache>
            </c:strRef>
          </c:cat>
          <c:val>
            <c:numRef>
              <c:f>'MGEE (2)'!$F$76:$J$76</c:f>
              <c:numCache>
                <c:formatCode>#,##0</c:formatCode>
                <c:ptCount val="5"/>
                <c:pt idx="0">
                  <c:v>204166</c:v>
                </c:pt>
                <c:pt idx="1">
                  <c:v>200188</c:v>
                </c:pt>
                <c:pt idx="2">
                  <c:v>194057</c:v>
                </c:pt>
                <c:pt idx="3">
                  <c:v>182106</c:v>
                </c:pt>
                <c:pt idx="4">
                  <c:v>185163</c:v>
                </c:pt>
              </c:numCache>
            </c:numRef>
          </c:val>
          <c:extLst>
            <c:ext xmlns:c16="http://schemas.microsoft.com/office/drawing/2014/chart" uri="{C3380CC4-5D6E-409C-BE32-E72D297353CC}">
              <c16:uniqueId val="{00000000-6EF3-4146-9890-277BB4EB8DD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'MGEE (2)'!$V$61</c:f>
              <c:strCache>
                <c:ptCount val="1"/>
                <c:pt idx="0">
                  <c:v>EBITDA/ Interest Expense (x)</c:v>
                </c:pt>
              </c:strCache>
            </c:strRef>
          </c:tx>
          <c:spPr>
            <a:ln w="25400">
              <a:solidFill>
                <a:srgbClr val="5B5E5E"/>
              </a:solidFill>
              <a:prstDash val="solid"/>
            </a:ln>
          </c:spPr>
          <c:marker>
            <c:symbol val="none"/>
          </c:marker>
          <c:cat>
            <c:strRef>
              <c:f>'MGEE (2)'!$F$40:$J$40</c:f>
              <c:strCache>
                <c:ptCount val="5"/>
                <c:pt idx="0">
                  <c:v>2021Y</c:v>
                </c:pt>
                <c:pt idx="1">
                  <c:v>2020Y</c:v>
                </c:pt>
                <c:pt idx="2">
                  <c:v>2019Y</c:v>
                </c:pt>
                <c:pt idx="3">
                  <c:v>2018Y</c:v>
                </c:pt>
                <c:pt idx="4">
                  <c:v>2017Y</c:v>
                </c:pt>
              </c:strCache>
            </c:strRef>
          </c:cat>
          <c:val>
            <c:numRef>
              <c:f>'MGEE (2)'!$X$61:$AB$61</c:f>
              <c:numCache>
                <c:formatCode>#,##0.00</c:formatCode>
                <c:ptCount val="5"/>
                <c:pt idx="0">
                  <c:v>8.4530286092824891</c:v>
                </c:pt>
                <c:pt idx="1">
                  <c:v>8.4674731410202195</c:v>
                </c:pt>
                <c:pt idx="2">
                  <c:v>7.98654210223064</c:v>
                </c:pt>
                <c:pt idx="3">
                  <c:v>8.5911213851016708</c:v>
                </c:pt>
                <c:pt idx="4">
                  <c:v>9.2470535357570895</c:v>
                </c:pt>
              </c:numCache>
            </c:numRef>
          </c:val>
          <c:smooth val="0"/>
          <c:extLst>
            <c:ext xmlns:c16="http://schemas.microsoft.com/office/drawing/2014/chart" uri="{C3380CC4-5D6E-409C-BE32-E72D297353CC}">
              <c16:uniqueId val="{00000001-6EF3-4146-9890-277BB4EB8DD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'MGEE (2)'!$V$48:$V$53</c:f>
              <c:strCache>
                <c:ptCount val="6"/>
                <c:pt idx="0">
                  <c:v>Current Year</c:v>
                </c:pt>
                <c:pt idx="1">
                  <c:v>Next Year</c:v>
                </c:pt>
                <c:pt idx="2">
                  <c:v>2Yrs Out</c:v>
                </c:pt>
                <c:pt idx="3">
                  <c:v>3Yrs Out</c:v>
                </c:pt>
                <c:pt idx="4">
                  <c:v>4Yrs Out</c:v>
                </c:pt>
                <c:pt idx="5">
                  <c:v>Thereafter</c:v>
                </c:pt>
              </c:strCache>
            </c:strRef>
          </c:cat>
          <c:val>
            <c:numRef>
              <c:f>'MGEE (2)'!$X$48:$X$53</c:f>
              <c:numCache>
                <c:formatCode>#,##0</c:formatCode>
                <c:ptCount val="6"/>
                <c:pt idx="0">
                  <c:v>11439</c:v>
                </c:pt>
                <c:pt idx="1">
                  <c:v>55930</c:v>
                </c:pt>
                <c:pt idx="2">
                  <c:v>6309</c:v>
                </c:pt>
                <c:pt idx="3">
                  <c:v>6250</c:v>
                </c:pt>
                <c:pt idx="4">
                  <c:v>21278</c:v>
                </c:pt>
                <c:pt idx="5">
                  <c:v>573108</c:v>
                </c:pt>
              </c:numCache>
            </c:numRef>
          </c:val>
          <c:extLst>
            <c:ext xmlns:c16="http://schemas.microsoft.com/office/drawing/2014/chart" uri="{C3380CC4-5D6E-409C-BE32-E72D297353CC}">
              <c16:uniqueId val="{00000000-AEEC-493D-9AA4-183FFFB99D08}"/>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'MGEE (2)'!$D$44</c:f>
              <c:strCache>
                <c:ptCount val="1"/>
                <c:pt idx="0">
                  <c:v>Debt/ Total Capital (%)</c:v>
                </c:pt>
              </c:strCache>
            </c:strRef>
          </c:tx>
          <c:spPr>
            <a:solidFill>
              <a:srgbClr val="FAB81A"/>
            </a:solidFill>
            <a:ln w="25400">
              <a:noFill/>
            </a:ln>
          </c:spPr>
          <c:invertIfNegative val="0"/>
          <c:cat>
            <c:strRef>
              <c:f>'MGEE (2)'!$F$40:$J$40</c:f>
              <c:strCache>
                <c:ptCount val="5"/>
                <c:pt idx="0">
                  <c:v>2021Y</c:v>
                </c:pt>
                <c:pt idx="1">
                  <c:v>2020Y</c:v>
                </c:pt>
                <c:pt idx="2">
                  <c:v>2019Y</c:v>
                </c:pt>
                <c:pt idx="3">
                  <c:v>2018Y</c:v>
                </c:pt>
                <c:pt idx="4">
                  <c:v>2017Y</c:v>
                </c:pt>
              </c:strCache>
            </c:strRef>
          </c:cat>
          <c:val>
            <c:numRef>
              <c:f>'MGEE (2)'!$F$44:$J$44</c:f>
              <c:numCache>
                <c:formatCode>#,##0.00</c:formatCode>
                <c:ptCount val="5"/>
                <c:pt idx="0">
                  <c:v>40.605004577509597</c:v>
                </c:pt>
                <c:pt idx="1">
                  <c:v>40.819190722401999</c:v>
                </c:pt>
                <c:pt idx="2">
                  <c:v>41.969021347731797</c:v>
                </c:pt>
                <c:pt idx="3">
                  <c:v>42.549633299075701</c:v>
                </c:pt>
                <c:pt idx="4">
                  <c:v>40.269797533856803</c:v>
                </c:pt>
              </c:numCache>
            </c:numRef>
          </c:val>
          <c:extLst>
            <c:ext xmlns:c16="http://schemas.microsoft.com/office/drawing/2014/chart" uri="{C3380CC4-5D6E-409C-BE32-E72D297353CC}">
              <c16:uniqueId val="{00000000-93F5-408B-B06C-A15BC625892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'MGEE (2)'!$V$71</c:f>
              <c:strCache>
                <c:ptCount val="1"/>
                <c:pt idx="0">
                  <c:v> Average Debt/ EBITDA (x)</c:v>
                </c:pt>
              </c:strCache>
            </c:strRef>
          </c:tx>
          <c:spPr>
            <a:ln w="25400">
              <a:solidFill>
                <a:srgbClr val="5B5E5E"/>
              </a:solidFill>
              <a:prstDash val="solid"/>
            </a:ln>
          </c:spPr>
          <c:marker>
            <c:symbol val="none"/>
          </c:marker>
          <c:cat>
            <c:strRef>
              <c:f>'MGEE (2)'!$F$40:$J$40</c:f>
              <c:strCache>
                <c:ptCount val="5"/>
                <c:pt idx="0">
                  <c:v>2021Y</c:v>
                </c:pt>
                <c:pt idx="1">
                  <c:v>2020Y</c:v>
                </c:pt>
                <c:pt idx="2">
                  <c:v>2019Y</c:v>
                </c:pt>
                <c:pt idx="3">
                  <c:v>2018Y</c:v>
                </c:pt>
                <c:pt idx="4">
                  <c:v>2017Y</c:v>
                </c:pt>
              </c:strCache>
            </c:strRef>
          </c:cat>
          <c:val>
            <c:numRef>
              <c:f>'MGEE (2)'!$X$71:$AB$71</c:f>
              <c:numCache>
                <c:formatCode>#,##0.00</c:formatCode>
                <c:ptCount val="5"/>
                <c:pt idx="0">
                  <c:v>3.0227259925746699</c:v>
                </c:pt>
                <c:pt idx="1">
                  <c:v>2.8241833926109501</c:v>
                </c:pt>
                <c:pt idx="2">
                  <c:v>2.7889614906960301</c:v>
                </c:pt>
                <c:pt idx="3">
                  <c:v>2.5274970346940799</c:v>
                </c:pt>
                <c:pt idx="4">
                  <c:v>2.1580911143154999</c:v>
                </c:pt>
              </c:numCache>
            </c:numRef>
          </c:val>
          <c:smooth val="0"/>
          <c:extLst>
            <c:ext xmlns:c16="http://schemas.microsoft.com/office/drawing/2014/chart" uri="{C3380CC4-5D6E-409C-BE32-E72D297353CC}">
              <c16:uniqueId val="{00000001-93F5-408B-B06C-A15BC625892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E36F-4AB1-ADE8-701477CD5CD3}"/>
              </c:ext>
            </c:extLst>
          </c:dPt>
          <c:dPt>
            <c:idx val="1"/>
            <c:bubble3D val="0"/>
            <c:spPr>
              <a:solidFill>
                <a:srgbClr val="5B5E5E"/>
              </a:solidFill>
              <a:ln w="25400">
                <a:noFill/>
              </a:ln>
            </c:spPr>
            <c:extLst>
              <c:ext xmlns:c16="http://schemas.microsoft.com/office/drawing/2014/chart" uri="{C3380CC4-5D6E-409C-BE32-E72D297353CC}">
                <c16:uniqueId val="{00000003-E36F-4AB1-ADE8-701477CD5CD3}"/>
              </c:ext>
            </c:extLst>
          </c:dPt>
          <c:dPt>
            <c:idx val="2"/>
            <c:bubble3D val="0"/>
            <c:spPr>
              <a:solidFill>
                <a:srgbClr val="008794"/>
              </a:solidFill>
              <a:ln w="25400">
                <a:noFill/>
              </a:ln>
            </c:spPr>
            <c:extLst>
              <c:ext xmlns:c16="http://schemas.microsoft.com/office/drawing/2014/chart" uri="{C3380CC4-5D6E-409C-BE32-E72D297353CC}">
                <c16:uniqueId val="{00000005-E36F-4AB1-ADE8-701477CD5CD3}"/>
              </c:ext>
            </c:extLst>
          </c:dPt>
          <c:cat>
            <c:multiLvlStrRef>
              <c:f>NEE!$V$67:$X$69</c:f>
              <c:multiLvlStrCache>
                <c:ptCount val="3"/>
                <c:lvl>
                  <c:pt idx="0">
                    <c:v>36.74%</c:v>
                  </c:pt>
                  <c:pt idx="1">
                    <c:v>0.00%</c:v>
                  </c:pt>
                  <c:pt idx="2">
                    <c:v>54.90%</c:v>
                  </c:pt>
                </c:lvl>
                <c:lvl>
                  <c:pt idx="0">
                    <c:v>Commom Equity -</c:v>
                  </c:pt>
                  <c:pt idx="1">
                    <c:v>Total Preferred -</c:v>
                  </c:pt>
                  <c:pt idx="2">
                    <c:v>Total Debt -</c:v>
                  </c:pt>
                </c:lvl>
              </c:multiLvlStrCache>
            </c:multiLvlStrRef>
          </c:cat>
          <c:val>
            <c:numRef>
              <c:f>NEE!$X$67:$X$69</c:f>
              <c:numCache>
                <c:formatCode>0.00"%"</c:formatCode>
                <c:ptCount val="3"/>
                <c:pt idx="0">
                  <c:v>36.742353161944102</c:v>
                </c:pt>
                <c:pt idx="1">
                  <c:v>0</c:v>
                </c:pt>
                <c:pt idx="2">
                  <c:v>54.895260293725499</c:v>
                </c:pt>
              </c:numCache>
            </c:numRef>
          </c:val>
          <c:extLst>
            <c:ext xmlns:c16="http://schemas.microsoft.com/office/drawing/2014/chart" uri="{C3380CC4-5D6E-409C-BE32-E72D297353CC}">
              <c16:uniqueId val="{00000006-E36F-4AB1-ADE8-701477CD5CD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NEE!$V$60</c:f>
              <c:strCache>
                <c:ptCount val="1"/>
                <c:pt idx="0">
                  <c:v>EBITDA ($000)</c:v>
                </c:pt>
              </c:strCache>
            </c:strRef>
          </c:tx>
          <c:spPr>
            <a:solidFill>
              <a:srgbClr val="FAB81A"/>
            </a:solidFill>
            <a:ln w="25400">
              <a:noFill/>
            </a:ln>
          </c:spPr>
          <c:invertIfNegative val="0"/>
          <c:cat>
            <c:strRef>
              <c:f>NEE!$F$40:$J$40</c:f>
              <c:strCache>
                <c:ptCount val="5"/>
                <c:pt idx="0">
                  <c:v>2021Y</c:v>
                </c:pt>
                <c:pt idx="1">
                  <c:v>2020Y</c:v>
                </c:pt>
                <c:pt idx="2">
                  <c:v>2019Y</c:v>
                </c:pt>
                <c:pt idx="3">
                  <c:v>2018Y</c:v>
                </c:pt>
                <c:pt idx="4">
                  <c:v>2017Y</c:v>
                </c:pt>
              </c:strCache>
            </c:strRef>
          </c:cat>
          <c:val>
            <c:numRef>
              <c:f>NEE!$F$76:$J$76</c:f>
              <c:numCache>
                <c:formatCode>#,##0</c:formatCode>
                <c:ptCount val="5"/>
                <c:pt idx="0">
                  <c:v>8659000</c:v>
                </c:pt>
                <c:pt idx="1">
                  <c:v>8678000</c:v>
                </c:pt>
                <c:pt idx="2">
                  <c:v>10563000</c:v>
                </c:pt>
                <c:pt idx="3">
                  <c:v>12997000</c:v>
                </c:pt>
                <c:pt idx="4">
                  <c:v>8859000</c:v>
                </c:pt>
              </c:numCache>
            </c:numRef>
          </c:val>
          <c:extLst>
            <c:ext xmlns:c16="http://schemas.microsoft.com/office/drawing/2014/chart" uri="{C3380CC4-5D6E-409C-BE32-E72D297353CC}">
              <c16:uniqueId val="{00000000-3BB1-440D-A4AB-EF23092C21D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NEE!$V$61</c:f>
              <c:strCache>
                <c:ptCount val="1"/>
                <c:pt idx="0">
                  <c:v>EBITDA/ Interest Expense (x)</c:v>
                </c:pt>
              </c:strCache>
            </c:strRef>
          </c:tx>
          <c:spPr>
            <a:ln w="25400">
              <a:solidFill>
                <a:srgbClr val="5B5E5E"/>
              </a:solidFill>
              <a:prstDash val="solid"/>
            </a:ln>
          </c:spPr>
          <c:marker>
            <c:symbol val="none"/>
          </c:marker>
          <c:cat>
            <c:strRef>
              <c:f>NEE!$F$40:$J$40</c:f>
              <c:strCache>
                <c:ptCount val="5"/>
                <c:pt idx="0">
                  <c:v>2021Y</c:v>
                </c:pt>
                <c:pt idx="1">
                  <c:v>2020Y</c:v>
                </c:pt>
                <c:pt idx="2">
                  <c:v>2019Y</c:v>
                </c:pt>
                <c:pt idx="3">
                  <c:v>2018Y</c:v>
                </c:pt>
                <c:pt idx="4">
                  <c:v>2017Y</c:v>
                </c:pt>
              </c:strCache>
            </c:strRef>
          </c:cat>
          <c:val>
            <c:numRef>
              <c:f>NEE!$X$61:$AB$61</c:f>
              <c:numCache>
                <c:formatCode>#,##0.00</c:formatCode>
                <c:ptCount val="5"/>
                <c:pt idx="0">
                  <c:v>6.8181102362204697</c:v>
                </c:pt>
                <c:pt idx="1">
                  <c:v>4.4502564102564097</c:v>
                </c:pt>
                <c:pt idx="2">
                  <c:v>4.6967541129390797</c:v>
                </c:pt>
                <c:pt idx="3">
                  <c:v>8.6762349799732998</c:v>
                </c:pt>
                <c:pt idx="4">
                  <c:v>5.68613607188703</c:v>
                </c:pt>
              </c:numCache>
            </c:numRef>
          </c:val>
          <c:smooth val="0"/>
          <c:extLst>
            <c:ext xmlns:c16="http://schemas.microsoft.com/office/drawing/2014/chart" uri="{C3380CC4-5D6E-409C-BE32-E72D297353CC}">
              <c16:uniqueId val="{00000001-3BB1-440D-A4AB-EF23092C21D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NEE!$V$48:$V$53</c:f>
              <c:strCache>
                <c:ptCount val="6"/>
                <c:pt idx="0">
                  <c:v>Current Year</c:v>
                </c:pt>
                <c:pt idx="1">
                  <c:v>Next Year</c:v>
                </c:pt>
                <c:pt idx="2">
                  <c:v>2Yrs Out</c:v>
                </c:pt>
                <c:pt idx="3">
                  <c:v>3Yrs Out</c:v>
                </c:pt>
                <c:pt idx="4">
                  <c:v>4Yrs Out</c:v>
                </c:pt>
                <c:pt idx="5">
                  <c:v>Thereafter</c:v>
                </c:pt>
              </c:strCache>
            </c:strRef>
          </c:cat>
          <c:val>
            <c:numRef>
              <c:f>NEE!$X$48:$X$53</c:f>
              <c:numCache>
                <c:formatCode>#,##0</c:formatCode>
                <c:ptCount val="6"/>
                <c:pt idx="0">
                  <c:v>3867000</c:v>
                </c:pt>
                <c:pt idx="1">
                  <c:v>8394000</c:v>
                </c:pt>
                <c:pt idx="2">
                  <c:v>3672000</c:v>
                </c:pt>
                <c:pt idx="3">
                  <c:v>6536000</c:v>
                </c:pt>
                <c:pt idx="4">
                  <c:v>1322000</c:v>
                </c:pt>
                <c:pt idx="5">
                  <c:v>31236000</c:v>
                </c:pt>
              </c:numCache>
            </c:numRef>
          </c:val>
          <c:extLst>
            <c:ext xmlns:c16="http://schemas.microsoft.com/office/drawing/2014/chart" uri="{C3380CC4-5D6E-409C-BE32-E72D297353CC}">
              <c16:uniqueId val="{00000000-EBC5-49B2-BE27-DD4C54CAF5C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NEE!$D$44</c:f>
              <c:strCache>
                <c:ptCount val="1"/>
                <c:pt idx="0">
                  <c:v>Debt/ Total Capital (%)</c:v>
                </c:pt>
              </c:strCache>
            </c:strRef>
          </c:tx>
          <c:spPr>
            <a:solidFill>
              <a:srgbClr val="FAB81A"/>
            </a:solidFill>
            <a:ln w="25400">
              <a:noFill/>
            </a:ln>
          </c:spPr>
          <c:invertIfNegative val="0"/>
          <c:cat>
            <c:strRef>
              <c:f>NEE!$F$40:$J$40</c:f>
              <c:strCache>
                <c:ptCount val="5"/>
                <c:pt idx="0">
                  <c:v>2021Y</c:v>
                </c:pt>
                <c:pt idx="1">
                  <c:v>2020Y</c:v>
                </c:pt>
                <c:pt idx="2">
                  <c:v>2019Y</c:v>
                </c:pt>
                <c:pt idx="3">
                  <c:v>2018Y</c:v>
                </c:pt>
                <c:pt idx="4">
                  <c:v>2017Y</c:v>
                </c:pt>
              </c:strCache>
            </c:strRef>
          </c:cat>
          <c:val>
            <c:numRef>
              <c:f>NEE!$F$44:$J$44</c:f>
              <c:numCache>
                <c:formatCode>#,##0.00</c:formatCode>
                <c:ptCount val="5"/>
                <c:pt idx="0">
                  <c:v>54.895260293725499</c:v>
                </c:pt>
                <c:pt idx="1">
                  <c:v>52.042482788066401</c:v>
                </c:pt>
                <c:pt idx="2">
                  <c:v>50.7589663936741</c:v>
                </c:pt>
                <c:pt idx="3">
                  <c:v>50.023087985012602</c:v>
                </c:pt>
                <c:pt idx="4">
                  <c:v>54.411991725585899</c:v>
                </c:pt>
              </c:numCache>
            </c:numRef>
          </c:val>
          <c:extLst>
            <c:ext xmlns:c16="http://schemas.microsoft.com/office/drawing/2014/chart" uri="{C3380CC4-5D6E-409C-BE32-E72D297353CC}">
              <c16:uniqueId val="{00000000-9FDC-466E-B711-D05AC45A97E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NEE!$V$71</c:f>
              <c:strCache>
                <c:ptCount val="1"/>
                <c:pt idx="0">
                  <c:v> Average Debt/ EBITDA (x)</c:v>
                </c:pt>
              </c:strCache>
            </c:strRef>
          </c:tx>
          <c:spPr>
            <a:ln w="25400">
              <a:solidFill>
                <a:srgbClr val="5B5E5E"/>
              </a:solidFill>
              <a:prstDash val="solid"/>
            </a:ln>
          </c:spPr>
          <c:marker>
            <c:symbol val="none"/>
          </c:marker>
          <c:cat>
            <c:strRef>
              <c:f>NEE!$F$40:$J$40</c:f>
              <c:strCache>
                <c:ptCount val="5"/>
                <c:pt idx="0">
                  <c:v>2021Y</c:v>
                </c:pt>
                <c:pt idx="1">
                  <c:v>2020Y</c:v>
                </c:pt>
                <c:pt idx="2">
                  <c:v>2019Y</c:v>
                </c:pt>
                <c:pt idx="3">
                  <c:v>2018Y</c:v>
                </c:pt>
                <c:pt idx="4">
                  <c:v>2017Y</c:v>
                </c:pt>
              </c:strCache>
            </c:strRef>
          </c:cat>
          <c:val>
            <c:numRef>
              <c:f>NEE!$X$71:$AB$71</c:f>
              <c:numCache>
                <c:formatCode>#,##0.00</c:formatCode>
                <c:ptCount val="5"/>
                <c:pt idx="0">
                  <c:v>6.1641067097817297</c:v>
                </c:pt>
                <c:pt idx="1">
                  <c:v>5.41577840516248</c:v>
                </c:pt>
                <c:pt idx="2">
                  <c:v>3.8872361071665198</c:v>
                </c:pt>
                <c:pt idx="3">
                  <c:v>2.5746422251288799</c:v>
                </c:pt>
                <c:pt idx="4">
                  <c:v>3.8490941415509701</c:v>
                </c:pt>
              </c:numCache>
            </c:numRef>
          </c:val>
          <c:smooth val="0"/>
          <c:extLst>
            <c:ext xmlns:c16="http://schemas.microsoft.com/office/drawing/2014/chart" uri="{C3380CC4-5D6E-409C-BE32-E72D297353CC}">
              <c16:uniqueId val="{00000001-9FDC-466E-B711-D05AC45A97E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FPL!$V$66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D14-4923-9B32-0D5A8DB77515}"/>
              </c:ext>
            </c:extLst>
          </c:dPt>
          <c:dPt>
            <c:idx val="1"/>
            <c:bubble3D val="0"/>
            <c:spPr>
              <a:solidFill>
                <a:srgbClr val="5B5E5E"/>
              </a:solidFill>
              <a:ln w="25400">
                <a:noFill/>
              </a:ln>
            </c:spPr>
            <c:extLst>
              <c:ext xmlns:c16="http://schemas.microsoft.com/office/drawing/2014/chart" uri="{C3380CC4-5D6E-409C-BE32-E72D297353CC}">
                <c16:uniqueId val="{00000003-BD14-4923-9B32-0D5A8DB77515}"/>
              </c:ext>
            </c:extLst>
          </c:dPt>
          <c:dPt>
            <c:idx val="2"/>
            <c:bubble3D val="0"/>
            <c:spPr>
              <a:solidFill>
                <a:srgbClr val="008794"/>
              </a:solidFill>
              <a:ln w="25400">
                <a:noFill/>
              </a:ln>
            </c:spPr>
            <c:extLst>
              <c:ext xmlns:c16="http://schemas.microsoft.com/office/drawing/2014/chart" uri="{C3380CC4-5D6E-409C-BE32-E72D297353CC}">
                <c16:uniqueId val="{00000005-BD14-4923-9B32-0D5A8DB77515}"/>
              </c:ext>
            </c:extLst>
          </c:dPt>
          <c:cat>
            <c:multiLvlStrRef>
              <c:f>FPL!$V$67:$X$69</c:f>
              <c:multiLvlStrCache>
                <c:ptCount val="3"/>
                <c:lvl>
                  <c:pt idx="0">
                    <c:v>62.57%</c:v>
                  </c:pt>
                  <c:pt idx="1">
                    <c:v>0.00%</c:v>
                  </c:pt>
                  <c:pt idx="2">
                    <c:v>37.43%</c:v>
                  </c:pt>
                </c:lvl>
                <c:lvl>
                  <c:pt idx="0">
                    <c:v>Commom Equity -</c:v>
                  </c:pt>
                  <c:pt idx="1">
                    <c:v>Total Preferred -</c:v>
                  </c:pt>
                  <c:pt idx="2">
                    <c:v>Total Debt -</c:v>
                  </c:pt>
                </c:lvl>
              </c:multiLvlStrCache>
            </c:multiLvlStrRef>
          </c:cat>
          <c:val>
            <c:numRef>
              <c:f>FPL!$X$67:$X$69</c:f>
              <c:numCache>
                <c:formatCode>0.00"%"</c:formatCode>
                <c:ptCount val="3"/>
                <c:pt idx="0">
                  <c:v>62.574972991096402</c:v>
                </c:pt>
                <c:pt idx="1">
                  <c:v>0</c:v>
                </c:pt>
                <c:pt idx="2">
                  <c:v>37.425027008903598</c:v>
                </c:pt>
              </c:numCache>
            </c:numRef>
          </c:val>
          <c:extLst>
            <c:ext xmlns:c16="http://schemas.microsoft.com/office/drawing/2014/chart" uri="{C3380CC4-5D6E-409C-BE32-E72D297353CC}">
              <c16:uniqueId val="{00000006-BD14-4923-9B32-0D5A8DB7751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AEP!$V$41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AEP!$V$48:$V$53</c:f>
              <c:strCache>
                <c:ptCount val="6"/>
                <c:pt idx="0">
                  <c:v>Current Year</c:v>
                </c:pt>
                <c:pt idx="1">
                  <c:v>Next Year</c:v>
                </c:pt>
                <c:pt idx="2">
                  <c:v>2Yrs Out</c:v>
                </c:pt>
                <c:pt idx="3">
                  <c:v>3Yrs Out</c:v>
                </c:pt>
                <c:pt idx="4">
                  <c:v>4Yrs Out</c:v>
                </c:pt>
                <c:pt idx="5">
                  <c:v>Thereafter</c:v>
                </c:pt>
              </c:strCache>
            </c:strRef>
          </c:cat>
          <c:val>
            <c:numRef>
              <c:f>AEP!$X$48:$X$53</c:f>
              <c:numCache>
                <c:formatCode>#,##0</c:formatCode>
                <c:ptCount val="6"/>
                <c:pt idx="0">
                  <c:v>5072400</c:v>
                </c:pt>
                <c:pt idx="1">
                  <c:v>2690900</c:v>
                </c:pt>
                <c:pt idx="2">
                  <c:v>1526900</c:v>
                </c:pt>
                <c:pt idx="3">
                  <c:v>1798000</c:v>
                </c:pt>
                <c:pt idx="4">
                  <c:v>1518000</c:v>
                </c:pt>
                <c:pt idx="5">
                  <c:v>24285900</c:v>
                </c:pt>
              </c:numCache>
            </c:numRef>
          </c:val>
          <c:extLst>
            <c:ext xmlns:c16="http://schemas.microsoft.com/office/drawing/2014/chart" uri="{C3380CC4-5D6E-409C-BE32-E72D297353CC}">
              <c16:uniqueId val="{00000000-AFE2-4EDA-90D9-EFEC63A6048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FPL!$V$60</c:f>
              <c:strCache>
                <c:ptCount val="1"/>
                <c:pt idx="0">
                  <c:v>EBITDA ($000)</c:v>
                </c:pt>
              </c:strCache>
            </c:strRef>
          </c:tx>
          <c:spPr>
            <a:solidFill>
              <a:srgbClr val="FAB81A"/>
            </a:solidFill>
            <a:ln w="25400">
              <a:noFill/>
            </a:ln>
          </c:spPr>
          <c:invertIfNegative val="0"/>
          <c:cat>
            <c:strRef>
              <c:f>FPL!$F$40:$J$40</c:f>
              <c:strCache>
                <c:ptCount val="5"/>
                <c:pt idx="0">
                  <c:v>2021Y</c:v>
                </c:pt>
                <c:pt idx="1">
                  <c:v>2020Y</c:v>
                </c:pt>
                <c:pt idx="2">
                  <c:v>2019Y</c:v>
                </c:pt>
                <c:pt idx="3">
                  <c:v>2018Y</c:v>
                </c:pt>
                <c:pt idx="4">
                  <c:v>2017Y</c:v>
                </c:pt>
              </c:strCache>
            </c:strRef>
          </c:cat>
          <c:val>
            <c:numRef>
              <c:f>FPL!$F$76:$J$76</c:f>
              <c:numCache>
                <c:formatCode>#,##0</c:formatCode>
                <c:ptCount val="5"/>
                <c:pt idx="0">
                  <c:v>7099000</c:v>
                </c:pt>
                <c:pt idx="1">
                  <c:v>6902000</c:v>
                </c:pt>
                <c:pt idx="2">
                  <c:v>6068000</c:v>
                </c:pt>
                <c:pt idx="3">
                  <c:v>6028000</c:v>
                </c:pt>
                <c:pt idx="4">
                  <c:v>4566000</c:v>
                </c:pt>
              </c:numCache>
            </c:numRef>
          </c:val>
          <c:extLst>
            <c:ext xmlns:c16="http://schemas.microsoft.com/office/drawing/2014/chart" uri="{C3380CC4-5D6E-409C-BE32-E72D297353CC}">
              <c16:uniqueId val="{00000000-222D-44D0-AF46-AC76BF32F26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FPL!$V$61</c:f>
              <c:strCache>
                <c:ptCount val="1"/>
                <c:pt idx="0">
                  <c:v>EBITDA/ Interest Expense (x)</c:v>
                </c:pt>
              </c:strCache>
            </c:strRef>
          </c:tx>
          <c:spPr>
            <a:ln w="25400">
              <a:solidFill>
                <a:srgbClr val="5B5E5E"/>
              </a:solidFill>
              <a:prstDash val="solid"/>
            </a:ln>
          </c:spPr>
          <c:marker>
            <c:symbol val="none"/>
          </c:marker>
          <c:cat>
            <c:strRef>
              <c:f>FPL!$F$40:$J$40</c:f>
              <c:strCache>
                <c:ptCount val="5"/>
                <c:pt idx="0">
                  <c:v>2021Y</c:v>
                </c:pt>
                <c:pt idx="1">
                  <c:v>2020Y</c:v>
                </c:pt>
                <c:pt idx="2">
                  <c:v>2019Y</c:v>
                </c:pt>
                <c:pt idx="3">
                  <c:v>2018Y</c:v>
                </c:pt>
                <c:pt idx="4">
                  <c:v>2017Y</c:v>
                </c:pt>
              </c:strCache>
            </c:strRef>
          </c:cat>
          <c:val>
            <c:numRef>
              <c:f>FPL!$X$61:$AB$61</c:f>
              <c:numCache>
                <c:formatCode>#,##0.00</c:formatCode>
                <c:ptCount val="5"/>
                <c:pt idx="0">
                  <c:v>11.5430894308943</c:v>
                </c:pt>
                <c:pt idx="1">
                  <c:v>10.7675507020281</c:v>
                </c:pt>
                <c:pt idx="2">
                  <c:v>10.2154882154882</c:v>
                </c:pt>
                <c:pt idx="3">
                  <c:v>11.142329020332699</c:v>
                </c:pt>
                <c:pt idx="4">
                  <c:v>9.4927234927234903</c:v>
                </c:pt>
              </c:numCache>
            </c:numRef>
          </c:val>
          <c:smooth val="0"/>
          <c:extLst>
            <c:ext xmlns:c16="http://schemas.microsoft.com/office/drawing/2014/chart" uri="{C3380CC4-5D6E-409C-BE32-E72D297353CC}">
              <c16:uniqueId val="{00000001-222D-44D0-AF46-AC76BF32F26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FPL!$V$41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FPL!$V$48:$V$53</c:f>
              <c:strCache>
                <c:ptCount val="6"/>
                <c:pt idx="0">
                  <c:v>Current Year</c:v>
                </c:pt>
                <c:pt idx="1">
                  <c:v>Next Year</c:v>
                </c:pt>
                <c:pt idx="2">
                  <c:v>2Yrs Out</c:v>
                </c:pt>
                <c:pt idx="3">
                  <c:v>3Yrs Out</c:v>
                </c:pt>
                <c:pt idx="4">
                  <c:v>4Yrs Out</c:v>
                </c:pt>
                <c:pt idx="5">
                  <c:v>Thereafter</c:v>
                </c:pt>
              </c:strCache>
            </c:strRef>
          </c:cat>
          <c:val>
            <c:numRef>
              <c:f>FPL!$X$48:$X$53</c:f>
              <c:numCache>
                <c:formatCode>#,##0</c:formatCode>
                <c:ptCount val="6"/>
                <c:pt idx="0">
                  <c:v>1918000</c:v>
                </c:pt>
                <c:pt idx="1">
                  <c:v>1548000</c:v>
                </c:pt>
                <c:pt idx="2">
                  <c:v>646000</c:v>
                </c:pt>
                <c:pt idx="3">
                  <c:v>1700000</c:v>
                </c:pt>
                <c:pt idx="4">
                  <c:v>200</c:v>
                </c:pt>
                <c:pt idx="5">
                  <c:v>14079800</c:v>
                </c:pt>
              </c:numCache>
            </c:numRef>
          </c:val>
          <c:extLst>
            <c:ext xmlns:c16="http://schemas.microsoft.com/office/drawing/2014/chart" uri="{C3380CC4-5D6E-409C-BE32-E72D297353CC}">
              <c16:uniqueId val="{00000000-DC40-4C2F-A0D1-42522C94055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FPL!$D$44</c:f>
              <c:strCache>
                <c:ptCount val="1"/>
                <c:pt idx="0">
                  <c:v>Debt/ Total Capital (%)</c:v>
                </c:pt>
              </c:strCache>
            </c:strRef>
          </c:tx>
          <c:spPr>
            <a:solidFill>
              <a:srgbClr val="FAB81A"/>
            </a:solidFill>
            <a:ln w="25400">
              <a:noFill/>
            </a:ln>
          </c:spPr>
          <c:invertIfNegative val="0"/>
          <c:cat>
            <c:strRef>
              <c:f>FPL!$F$40:$J$40</c:f>
              <c:strCache>
                <c:ptCount val="5"/>
                <c:pt idx="0">
                  <c:v>2021Y</c:v>
                </c:pt>
                <c:pt idx="1">
                  <c:v>2020Y</c:v>
                </c:pt>
                <c:pt idx="2">
                  <c:v>2019Y</c:v>
                </c:pt>
                <c:pt idx="3">
                  <c:v>2018Y</c:v>
                </c:pt>
                <c:pt idx="4">
                  <c:v>2017Y</c:v>
                </c:pt>
              </c:strCache>
            </c:strRef>
          </c:cat>
          <c:val>
            <c:numRef>
              <c:f>FPL!$F$44:$J$44</c:f>
              <c:numCache>
                <c:formatCode>#,##0.00</c:formatCode>
                <c:ptCount val="5"/>
                <c:pt idx="0">
                  <c:v>37.425027008903598</c:v>
                </c:pt>
                <c:pt idx="1">
                  <c:v>39.379861039095701</c:v>
                </c:pt>
                <c:pt idx="2">
                  <c:v>42.231581220809403</c:v>
                </c:pt>
                <c:pt idx="3">
                  <c:v>38.290312160455798</c:v>
                </c:pt>
                <c:pt idx="4">
                  <c:v>44.364633668538602</c:v>
                </c:pt>
              </c:numCache>
            </c:numRef>
          </c:val>
          <c:extLst>
            <c:ext xmlns:c16="http://schemas.microsoft.com/office/drawing/2014/chart" uri="{C3380CC4-5D6E-409C-BE32-E72D297353CC}">
              <c16:uniqueId val="{00000000-5344-4809-A225-7DAF9773577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FPL!$V$71</c:f>
              <c:strCache>
                <c:ptCount val="1"/>
                <c:pt idx="0">
                  <c:v> Average Debt/ EBITDA (x)</c:v>
                </c:pt>
              </c:strCache>
            </c:strRef>
          </c:tx>
          <c:spPr>
            <a:ln w="25400">
              <a:solidFill>
                <a:srgbClr val="5B5E5E"/>
              </a:solidFill>
              <a:prstDash val="solid"/>
            </a:ln>
          </c:spPr>
          <c:marker>
            <c:symbol val="none"/>
          </c:marker>
          <c:cat>
            <c:strRef>
              <c:f>FPL!$F$40:$J$40</c:f>
              <c:strCache>
                <c:ptCount val="5"/>
                <c:pt idx="0">
                  <c:v>2021Y</c:v>
                </c:pt>
                <c:pt idx="1">
                  <c:v>2020Y</c:v>
                </c:pt>
                <c:pt idx="2">
                  <c:v>2019Y</c:v>
                </c:pt>
                <c:pt idx="3">
                  <c:v>2018Y</c:v>
                </c:pt>
                <c:pt idx="4">
                  <c:v>2017Y</c:v>
                </c:pt>
              </c:strCache>
            </c:strRef>
          </c:cat>
          <c:val>
            <c:numRef>
              <c:f>FPL!$X$71:$AB$71</c:f>
              <c:numCache>
                <c:formatCode>#,##0.00</c:formatCode>
                <c:ptCount val="5"/>
                <c:pt idx="0">
                  <c:v>2.6431011410057801</c:v>
                </c:pt>
                <c:pt idx="1">
                  <c:v>2.2915097073312101</c:v>
                </c:pt>
                <c:pt idx="2">
                  <c:v>2.3042188529993402</c:v>
                </c:pt>
                <c:pt idx="3">
                  <c:v>2.16176592568016</c:v>
                </c:pt>
                <c:pt idx="4">
                  <c:v>2.61251642575558</c:v>
                </c:pt>
              </c:numCache>
            </c:numRef>
          </c:val>
          <c:smooth val="0"/>
          <c:extLst>
            <c:ext xmlns:c16="http://schemas.microsoft.com/office/drawing/2014/chart" uri="{C3380CC4-5D6E-409C-BE32-E72D297353CC}">
              <c16:uniqueId val="{00000001-5344-4809-A225-7DAF9773577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Gulf!$V$66</c:f>
          <c:strCache>
            <c:ptCount val="1"/>
            <c:pt idx="0">
              <c:v>Capital Structure (2020Y)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7C1-427D-A68A-097DDC784E4C}"/>
              </c:ext>
            </c:extLst>
          </c:dPt>
          <c:dPt>
            <c:idx val="1"/>
            <c:bubble3D val="0"/>
            <c:spPr>
              <a:solidFill>
                <a:srgbClr val="5B5E5E"/>
              </a:solidFill>
              <a:ln w="25400">
                <a:noFill/>
              </a:ln>
            </c:spPr>
            <c:extLst>
              <c:ext xmlns:c16="http://schemas.microsoft.com/office/drawing/2014/chart" uri="{C3380CC4-5D6E-409C-BE32-E72D297353CC}">
                <c16:uniqueId val="{00000003-47C1-427D-A68A-097DDC784E4C}"/>
              </c:ext>
            </c:extLst>
          </c:dPt>
          <c:dPt>
            <c:idx val="2"/>
            <c:bubble3D val="0"/>
            <c:spPr>
              <a:solidFill>
                <a:srgbClr val="008794"/>
              </a:solidFill>
              <a:ln w="25400">
                <a:noFill/>
              </a:ln>
            </c:spPr>
            <c:extLst>
              <c:ext xmlns:c16="http://schemas.microsoft.com/office/drawing/2014/chart" uri="{C3380CC4-5D6E-409C-BE32-E72D297353CC}">
                <c16:uniqueId val="{00000005-47C1-427D-A68A-097DDC784E4C}"/>
              </c:ext>
            </c:extLst>
          </c:dPt>
          <c:cat>
            <c:multiLvlStrRef>
              <c:f>Gulf!$V$67:$X$69</c:f>
              <c:multiLvlStrCache>
                <c:ptCount val="3"/>
                <c:lvl>
                  <c:pt idx="0">
                    <c:v>61.07%</c:v>
                  </c:pt>
                  <c:pt idx="1">
                    <c:v>0.00%</c:v>
                  </c:pt>
                  <c:pt idx="2">
                    <c:v>38.93%</c:v>
                  </c:pt>
                </c:lvl>
                <c:lvl>
                  <c:pt idx="0">
                    <c:v>Commom Equity -</c:v>
                  </c:pt>
                  <c:pt idx="1">
                    <c:v>Total Preferred -</c:v>
                  </c:pt>
                  <c:pt idx="2">
                    <c:v>Total Debt -</c:v>
                  </c:pt>
                </c:lvl>
              </c:multiLvlStrCache>
            </c:multiLvlStrRef>
          </c:cat>
          <c:val>
            <c:numRef>
              <c:f>Gulf!$X$67:$X$69</c:f>
              <c:numCache>
                <c:formatCode>0.00"%"</c:formatCode>
                <c:ptCount val="3"/>
                <c:pt idx="0">
                  <c:v>61.068702290076303</c:v>
                </c:pt>
                <c:pt idx="1">
                  <c:v>0</c:v>
                </c:pt>
                <c:pt idx="2">
                  <c:v>38.931297709923697</c:v>
                </c:pt>
              </c:numCache>
            </c:numRef>
          </c:val>
          <c:extLst>
            <c:ext xmlns:c16="http://schemas.microsoft.com/office/drawing/2014/chart" uri="{C3380CC4-5D6E-409C-BE32-E72D297353CC}">
              <c16:uniqueId val="{00000006-47C1-427D-A68A-097DDC784E4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Gulf!$V$60</c:f>
              <c:strCache>
                <c:ptCount val="1"/>
                <c:pt idx="0">
                  <c:v>EBITDA ($000)</c:v>
                </c:pt>
              </c:strCache>
            </c:strRef>
          </c:tx>
          <c:spPr>
            <a:solidFill>
              <a:srgbClr val="FAB81A"/>
            </a:solidFill>
            <a:ln w="25400">
              <a:noFill/>
            </a:ln>
          </c:spPr>
          <c:invertIfNegative val="0"/>
          <c:cat>
            <c:strRef>
              <c:f>Gulf!$F$40:$J$40</c:f>
              <c:strCache>
                <c:ptCount val="5"/>
                <c:pt idx="0">
                  <c:v>2020Y</c:v>
                </c:pt>
                <c:pt idx="1">
                  <c:v>2019Y</c:v>
                </c:pt>
                <c:pt idx="2">
                  <c:v>2018Y</c:v>
                </c:pt>
                <c:pt idx="3">
                  <c:v>2017Y</c:v>
                </c:pt>
                <c:pt idx="4">
                  <c:v>2016Y</c:v>
                </c:pt>
              </c:strCache>
            </c:strRef>
          </c:cat>
          <c:val>
            <c:numRef>
              <c:f>Gulf!$F$76:$J$76</c:f>
              <c:numCache>
                <c:formatCode>#,##0</c:formatCode>
                <c:ptCount val="5"/>
                <c:pt idx="0">
                  <c:v>630000</c:v>
                </c:pt>
                <c:pt idx="1">
                  <c:v>527000</c:v>
                </c:pt>
                <c:pt idx="2">
                  <c:v>0</c:v>
                </c:pt>
                <c:pt idx="3">
                  <c:v>428000</c:v>
                </c:pt>
                <c:pt idx="4">
                  <c:v>457000</c:v>
                </c:pt>
              </c:numCache>
            </c:numRef>
          </c:val>
          <c:extLst>
            <c:ext xmlns:c16="http://schemas.microsoft.com/office/drawing/2014/chart" uri="{C3380CC4-5D6E-409C-BE32-E72D297353CC}">
              <c16:uniqueId val="{00000000-FFD9-467E-A53B-92CB953565B8}"/>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Gulf!$V$61</c:f>
              <c:strCache>
                <c:ptCount val="1"/>
                <c:pt idx="0">
                  <c:v>EBITDA/ Interest Expense (x)</c:v>
                </c:pt>
              </c:strCache>
            </c:strRef>
          </c:tx>
          <c:spPr>
            <a:ln w="25400">
              <a:solidFill>
                <a:srgbClr val="5B5E5E"/>
              </a:solidFill>
              <a:prstDash val="solid"/>
            </a:ln>
          </c:spPr>
          <c:marker>
            <c:symbol val="none"/>
          </c:marker>
          <c:cat>
            <c:strRef>
              <c:f>Gulf!$F$40:$J$40</c:f>
              <c:strCache>
                <c:ptCount val="5"/>
                <c:pt idx="0">
                  <c:v>2020Y</c:v>
                </c:pt>
                <c:pt idx="1">
                  <c:v>2019Y</c:v>
                </c:pt>
                <c:pt idx="2">
                  <c:v>2018Y</c:v>
                </c:pt>
                <c:pt idx="3">
                  <c:v>2017Y</c:v>
                </c:pt>
                <c:pt idx="4">
                  <c:v>2016Y</c:v>
                </c:pt>
              </c:strCache>
            </c:strRef>
          </c:cat>
          <c:val>
            <c:numRef>
              <c:f>Gulf!$X$61:$AB$61</c:f>
              <c:numCache>
                <c:formatCode>#,##0.00</c:formatCode>
                <c:ptCount val="5"/>
                <c:pt idx="0">
                  <c:v>15.365853658536601</c:v>
                </c:pt>
                <c:pt idx="1">
                  <c:v>9.5818181818181802</c:v>
                </c:pt>
                <c:pt idx="2">
                  <c:v>0</c:v>
                </c:pt>
                <c:pt idx="3">
                  <c:v>8.56</c:v>
                </c:pt>
                <c:pt idx="4">
                  <c:v>9.7234042553191493</c:v>
                </c:pt>
              </c:numCache>
            </c:numRef>
          </c:val>
          <c:smooth val="0"/>
          <c:extLst>
            <c:ext xmlns:c16="http://schemas.microsoft.com/office/drawing/2014/chart" uri="{C3380CC4-5D6E-409C-BE32-E72D297353CC}">
              <c16:uniqueId val="{00000001-FFD9-467E-A53B-92CB953565B8}"/>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Gulf!$V$41</c:f>
          <c:strCache>
            <c:ptCount val="1"/>
            <c:pt idx="0">
              <c:v>Debt Maturity Schedule ($000) (2020Y)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Gulf!$V$48:$V$53</c:f>
              <c:strCache>
                <c:ptCount val="6"/>
                <c:pt idx="0">
                  <c:v>Current Year</c:v>
                </c:pt>
                <c:pt idx="1">
                  <c:v>Next Year</c:v>
                </c:pt>
                <c:pt idx="2">
                  <c:v>2Yrs Out</c:v>
                </c:pt>
                <c:pt idx="3">
                  <c:v>3Yrs Out</c:v>
                </c:pt>
                <c:pt idx="4">
                  <c:v>4Yrs Out</c:v>
                </c:pt>
                <c:pt idx="5">
                  <c:v>Thereafter</c:v>
                </c:pt>
              </c:strCache>
            </c:strRef>
          </c:cat>
          <c:val>
            <c:numRef>
              <c:f>Gulf!$X$48:$X$53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5C6-44EA-9DC4-693698E1CD7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Gulf!$D$44</c:f>
              <c:strCache>
                <c:ptCount val="1"/>
                <c:pt idx="0">
                  <c:v>Debt/ Total Capital (%)</c:v>
                </c:pt>
              </c:strCache>
            </c:strRef>
          </c:tx>
          <c:spPr>
            <a:solidFill>
              <a:srgbClr val="FAB81A"/>
            </a:solidFill>
            <a:ln w="25400">
              <a:noFill/>
            </a:ln>
          </c:spPr>
          <c:invertIfNegative val="0"/>
          <c:cat>
            <c:strRef>
              <c:f>Gulf!$F$40:$J$40</c:f>
              <c:strCache>
                <c:ptCount val="5"/>
                <c:pt idx="0">
                  <c:v>2020Y</c:v>
                </c:pt>
                <c:pt idx="1">
                  <c:v>2019Y</c:v>
                </c:pt>
                <c:pt idx="2">
                  <c:v>2018Y</c:v>
                </c:pt>
                <c:pt idx="3">
                  <c:v>2017Y</c:v>
                </c:pt>
                <c:pt idx="4">
                  <c:v>2016Y</c:v>
                </c:pt>
              </c:strCache>
            </c:strRef>
          </c:cat>
          <c:val>
            <c:numRef>
              <c:f>Gulf!$F$44:$J$44</c:f>
              <c:numCache>
                <c:formatCode>#,##0.00</c:formatCode>
                <c:ptCount val="5"/>
                <c:pt idx="0">
                  <c:v>38.931297709923697</c:v>
                </c:pt>
                <c:pt idx="1">
                  <c:v>54.758766148167702</c:v>
                </c:pt>
                <c:pt idx="2">
                  <c:v>0</c:v>
                </c:pt>
                <c:pt idx="3">
                  <c:v>46.487242222999001</c:v>
                </c:pt>
                <c:pt idx="4">
                  <c:v>46.629603891591401</c:v>
                </c:pt>
              </c:numCache>
            </c:numRef>
          </c:val>
          <c:extLst>
            <c:ext xmlns:c16="http://schemas.microsoft.com/office/drawing/2014/chart" uri="{C3380CC4-5D6E-409C-BE32-E72D297353CC}">
              <c16:uniqueId val="{00000000-6A1C-4085-A687-DE37E88C227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Gulf!$V$71</c:f>
              <c:strCache>
                <c:ptCount val="1"/>
                <c:pt idx="0">
                  <c:v> Average Debt/ EBITDA (x)</c:v>
                </c:pt>
              </c:strCache>
            </c:strRef>
          </c:tx>
          <c:spPr>
            <a:ln w="25400">
              <a:solidFill>
                <a:srgbClr val="5B5E5E"/>
              </a:solidFill>
              <a:prstDash val="solid"/>
            </a:ln>
          </c:spPr>
          <c:marker>
            <c:symbol val="none"/>
          </c:marker>
          <c:cat>
            <c:strRef>
              <c:f>Gulf!$F$40:$J$40</c:f>
              <c:strCache>
                <c:ptCount val="5"/>
                <c:pt idx="0">
                  <c:v>2020Y</c:v>
                </c:pt>
                <c:pt idx="1">
                  <c:v>2019Y</c:v>
                </c:pt>
                <c:pt idx="2">
                  <c:v>2018Y</c:v>
                </c:pt>
                <c:pt idx="3">
                  <c:v>2017Y</c:v>
                </c:pt>
                <c:pt idx="4">
                  <c:v>2016Y</c:v>
                </c:pt>
              </c:strCache>
            </c:strRef>
          </c:cat>
          <c:val>
            <c:numRef>
              <c:f>Gulf!$X$71:$AB$71</c:f>
              <c:numCache>
                <c:formatCode>#,##0.00</c:formatCode>
                <c:ptCount val="5"/>
                <c:pt idx="0">
                  <c:v>3.0603174603174601</c:v>
                </c:pt>
                <c:pt idx="1">
                  <c:v>0</c:v>
                </c:pt>
                <c:pt idx="2">
                  <c:v>0</c:v>
                </c:pt>
                <c:pt idx="3">
                  <c:v>3.0239485981308398</c:v>
                </c:pt>
                <c:pt idx="4">
                  <c:v>2.95705689277899</c:v>
                </c:pt>
              </c:numCache>
            </c:numRef>
          </c:val>
          <c:smooth val="0"/>
          <c:extLst>
            <c:ext xmlns:c16="http://schemas.microsoft.com/office/drawing/2014/chart" uri="{C3380CC4-5D6E-409C-BE32-E72D297353CC}">
              <c16:uniqueId val="{00000001-6A1C-4085-A687-DE37E88C227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NWE!$V$66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8850-4DC1-B286-16E68A91BA8F}"/>
              </c:ext>
            </c:extLst>
          </c:dPt>
          <c:dPt>
            <c:idx val="1"/>
            <c:bubble3D val="0"/>
            <c:spPr>
              <a:solidFill>
                <a:srgbClr val="5B5E5E"/>
              </a:solidFill>
              <a:ln w="25400">
                <a:noFill/>
              </a:ln>
            </c:spPr>
            <c:extLst>
              <c:ext xmlns:c16="http://schemas.microsoft.com/office/drawing/2014/chart" uri="{C3380CC4-5D6E-409C-BE32-E72D297353CC}">
                <c16:uniqueId val="{00000003-8850-4DC1-B286-16E68A91BA8F}"/>
              </c:ext>
            </c:extLst>
          </c:dPt>
          <c:dPt>
            <c:idx val="2"/>
            <c:bubble3D val="0"/>
            <c:spPr>
              <a:solidFill>
                <a:srgbClr val="008794"/>
              </a:solidFill>
              <a:ln w="25400">
                <a:noFill/>
              </a:ln>
            </c:spPr>
            <c:extLst>
              <c:ext xmlns:c16="http://schemas.microsoft.com/office/drawing/2014/chart" uri="{C3380CC4-5D6E-409C-BE32-E72D297353CC}">
                <c16:uniqueId val="{00000005-8850-4DC1-B286-16E68A91BA8F}"/>
              </c:ext>
            </c:extLst>
          </c:dPt>
          <c:cat>
            <c:multiLvlStrRef>
              <c:f>NWE!$V$67:$X$69</c:f>
              <c:multiLvlStrCache>
                <c:ptCount val="3"/>
                <c:lvl>
                  <c:pt idx="0">
                    <c:v>47.79%</c:v>
                  </c:pt>
                  <c:pt idx="1">
                    <c:v>0.00%</c:v>
                  </c:pt>
                  <c:pt idx="2">
                    <c:v>52.21%</c:v>
                  </c:pt>
                </c:lvl>
                <c:lvl>
                  <c:pt idx="0">
                    <c:v>Commom Equity -</c:v>
                  </c:pt>
                  <c:pt idx="1">
                    <c:v>Total Preferred -</c:v>
                  </c:pt>
                  <c:pt idx="2">
                    <c:v>Total Debt -</c:v>
                  </c:pt>
                </c:lvl>
              </c:multiLvlStrCache>
            </c:multiLvlStrRef>
          </c:cat>
          <c:val>
            <c:numRef>
              <c:f>NWE!$X$67:$X$69</c:f>
              <c:numCache>
                <c:formatCode>0.00"%"</c:formatCode>
                <c:ptCount val="3"/>
                <c:pt idx="0">
                  <c:v>47.788616866589898</c:v>
                </c:pt>
                <c:pt idx="1">
                  <c:v>0</c:v>
                </c:pt>
                <c:pt idx="2">
                  <c:v>52.211383133410102</c:v>
                </c:pt>
              </c:numCache>
            </c:numRef>
          </c:val>
          <c:extLst>
            <c:ext xmlns:c16="http://schemas.microsoft.com/office/drawing/2014/chart" uri="{C3380CC4-5D6E-409C-BE32-E72D297353CC}">
              <c16:uniqueId val="{00000006-8850-4DC1-B286-16E68A91BA8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NWE!$V$60</c:f>
              <c:strCache>
                <c:ptCount val="1"/>
                <c:pt idx="0">
                  <c:v>EBITDA ($000)</c:v>
                </c:pt>
              </c:strCache>
            </c:strRef>
          </c:tx>
          <c:spPr>
            <a:solidFill>
              <a:srgbClr val="FAB81A"/>
            </a:solidFill>
            <a:ln w="25400">
              <a:noFill/>
            </a:ln>
          </c:spPr>
          <c:invertIfNegative val="0"/>
          <c:cat>
            <c:strRef>
              <c:f>NWE!$F$40:$J$40</c:f>
              <c:strCache>
                <c:ptCount val="5"/>
                <c:pt idx="0">
                  <c:v>2021Y</c:v>
                </c:pt>
                <c:pt idx="1">
                  <c:v>2020Y</c:v>
                </c:pt>
                <c:pt idx="2">
                  <c:v>2019Y</c:v>
                </c:pt>
                <c:pt idx="3">
                  <c:v>2018Y</c:v>
                </c:pt>
                <c:pt idx="4">
                  <c:v>2017Y</c:v>
                </c:pt>
              </c:strCache>
            </c:strRef>
          </c:cat>
          <c:val>
            <c:numRef>
              <c:f>NWE!$F$76:$J$76</c:f>
              <c:numCache>
                <c:formatCode>#,##0</c:formatCode>
                <c:ptCount val="5"/>
                <c:pt idx="0">
                  <c:v>471400</c:v>
                </c:pt>
                <c:pt idx="1">
                  <c:v>420701</c:v>
                </c:pt>
                <c:pt idx="2">
                  <c:v>450186</c:v>
                </c:pt>
                <c:pt idx="3">
                  <c:v>444714</c:v>
                </c:pt>
                <c:pt idx="4">
                  <c:v>434471</c:v>
                </c:pt>
              </c:numCache>
            </c:numRef>
          </c:val>
          <c:extLst>
            <c:ext xmlns:c16="http://schemas.microsoft.com/office/drawing/2014/chart" uri="{C3380CC4-5D6E-409C-BE32-E72D297353CC}">
              <c16:uniqueId val="{00000000-C97A-4C61-8441-AF46CD09746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NWE!$V$61</c:f>
              <c:strCache>
                <c:ptCount val="1"/>
                <c:pt idx="0">
                  <c:v>EBITDA/ Interest Expense (x)</c:v>
                </c:pt>
              </c:strCache>
            </c:strRef>
          </c:tx>
          <c:spPr>
            <a:ln w="25400">
              <a:solidFill>
                <a:srgbClr val="5B5E5E"/>
              </a:solidFill>
              <a:prstDash val="solid"/>
            </a:ln>
          </c:spPr>
          <c:marker>
            <c:symbol val="none"/>
          </c:marker>
          <c:cat>
            <c:strRef>
              <c:f>NWE!$F$40:$J$40</c:f>
              <c:strCache>
                <c:ptCount val="5"/>
                <c:pt idx="0">
                  <c:v>2021Y</c:v>
                </c:pt>
                <c:pt idx="1">
                  <c:v>2020Y</c:v>
                </c:pt>
                <c:pt idx="2">
                  <c:v>2019Y</c:v>
                </c:pt>
                <c:pt idx="3">
                  <c:v>2018Y</c:v>
                </c:pt>
                <c:pt idx="4">
                  <c:v>2017Y</c:v>
                </c:pt>
              </c:strCache>
            </c:strRef>
          </c:cat>
          <c:val>
            <c:numRef>
              <c:f>NWE!$X$61:$AB$61</c:f>
              <c:numCache>
                <c:formatCode>#,##0.00</c:formatCode>
                <c:ptCount val="5"/>
                <c:pt idx="0">
                  <c:v>5.0323462220039703</c:v>
                </c:pt>
                <c:pt idx="1">
                  <c:v>4.3455460066933904</c:v>
                </c:pt>
                <c:pt idx="2">
                  <c:v>4.7354104430512898</c:v>
                </c:pt>
                <c:pt idx="3">
                  <c:v>4.8344784102274199</c:v>
                </c:pt>
                <c:pt idx="4">
                  <c:v>4.7090491312877303</c:v>
                </c:pt>
              </c:numCache>
            </c:numRef>
          </c:val>
          <c:smooth val="0"/>
          <c:extLst>
            <c:ext xmlns:c16="http://schemas.microsoft.com/office/drawing/2014/chart" uri="{C3380CC4-5D6E-409C-BE32-E72D297353CC}">
              <c16:uniqueId val="{00000001-C97A-4C61-8441-AF46CD09746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NWE!$V$41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NWE!$V$48:$V$53</c:f>
              <c:strCache>
                <c:ptCount val="6"/>
                <c:pt idx="0">
                  <c:v>Current Year</c:v>
                </c:pt>
                <c:pt idx="1">
                  <c:v>Next Year</c:v>
                </c:pt>
                <c:pt idx="2">
                  <c:v>2Yrs Out</c:v>
                </c:pt>
                <c:pt idx="3">
                  <c:v>3Yrs Out</c:v>
                </c:pt>
                <c:pt idx="4">
                  <c:v>4Yrs Out</c:v>
                </c:pt>
                <c:pt idx="5">
                  <c:v>Thereafter</c:v>
                </c:pt>
              </c:strCache>
            </c:strRef>
          </c:cat>
          <c:val>
            <c:numRef>
              <c:f>NWE!$X$48:$X$53</c:f>
              <c:numCache>
                <c:formatCode>#,##0</c:formatCode>
                <c:ptCount val="6"/>
                <c:pt idx="0">
                  <c:v>2875</c:v>
                </c:pt>
                <c:pt idx="1">
                  <c:v>520759</c:v>
                </c:pt>
                <c:pt idx="2">
                  <c:v>103337</c:v>
                </c:pt>
                <c:pt idx="3">
                  <c:v>303596</c:v>
                </c:pt>
                <c:pt idx="4">
                  <c:v>106865</c:v>
                </c:pt>
                <c:pt idx="5">
                  <c:v>1530000</c:v>
                </c:pt>
              </c:numCache>
            </c:numRef>
          </c:val>
          <c:extLst>
            <c:ext xmlns:c16="http://schemas.microsoft.com/office/drawing/2014/chart" uri="{C3380CC4-5D6E-409C-BE32-E72D297353CC}">
              <c16:uniqueId val="{00000000-1FCD-436E-8F2E-924824B1D04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AEP!$D$44</c:f>
              <c:strCache>
                <c:ptCount val="1"/>
                <c:pt idx="0">
                  <c:v>Debt/ Total Capital (%)</c:v>
                </c:pt>
              </c:strCache>
            </c:strRef>
          </c:tx>
          <c:spPr>
            <a:solidFill>
              <a:srgbClr val="FAB81A"/>
            </a:solidFill>
            <a:ln w="25400">
              <a:noFill/>
            </a:ln>
          </c:spPr>
          <c:invertIfNegative val="0"/>
          <c:cat>
            <c:strRef>
              <c:f>AEP!$F$40:$J$40</c:f>
              <c:strCache>
                <c:ptCount val="5"/>
                <c:pt idx="0">
                  <c:v>2021Y</c:v>
                </c:pt>
                <c:pt idx="1">
                  <c:v>2020Y</c:v>
                </c:pt>
                <c:pt idx="2">
                  <c:v>2019Y</c:v>
                </c:pt>
                <c:pt idx="3">
                  <c:v>2018Y</c:v>
                </c:pt>
                <c:pt idx="4">
                  <c:v>2017Y</c:v>
                </c:pt>
              </c:strCache>
            </c:strRef>
          </c:cat>
          <c:val>
            <c:numRef>
              <c:f>AEP!$F$44:$J$44</c:f>
              <c:numCache>
                <c:formatCode>#,##0.00</c:formatCode>
                <c:ptCount val="5"/>
                <c:pt idx="0">
                  <c:v>62.053567701070897</c:v>
                </c:pt>
                <c:pt idx="1">
                  <c:v>62.5142464120648</c:v>
                </c:pt>
                <c:pt idx="2">
                  <c:v>60.634355135850399</c:v>
                </c:pt>
                <c:pt idx="3">
                  <c:v>57.131451293669301</c:v>
                </c:pt>
                <c:pt idx="4">
                  <c:v>55.773110785032998</c:v>
                </c:pt>
              </c:numCache>
            </c:numRef>
          </c:val>
          <c:extLst>
            <c:ext xmlns:c16="http://schemas.microsoft.com/office/drawing/2014/chart" uri="{C3380CC4-5D6E-409C-BE32-E72D297353CC}">
              <c16:uniqueId val="{00000000-C0AB-4287-BF52-8CA57FEA580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AEP!$V$71</c:f>
              <c:strCache>
                <c:ptCount val="1"/>
                <c:pt idx="0">
                  <c:v> Average Debt/ EBITDA (x)</c:v>
                </c:pt>
              </c:strCache>
            </c:strRef>
          </c:tx>
          <c:spPr>
            <a:ln w="25400">
              <a:solidFill>
                <a:srgbClr val="5B5E5E"/>
              </a:solidFill>
              <a:prstDash val="solid"/>
            </a:ln>
          </c:spPr>
          <c:marker>
            <c:symbol val="none"/>
          </c:marker>
          <c:cat>
            <c:strRef>
              <c:f>AEP!$F$40:$J$40</c:f>
              <c:strCache>
                <c:ptCount val="5"/>
                <c:pt idx="0">
                  <c:v>2021Y</c:v>
                </c:pt>
                <c:pt idx="1">
                  <c:v>2020Y</c:v>
                </c:pt>
                <c:pt idx="2">
                  <c:v>2019Y</c:v>
                </c:pt>
                <c:pt idx="3">
                  <c:v>2018Y</c:v>
                </c:pt>
                <c:pt idx="4">
                  <c:v>2017Y</c:v>
                </c:pt>
              </c:strCache>
            </c:strRef>
          </c:cat>
          <c:val>
            <c:numRef>
              <c:f>AEP!$X$71:$AB$71</c:f>
              <c:numCache>
                <c:formatCode>#,##0.00</c:formatCode>
                <c:ptCount val="5"/>
                <c:pt idx="0">
                  <c:v>5.4801003917362996</c:v>
                </c:pt>
                <c:pt idx="1">
                  <c:v>5.3568388356119998</c:v>
                </c:pt>
                <c:pt idx="2">
                  <c:v>5.1335706609349803</c:v>
                </c:pt>
                <c:pt idx="3">
                  <c:v>4.5147337702986299</c:v>
                </c:pt>
                <c:pt idx="4">
                  <c:v>3.6592383317285799</c:v>
                </c:pt>
              </c:numCache>
            </c:numRef>
          </c:val>
          <c:smooth val="0"/>
          <c:extLst>
            <c:ext xmlns:c16="http://schemas.microsoft.com/office/drawing/2014/chart" uri="{C3380CC4-5D6E-409C-BE32-E72D297353CC}">
              <c16:uniqueId val="{00000001-C0AB-4287-BF52-8CA57FEA580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NWE!$D$44</c:f>
              <c:strCache>
                <c:ptCount val="1"/>
                <c:pt idx="0">
                  <c:v>Debt/ Total Capital (%)</c:v>
                </c:pt>
              </c:strCache>
            </c:strRef>
          </c:tx>
          <c:spPr>
            <a:solidFill>
              <a:srgbClr val="FAB81A"/>
            </a:solidFill>
            <a:ln w="25400">
              <a:noFill/>
            </a:ln>
          </c:spPr>
          <c:invertIfNegative val="0"/>
          <c:cat>
            <c:strRef>
              <c:f>NWE!$F$40:$J$40</c:f>
              <c:strCache>
                <c:ptCount val="5"/>
                <c:pt idx="0">
                  <c:v>2021Y</c:v>
                </c:pt>
                <c:pt idx="1">
                  <c:v>2020Y</c:v>
                </c:pt>
                <c:pt idx="2">
                  <c:v>2019Y</c:v>
                </c:pt>
                <c:pt idx="3">
                  <c:v>2018Y</c:v>
                </c:pt>
                <c:pt idx="4">
                  <c:v>2017Y</c:v>
                </c:pt>
              </c:strCache>
            </c:strRef>
          </c:cat>
          <c:val>
            <c:numRef>
              <c:f>NWE!$F$44:$J$44</c:f>
              <c:numCache>
                <c:formatCode>#,##0.00</c:formatCode>
                <c:ptCount val="5"/>
                <c:pt idx="0">
                  <c:v>52.211383133410102</c:v>
                </c:pt>
                <c:pt idx="1">
                  <c:v>53.918673166666501</c:v>
                </c:pt>
                <c:pt idx="2">
                  <c:v>52.534746502072203</c:v>
                </c:pt>
                <c:pt idx="3">
                  <c:v>52.239718314015001</c:v>
                </c:pt>
                <c:pt idx="4">
                  <c:v>54.298564134795903</c:v>
                </c:pt>
              </c:numCache>
            </c:numRef>
          </c:val>
          <c:extLst>
            <c:ext xmlns:c16="http://schemas.microsoft.com/office/drawing/2014/chart" uri="{C3380CC4-5D6E-409C-BE32-E72D297353CC}">
              <c16:uniqueId val="{00000000-FCBC-48E9-8E3F-26B3F202545C}"/>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NWE!$V$71</c:f>
              <c:strCache>
                <c:ptCount val="1"/>
                <c:pt idx="0">
                  <c:v> Average Debt/ EBITDA (x)</c:v>
                </c:pt>
              </c:strCache>
            </c:strRef>
          </c:tx>
          <c:spPr>
            <a:ln w="25400">
              <a:solidFill>
                <a:srgbClr val="5B5E5E"/>
              </a:solidFill>
              <a:prstDash val="solid"/>
            </a:ln>
          </c:spPr>
          <c:marker>
            <c:symbol val="none"/>
          </c:marker>
          <c:cat>
            <c:strRef>
              <c:f>NWE!$F$40:$J$40</c:f>
              <c:strCache>
                <c:ptCount val="5"/>
                <c:pt idx="0">
                  <c:v>2021Y</c:v>
                </c:pt>
                <c:pt idx="1">
                  <c:v>2020Y</c:v>
                </c:pt>
                <c:pt idx="2">
                  <c:v>2019Y</c:v>
                </c:pt>
                <c:pt idx="3">
                  <c:v>2018Y</c:v>
                </c:pt>
                <c:pt idx="4">
                  <c:v>2017Y</c:v>
                </c:pt>
              </c:strCache>
            </c:strRef>
          </c:cat>
          <c:val>
            <c:numRef>
              <c:f>NWE!$X$71:$AB$71</c:f>
              <c:numCache>
                <c:formatCode>#,##0.00</c:formatCode>
                <c:ptCount val="5"/>
                <c:pt idx="0">
                  <c:v>5.2892697284683896</c:v>
                </c:pt>
                <c:pt idx="1">
                  <c:v>5.4593167118689996</c:v>
                </c:pt>
                <c:pt idx="2">
                  <c:v>4.8198761178712797</c:v>
                </c:pt>
                <c:pt idx="3">
                  <c:v>4.6340709984394497</c:v>
                </c:pt>
                <c:pt idx="4">
                  <c:v>4.8270143461819099</c:v>
                </c:pt>
              </c:numCache>
            </c:numRef>
          </c:val>
          <c:smooth val="0"/>
          <c:extLst>
            <c:ext xmlns:c16="http://schemas.microsoft.com/office/drawing/2014/chart" uri="{C3380CC4-5D6E-409C-BE32-E72D297353CC}">
              <c16:uniqueId val="{00000001-FCBC-48E9-8E3F-26B3F202545C}"/>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OGE!$V$66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576-488D-9EFA-F835A934565D}"/>
              </c:ext>
            </c:extLst>
          </c:dPt>
          <c:dPt>
            <c:idx val="1"/>
            <c:bubble3D val="0"/>
            <c:spPr>
              <a:solidFill>
                <a:srgbClr val="5B5E5E"/>
              </a:solidFill>
              <a:ln w="25400">
                <a:noFill/>
              </a:ln>
            </c:spPr>
            <c:extLst>
              <c:ext xmlns:c16="http://schemas.microsoft.com/office/drawing/2014/chart" uri="{C3380CC4-5D6E-409C-BE32-E72D297353CC}">
                <c16:uniqueId val="{00000003-0576-488D-9EFA-F835A934565D}"/>
              </c:ext>
            </c:extLst>
          </c:dPt>
          <c:dPt>
            <c:idx val="2"/>
            <c:bubble3D val="0"/>
            <c:spPr>
              <a:solidFill>
                <a:srgbClr val="008794"/>
              </a:solidFill>
              <a:ln w="25400">
                <a:noFill/>
              </a:ln>
            </c:spPr>
            <c:extLst>
              <c:ext xmlns:c16="http://schemas.microsoft.com/office/drawing/2014/chart" uri="{C3380CC4-5D6E-409C-BE32-E72D297353CC}">
                <c16:uniqueId val="{00000005-0576-488D-9EFA-F835A934565D}"/>
              </c:ext>
            </c:extLst>
          </c:dPt>
          <c:cat>
            <c:multiLvlStrRef>
              <c:f>OGE!$V$67:$X$69</c:f>
              <c:multiLvlStrCache>
                <c:ptCount val="3"/>
                <c:lvl>
                  <c:pt idx="0">
                    <c:v>44.69%</c:v>
                  </c:pt>
                  <c:pt idx="1">
                    <c:v>0.00%</c:v>
                  </c:pt>
                  <c:pt idx="2">
                    <c:v>55.31%</c:v>
                  </c:pt>
                </c:lvl>
                <c:lvl>
                  <c:pt idx="0">
                    <c:v>Commom Equity -</c:v>
                  </c:pt>
                  <c:pt idx="1">
                    <c:v>Total Preferred -</c:v>
                  </c:pt>
                  <c:pt idx="2">
                    <c:v>Total Debt -</c:v>
                  </c:pt>
                </c:lvl>
              </c:multiLvlStrCache>
            </c:multiLvlStrRef>
          </c:cat>
          <c:val>
            <c:numRef>
              <c:f>OGE!$X$67:$X$69</c:f>
              <c:numCache>
                <c:formatCode>0.00"%"</c:formatCode>
                <c:ptCount val="3"/>
                <c:pt idx="0">
                  <c:v>44.686687524787402</c:v>
                </c:pt>
                <c:pt idx="1">
                  <c:v>0</c:v>
                </c:pt>
                <c:pt idx="2">
                  <c:v>55.313312475212598</c:v>
                </c:pt>
              </c:numCache>
            </c:numRef>
          </c:val>
          <c:extLst>
            <c:ext xmlns:c16="http://schemas.microsoft.com/office/drawing/2014/chart" uri="{C3380CC4-5D6E-409C-BE32-E72D297353CC}">
              <c16:uniqueId val="{00000006-0576-488D-9EFA-F835A934565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OGE!$V$60</c:f>
              <c:strCache>
                <c:ptCount val="1"/>
                <c:pt idx="0">
                  <c:v>EBITDA ($000)</c:v>
                </c:pt>
              </c:strCache>
            </c:strRef>
          </c:tx>
          <c:spPr>
            <a:solidFill>
              <a:srgbClr val="FAB81A"/>
            </a:solidFill>
            <a:ln w="25400">
              <a:noFill/>
            </a:ln>
          </c:spPr>
          <c:invertIfNegative val="0"/>
          <c:cat>
            <c:strRef>
              <c:f>OGE!$F$40:$J$40</c:f>
              <c:strCache>
                <c:ptCount val="5"/>
                <c:pt idx="0">
                  <c:v>2021Y</c:v>
                </c:pt>
                <c:pt idx="1">
                  <c:v>2020Y</c:v>
                </c:pt>
                <c:pt idx="2">
                  <c:v>2019Y</c:v>
                </c:pt>
                <c:pt idx="3">
                  <c:v>2018Y</c:v>
                </c:pt>
                <c:pt idx="4">
                  <c:v>2017Y</c:v>
                </c:pt>
              </c:strCache>
            </c:strRef>
          </c:cat>
          <c:val>
            <c:numRef>
              <c:f>OGE!$F$76:$J$76</c:f>
              <c:numCache>
                <c:formatCode>#,##0</c:formatCode>
                <c:ptCount val="5"/>
                <c:pt idx="0">
                  <c:v>1452800</c:v>
                </c:pt>
                <c:pt idx="1">
                  <c:v>248700</c:v>
                </c:pt>
                <c:pt idx="2">
                  <c:v>966300</c:v>
                </c:pt>
                <c:pt idx="3">
                  <c:v>975300</c:v>
                </c:pt>
                <c:pt idx="4">
                  <c:v>997000</c:v>
                </c:pt>
              </c:numCache>
            </c:numRef>
          </c:val>
          <c:extLst>
            <c:ext xmlns:c16="http://schemas.microsoft.com/office/drawing/2014/chart" uri="{C3380CC4-5D6E-409C-BE32-E72D297353CC}">
              <c16:uniqueId val="{00000000-AE34-4A5F-8AB7-C1CB22858CFB}"/>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OGE!$V$61</c:f>
              <c:strCache>
                <c:ptCount val="1"/>
                <c:pt idx="0">
                  <c:v>EBITDA/ Interest Expense (x)</c:v>
                </c:pt>
              </c:strCache>
            </c:strRef>
          </c:tx>
          <c:spPr>
            <a:ln w="25400">
              <a:solidFill>
                <a:srgbClr val="5B5E5E"/>
              </a:solidFill>
              <a:prstDash val="solid"/>
            </a:ln>
          </c:spPr>
          <c:marker>
            <c:symbol val="none"/>
          </c:marker>
          <c:cat>
            <c:strRef>
              <c:f>OGE!$F$40:$J$40</c:f>
              <c:strCache>
                <c:ptCount val="5"/>
                <c:pt idx="0">
                  <c:v>2021Y</c:v>
                </c:pt>
                <c:pt idx="1">
                  <c:v>2020Y</c:v>
                </c:pt>
                <c:pt idx="2">
                  <c:v>2019Y</c:v>
                </c:pt>
                <c:pt idx="3">
                  <c:v>2018Y</c:v>
                </c:pt>
                <c:pt idx="4">
                  <c:v>2017Y</c:v>
                </c:pt>
              </c:strCache>
            </c:strRef>
          </c:cat>
          <c:val>
            <c:numRef>
              <c:f>OGE!$X$61:$AB$61</c:f>
              <c:numCache>
                <c:formatCode>#,##0.00</c:formatCode>
                <c:ptCount val="5"/>
                <c:pt idx="0">
                  <c:v>9.1775110549589396</c:v>
                </c:pt>
                <c:pt idx="1">
                  <c:v>1.5690851735015801</c:v>
                </c:pt>
                <c:pt idx="2">
                  <c:v>6.53346855983773</c:v>
                </c:pt>
                <c:pt idx="3">
                  <c:v>6.25192307692308</c:v>
                </c:pt>
                <c:pt idx="4">
                  <c:v>6.9332406119610601</c:v>
                </c:pt>
              </c:numCache>
            </c:numRef>
          </c:val>
          <c:smooth val="0"/>
          <c:extLst>
            <c:ext xmlns:c16="http://schemas.microsoft.com/office/drawing/2014/chart" uri="{C3380CC4-5D6E-409C-BE32-E72D297353CC}">
              <c16:uniqueId val="{00000001-AE34-4A5F-8AB7-C1CB22858CFB}"/>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OGE!$V$41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OGE!$V$48:$V$53</c:f>
              <c:strCache>
                <c:ptCount val="6"/>
                <c:pt idx="0">
                  <c:v>Current Year</c:v>
                </c:pt>
                <c:pt idx="1">
                  <c:v>Next Year</c:v>
                </c:pt>
                <c:pt idx="2">
                  <c:v>2Yrs Out</c:v>
                </c:pt>
                <c:pt idx="3">
                  <c:v>3Yrs Out</c:v>
                </c:pt>
                <c:pt idx="4">
                  <c:v>4Yrs Out</c:v>
                </c:pt>
                <c:pt idx="5">
                  <c:v>Thereafter</c:v>
                </c:pt>
              </c:strCache>
            </c:strRef>
          </c:cat>
          <c:val>
            <c:numRef>
              <c:f>OGE!$X$48:$X$53</c:f>
              <c:numCache>
                <c:formatCode>#,##0</c:formatCode>
                <c:ptCount val="6"/>
                <c:pt idx="0">
                  <c:v>486900</c:v>
                </c:pt>
                <c:pt idx="1">
                  <c:v>1000000</c:v>
                </c:pt>
                <c:pt idx="2">
                  <c:v>0</c:v>
                </c:pt>
                <c:pt idx="3">
                  <c:v>79400</c:v>
                </c:pt>
                <c:pt idx="4">
                  <c:v>0</c:v>
                </c:pt>
                <c:pt idx="5">
                  <c:v>3450300</c:v>
                </c:pt>
              </c:numCache>
            </c:numRef>
          </c:val>
          <c:extLst>
            <c:ext xmlns:c16="http://schemas.microsoft.com/office/drawing/2014/chart" uri="{C3380CC4-5D6E-409C-BE32-E72D297353CC}">
              <c16:uniqueId val="{00000000-DC46-4072-B8F9-C93782D9C4D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OGE!$D$44</c:f>
              <c:strCache>
                <c:ptCount val="1"/>
                <c:pt idx="0">
                  <c:v>Debt/ Total Capital (%)</c:v>
                </c:pt>
              </c:strCache>
            </c:strRef>
          </c:tx>
          <c:spPr>
            <a:solidFill>
              <a:srgbClr val="FAB81A"/>
            </a:solidFill>
            <a:ln w="25400">
              <a:noFill/>
            </a:ln>
          </c:spPr>
          <c:invertIfNegative val="0"/>
          <c:cat>
            <c:strRef>
              <c:f>OGE!$F$40:$J$40</c:f>
              <c:strCache>
                <c:ptCount val="5"/>
                <c:pt idx="0">
                  <c:v>2021Y</c:v>
                </c:pt>
                <c:pt idx="1">
                  <c:v>2020Y</c:v>
                </c:pt>
                <c:pt idx="2">
                  <c:v>2019Y</c:v>
                </c:pt>
                <c:pt idx="3">
                  <c:v>2018Y</c:v>
                </c:pt>
                <c:pt idx="4">
                  <c:v>2017Y</c:v>
                </c:pt>
              </c:strCache>
            </c:strRef>
          </c:cat>
          <c:val>
            <c:numRef>
              <c:f>OGE!$F$44:$J$44</c:f>
              <c:numCache>
                <c:formatCode>#,##0.00</c:formatCode>
                <c:ptCount val="5"/>
                <c:pt idx="0">
                  <c:v>55.313312475212598</c:v>
                </c:pt>
                <c:pt idx="1">
                  <c:v>49.999311626626302</c:v>
                </c:pt>
                <c:pt idx="2">
                  <c:v>44.7514180847514</c:v>
                </c:pt>
                <c:pt idx="3">
                  <c:v>44.000279642058203</c:v>
                </c:pt>
                <c:pt idx="4">
                  <c:v>45.132428158258399</c:v>
                </c:pt>
              </c:numCache>
            </c:numRef>
          </c:val>
          <c:extLst>
            <c:ext xmlns:c16="http://schemas.microsoft.com/office/drawing/2014/chart" uri="{C3380CC4-5D6E-409C-BE32-E72D297353CC}">
              <c16:uniqueId val="{00000000-4AE4-4788-9135-2F87436EF20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OGE!$V$71</c:f>
              <c:strCache>
                <c:ptCount val="1"/>
                <c:pt idx="0">
                  <c:v> Average Debt/ EBITDA (x)</c:v>
                </c:pt>
              </c:strCache>
            </c:strRef>
          </c:tx>
          <c:spPr>
            <a:ln w="25400">
              <a:solidFill>
                <a:srgbClr val="5B5E5E"/>
              </a:solidFill>
              <a:prstDash val="solid"/>
            </a:ln>
          </c:spPr>
          <c:marker>
            <c:symbol val="none"/>
          </c:marker>
          <c:cat>
            <c:strRef>
              <c:f>OGE!$F$40:$J$40</c:f>
              <c:strCache>
                <c:ptCount val="5"/>
                <c:pt idx="0">
                  <c:v>2021Y</c:v>
                </c:pt>
                <c:pt idx="1">
                  <c:v>2020Y</c:v>
                </c:pt>
                <c:pt idx="2">
                  <c:v>2019Y</c:v>
                </c:pt>
                <c:pt idx="3">
                  <c:v>2018Y</c:v>
                </c:pt>
                <c:pt idx="4">
                  <c:v>2017Y</c:v>
                </c:pt>
              </c:strCache>
            </c:strRef>
          </c:cat>
          <c:val>
            <c:numRef>
              <c:f>OGE!$X$71:$AB$71</c:f>
              <c:numCache>
                <c:formatCode>#,##0.00</c:formatCode>
                <c:ptCount val="5"/>
                <c:pt idx="0">
                  <c:v>3.2451128854625599</c:v>
                </c:pt>
                <c:pt idx="1">
                  <c:v>14.199085243264999</c:v>
                </c:pt>
                <c:pt idx="2">
                  <c:v>3.4724335092621299</c:v>
                </c:pt>
                <c:pt idx="3">
                  <c:v>3.25493437916538</c:v>
                </c:pt>
                <c:pt idx="4">
                  <c:v>3.1595411233701101</c:v>
                </c:pt>
              </c:numCache>
            </c:numRef>
          </c:val>
          <c:smooth val="0"/>
          <c:extLst>
            <c:ext xmlns:c16="http://schemas.microsoft.com/office/drawing/2014/chart" uri="{C3380CC4-5D6E-409C-BE32-E72D297353CC}">
              <c16:uniqueId val="{00000001-4AE4-4788-9135-2F87436EF20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OTTR!$V$66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8A52-4038-96D5-DA6321E1080E}"/>
              </c:ext>
            </c:extLst>
          </c:dPt>
          <c:dPt>
            <c:idx val="1"/>
            <c:bubble3D val="0"/>
            <c:spPr>
              <a:solidFill>
                <a:srgbClr val="5B5E5E"/>
              </a:solidFill>
              <a:ln w="25400">
                <a:noFill/>
              </a:ln>
            </c:spPr>
            <c:extLst>
              <c:ext xmlns:c16="http://schemas.microsoft.com/office/drawing/2014/chart" uri="{C3380CC4-5D6E-409C-BE32-E72D297353CC}">
                <c16:uniqueId val="{00000003-8A52-4038-96D5-DA6321E1080E}"/>
              </c:ext>
            </c:extLst>
          </c:dPt>
          <c:dPt>
            <c:idx val="2"/>
            <c:bubble3D val="0"/>
            <c:spPr>
              <a:solidFill>
                <a:srgbClr val="008794"/>
              </a:solidFill>
              <a:ln w="25400">
                <a:noFill/>
              </a:ln>
            </c:spPr>
            <c:extLst>
              <c:ext xmlns:c16="http://schemas.microsoft.com/office/drawing/2014/chart" uri="{C3380CC4-5D6E-409C-BE32-E72D297353CC}">
                <c16:uniqueId val="{00000005-8A52-4038-96D5-DA6321E1080E}"/>
              </c:ext>
            </c:extLst>
          </c:dPt>
          <c:cat>
            <c:multiLvlStrRef>
              <c:f>OTTR!$V$67:$X$69</c:f>
              <c:multiLvlStrCache>
                <c:ptCount val="3"/>
                <c:lvl>
                  <c:pt idx="0">
                    <c:v>53.11%</c:v>
                  </c:pt>
                  <c:pt idx="1">
                    <c:v>0.00%</c:v>
                  </c:pt>
                  <c:pt idx="2">
                    <c:v>46.89%</c:v>
                  </c:pt>
                </c:lvl>
                <c:lvl>
                  <c:pt idx="0">
                    <c:v>Commom Equity -</c:v>
                  </c:pt>
                  <c:pt idx="1">
                    <c:v>Total Preferred -</c:v>
                  </c:pt>
                  <c:pt idx="2">
                    <c:v>Total Debt -</c:v>
                  </c:pt>
                </c:lvl>
              </c:multiLvlStrCache>
            </c:multiLvlStrRef>
          </c:cat>
          <c:val>
            <c:numRef>
              <c:f>OTTR!$X$67:$X$69</c:f>
              <c:numCache>
                <c:formatCode>0.00"%"</c:formatCode>
                <c:ptCount val="3"/>
                <c:pt idx="0">
                  <c:v>53.1129818903471</c:v>
                </c:pt>
                <c:pt idx="1">
                  <c:v>0</c:v>
                </c:pt>
                <c:pt idx="2">
                  <c:v>46.8870181096529</c:v>
                </c:pt>
              </c:numCache>
            </c:numRef>
          </c:val>
          <c:extLst>
            <c:ext xmlns:c16="http://schemas.microsoft.com/office/drawing/2014/chart" uri="{C3380CC4-5D6E-409C-BE32-E72D297353CC}">
              <c16:uniqueId val="{00000006-8A52-4038-96D5-DA6321E1080E}"/>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OTTR!$V$60</c:f>
              <c:strCache>
                <c:ptCount val="1"/>
                <c:pt idx="0">
                  <c:v>EBITDA ($000)</c:v>
                </c:pt>
              </c:strCache>
            </c:strRef>
          </c:tx>
          <c:spPr>
            <a:solidFill>
              <a:srgbClr val="FAB81A"/>
            </a:solidFill>
            <a:ln w="25400">
              <a:noFill/>
            </a:ln>
          </c:spPr>
          <c:invertIfNegative val="0"/>
          <c:cat>
            <c:strRef>
              <c:f>OTTR!$F$40:$J$40</c:f>
              <c:strCache>
                <c:ptCount val="5"/>
                <c:pt idx="0">
                  <c:v>2021Y</c:v>
                </c:pt>
                <c:pt idx="1">
                  <c:v>2020Y</c:v>
                </c:pt>
                <c:pt idx="2">
                  <c:v>2019Y</c:v>
                </c:pt>
                <c:pt idx="3">
                  <c:v>2018Y</c:v>
                </c:pt>
                <c:pt idx="4">
                  <c:v>2017Y</c:v>
                </c:pt>
              </c:strCache>
            </c:strRef>
          </c:cat>
          <c:val>
            <c:numRef>
              <c:f>OTTR!$F$76:$J$76</c:f>
              <c:numCache>
                <c:formatCode>#,##0</c:formatCode>
                <c:ptCount val="5"/>
                <c:pt idx="0">
                  <c:v>341950</c:v>
                </c:pt>
                <c:pt idx="1">
                  <c:v>232541</c:v>
                </c:pt>
                <c:pt idx="2">
                  <c:v>213785</c:v>
                </c:pt>
                <c:pt idx="3">
                  <c:v>202007</c:v>
                </c:pt>
                <c:pt idx="4">
                  <c:v>201844</c:v>
                </c:pt>
              </c:numCache>
            </c:numRef>
          </c:val>
          <c:extLst>
            <c:ext xmlns:c16="http://schemas.microsoft.com/office/drawing/2014/chart" uri="{C3380CC4-5D6E-409C-BE32-E72D297353CC}">
              <c16:uniqueId val="{00000000-5DE0-4B8C-BD20-FCF21A46C46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OTTR!$V$61</c:f>
              <c:strCache>
                <c:ptCount val="1"/>
                <c:pt idx="0">
                  <c:v>EBITDA/ Interest Expense (x)</c:v>
                </c:pt>
              </c:strCache>
            </c:strRef>
          </c:tx>
          <c:spPr>
            <a:ln w="25400">
              <a:solidFill>
                <a:srgbClr val="5B5E5E"/>
              </a:solidFill>
              <a:prstDash val="solid"/>
            </a:ln>
          </c:spPr>
          <c:marker>
            <c:symbol val="none"/>
          </c:marker>
          <c:cat>
            <c:strRef>
              <c:f>OTTR!$F$40:$J$40</c:f>
              <c:strCache>
                <c:ptCount val="5"/>
                <c:pt idx="0">
                  <c:v>2021Y</c:v>
                </c:pt>
                <c:pt idx="1">
                  <c:v>2020Y</c:v>
                </c:pt>
                <c:pt idx="2">
                  <c:v>2019Y</c:v>
                </c:pt>
                <c:pt idx="3">
                  <c:v>2018Y</c:v>
                </c:pt>
                <c:pt idx="4">
                  <c:v>2017Y</c:v>
                </c:pt>
              </c:strCache>
            </c:strRef>
          </c:cat>
          <c:val>
            <c:numRef>
              <c:f>OTTR!$X$61:$AB$61</c:f>
              <c:numCache>
                <c:formatCode>#,##0.00</c:formatCode>
                <c:ptCount val="5"/>
                <c:pt idx="0">
                  <c:v>9.0532419051653399</c:v>
                </c:pt>
                <c:pt idx="1">
                  <c:v>6.7506894649751796</c:v>
                </c:pt>
                <c:pt idx="2">
                  <c:v>6.8060552035911002</c:v>
                </c:pt>
                <c:pt idx="3">
                  <c:v>6.6432188897658504</c:v>
                </c:pt>
                <c:pt idx="4">
                  <c:v>6.8181326847723298</c:v>
                </c:pt>
              </c:numCache>
            </c:numRef>
          </c:val>
          <c:smooth val="0"/>
          <c:extLst>
            <c:ext xmlns:c16="http://schemas.microsoft.com/office/drawing/2014/chart" uri="{C3380CC4-5D6E-409C-BE32-E72D297353CC}">
              <c16:uniqueId val="{00000001-5DE0-4B8C-BD20-FCF21A46C46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OTTR!$V$41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OTTR!$V$48:$V$53</c:f>
              <c:strCache>
                <c:ptCount val="6"/>
                <c:pt idx="0">
                  <c:v>Current Year</c:v>
                </c:pt>
                <c:pt idx="1">
                  <c:v>Next Year</c:v>
                </c:pt>
                <c:pt idx="2">
                  <c:v>2Yrs Out</c:v>
                </c:pt>
                <c:pt idx="3">
                  <c:v>3Yrs Out</c:v>
                </c:pt>
                <c:pt idx="4">
                  <c:v>4Yrs Out</c:v>
                </c:pt>
                <c:pt idx="5">
                  <c:v>Thereafter</c:v>
                </c:pt>
              </c:strCache>
            </c:strRef>
          </c:cat>
          <c:val>
            <c:numRef>
              <c:f>OTTR!$X$48:$X$53</c:f>
              <c:numCache>
                <c:formatCode>#,##0</c:formatCode>
                <c:ptCount val="6"/>
                <c:pt idx="0">
                  <c:v>121146</c:v>
                </c:pt>
                <c:pt idx="1">
                  <c:v>0</c:v>
                </c:pt>
                <c:pt idx="2">
                  <c:v>0</c:v>
                </c:pt>
                <c:pt idx="3">
                  <c:v>0</c:v>
                </c:pt>
                <c:pt idx="4">
                  <c:v>80000</c:v>
                </c:pt>
                <c:pt idx="5">
                  <c:v>657000</c:v>
                </c:pt>
              </c:numCache>
            </c:numRef>
          </c:val>
          <c:extLst>
            <c:ext xmlns:c16="http://schemas.microsoft.com/office/drawing/2014/chart" uri="{C3380CC4-5D6E-409C-BE32-E72D297353CC}">
              <c16:uniqueId val="{00000000-B774-48F1-A682-A34434A358A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OTTR!$D$44</c:f>
              <c:strCache>
                <c:ptCount val="1"/>
                <c:pt idx="0">
                  <c:v>Debt/ Total Capital (%)</c:v>
                </c:pt>
              </c:strCache>
            </c:strRef>
          </c:tx>
          <c:spPr>
            <a:solidFill>
              <a:srgbClr val="FAB81A"/>
            </a:solidFill>
            <a:ln w="25400">
              <a:noFill/>
            </a:ln>
          </c:spPr>
          <c:invertIfNegative val="0"/>
          <c:cat>
            <c:strRef>
              <c:f>OTTR!$F$40:$J$40</c:f>
              <c:strCache>
                <c:ptCount val="5"/>
                <c:pt idx="0">
                  <c:v>2021Y</c:v>
                </c:pt>
                <c:pt idx="1">
                  <c:v>2020Y</c:v>
                </c:pt>
                <c:pt idx="2">
                  <c:v>2019Y</c:v>
                </c:pt>
                <c:pt idx="3">
                  <c:v>2018Y</c:v>
                </c:pt>
                <c:pt idx="4">
                  <c:v>2017Y</c:v>
                </c:pt>
              </c:strCache>
            </c:strRef>
          </c:cat>
          <c:val>
            <c:numRef>
              <c:f>OTTR!$F$44:$J$44</c:f>
              <c:numCache>
                <c:formatCode>#,##0.00</c:formatCode>
                <c:ptCount val="5"/>
                <c:pt idx="0">
                  <c:v>46.8870181096529</c:v>
                </c:pt>
                <c:pt idx="1">
                  <c:v>49.837093778347302</c:v>
                </c:pt>
                <c:pt idx="2">
                  <c:v>47.8864344897721</c:v>
                </c:pt>
                <c:pt idx="3">
                  <c:v>45.5111106459455</c:v>
                </c:pt>
                <c:pt idx="4">
                  <c:v>46.385870756845698</c:v>
                </c:pt>
              </c:numCache>
            </c:numRef>
          </c:val>
          <c:extLst>
            <c:ext xmlns:c16="http://schemas.microsoft.com/office/drawing/2014/chart" uri="{C3380CC4-5D6E-409C-BE32-E72D297353CC}">
              <c16:uniqueId val="{00000000-810F-4A56-8390-4E4F39C3441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OTTR!$V$71</c:f>
              <c:strCache>
                <c:ptCount val="1"/>
                <c:pt idx="0">
                  <c:v> Average Debt/ EBITDA (x)</c:v>
                </c:pt>
              </c:strCache>
            </c:strRef>
          </c:tx>
          <c:spPr>
            <a:ln w="25400">
              <a:solidFill>
                <a:srgbClr val="5B5E5E"/>
              </a:solidFill>
              <a:prstDash val="solid"/>
            </a:ln>
          </c:spPr>
          <c:marker>
            <c:symbol val="none"/>
          </c:marker>
          <c:cat>
            <c:strRef>
              <c:f>OTTR!$F$40:$J$40</c:f>
              <c:strCache>
                <c:ptCount val="5"/>
                <c:pt idx="0">
                  <c:v>2021Y</c:v>
                </c:pt>
                <c:pt idx="1">
                  <c:v>2020Y</c:v>
                </c:pt>
                <c:pt idx="2">
                  <c:v>2019Y</c:v>
                </c:pt>
                <c:pt idx="3">
                  <c:v>2018Y</c:v>
                </c:pt>
                <c:pt idx="4">
                  <c:v>2017Y</c:v>
                </c:pt>
              </c:strCache>
            </c:strRef>
          </c:cat>
          <c:val>
            <c:numRef>
              <c:f>OTTR!$X$71:$AB$71</c:f>
              <c:numCache>
                <c:formatCode>#,##0.00</c:formatCode>
                <c:ptCount val="5"/>
                <c:pt idx="0">
                  <c:v>2.5765082614417301</c:v>
                </c:pt>
                <c:pt idx="1">
                  <c:v>3.4172834037868598</c:v>
                </c:pt>
                <c:pt idx="2">
                  <c:v>3.1416867413522902</c:v>
                </c:pt>
                <c:pt idx="3">
                  <c:v>3.0234521575984998</c:v>
                </c:pt>
                <c:pt idx="4">
                  <c:v>2.9377440003170801</c:v>
                </c:pt>
              </c:numCache>
            </c:numRef>
          </c:val>
          <c:smooth val="0"/>
          <c:extLst>
            <c:ext xmlns:c16="http://schemas.microsoft.com/office/drawing/2014/chart" uri="{C3380CC4-5D6E-409C-BE32-E72D297353CC}">
              <c16:uniqueId val="{00000001-810F-4A56-8390-4E4F39C3441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PacificCorp!$V$66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6BA-4BA7-A342-51F70D807B53}"/>
              </c:ext>
            </c:extLst>
          </c:dPt>
          <c:dPt>
            <c:idx val="1"/>
            <c:bubble3D val="0"/>
            <c:spPr>
              <a:solidFill>
                <a:srgbClr val="5B5E5E"/>
              </a:solidFill>
              <a:ln w="25400">
                <a:noFill/>
              </a:ln>
            </c:spPr>
            <c:extLst>
              <c:ext xmlns:c16="http://schemas.microsoft.com/office/drawing/2014/chart" uri="{C3380CC4-5D6E-409C-BE32-E72D297353CC}">
                <c16:uniqueId val="{00000003-76BA-4BA7-A342-51F70D807B53}"/>
              </c:ext>
            </c:extLst>
          </c:dPt>
          <c:dPt>
            <c:idx val="2"/>
            <c:bubble3D val="0"/>
            <c:spPr>
              <a:solidFill>
                <a:srgbClr val="008794"/>
              </a:solidFill>
              <a:ln w="25400">
                <a:noFill/>
              </a:ln>
            </c:spPr>
            <c:extLst>
              <c:ext xmlns:c16="http://schemas.microsoft.com/office/drawing/2014/chart" uri="{C3380CC4-5D6E-409C-BE32-E72D297353CC}">
                <c16:uniqueId val="{00000005-76BA-4BA7-A342-51F70D807B53}"/>
              </c:ext>
            </c:extLst>
          </c:dPt>
          <c:cat>
            <c:multiLvlStrRef>
              <c:f>PacificCorp!$V$67:$X$69</c:f>
              <c:multiLvlStrCache>
                <c:ptCount val="3"/>
                <c:lvl>
                  <c:pt idx="0">
                    <c:v>53.10%</c:v>
                  </c:pt>
                  <c:pt idx="1">
                    <c:v>0.01%</c:v>
                  </c:pt>
                  <c:pt idx="2">
                    <c:v>46.89%</c:v>
                  </c:pt>
                </c:lvl>
                <c:lvl>
                  <c:pt idx="0">
                    <c:v>Commom Equity -</c:v>
                  </c:pt>
                  <c:pt idx="1">
                    <c:v>Total Preferred -</c:v>
                  </c:pt>
                  <c:pt idx="2">
                    <c:v>Total Debt -</c:v>
                  </c:pt>
                </c:lvl>
              </c:multiLvlStrCache>
            </c:multiLvlStrRef>
          </c:cat>
          <c:val>
            <c:numRef>
              <c:f>PacificCorp!$X$67:$X$69</c:f>
              <c:numCache>
                <c:formatCode>0.00"%"</c:formatCode>
                <c:ptCount val="3"/>
                <c:pt idx="0">
                  <c:v>53.096539162112897</c:v>
                </c:pt>
                <c:pt idx="1">
                  <c:v>1.0714668381013599E-2</c:v>
                </c:pt>
                <c:pt idx="2">
                  <c:v>46.892746169506097</c:v>
                </c:pt>
              </c:numCache>
            </c:numRef>
          </c:val>
          <c:extLst>
            <c:ext xmlns:c16="http://schemas.microsoft.com/office/drawing/2014/chart" uri="{C3380CC4-5D6E-409C-BE32-E72D297353CC}">
              <c16:uniqueId val="{00000006-76BA-4BA7-A342-51F70D807B5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SWEPCO1!$V$66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F73E-46ED-B0DB-5EC5498AE85D}"/>
              </c:ext>
            </c:extLst>
          </c:dPt>
          <c:dPt>
            <c:idx val="1"/>
            <c:bubble3D val="0"/>
            <c:spPr>
              <a:solidFill>
                <a:srgbClr val="5B5E5E"/>
              </a:solidFill>
              <a:ln w="25400">
                <a:noFill/>
              </a:ln>
            </c:spPr>
            <c:extLst>
              <c:ext xmlns:c16="http://schemas.microsoft.com/office/drawing/2014/chart" uri="{C3380CC4-5D6E-409C-BE32-E72D297353CC}">
                <c16:uniqueId val="{00000003-F73E-46ED-B0DB-5EC5498AE85D}"/>
              </c:ext>
            </c:extLst>
          </c:dPt>
          <c:dPt>
            <c:idx val="2"/>
            <c:bubble3D val="0"/>
            <c:spPr>
              <a:solidFill>
                <a:srgbClr val="008794"/>
              </a:solidFill>
              <a:ln w="25400">
                <a:noFill/>
              </a:ln>
            </c:spPr>
            <c:extLst>
              <c:ext xmlns:c16="http://schemas.microsoft.com/office/drawing/2014/chart" uri="{C3380CC4-5D6E-409C-BE32-E72D297353CC}">
                <c16:uniqueId val="{00000005-F73E-46ED-B0DB-5EC5498AE85D}"/>
              </c:ext>
            </c:extLst>
          </c:dPt>
          <c:cat>
            <c:multiLvlStrRef>
              <c:f>SWEPCO1!$V$67:$X$69</c:f>
              <c:multiLvlStrCache>
                <c:ptCount val="3"/>
                <c:lvl>
                  <c:pt idx="0">
                    <c:v>47.15%</c:v>
                  </c:pt>
                  <c:pt idx="1">
                    <c:v>0.00%</c:v>
                  </c:pt>
                  <c:pt idx="2">
                    <c:v>52.85%</c:v>
                  </c:pt>
                </c:lvl>
                <c:lvl>
                  <c:pt idx="0">
                    <c:v>Commom Equity -</c:v>
                  </c:pt>
                  <c:pt idx="1">
                    <c:v>Total Preferred -</c:v>
                  </c:pt>
                  <c:pt idx="2">
                    <c:v>Total Debt -</c:v>
                  </c:pt>
                </c:lvl>
              </c:multiLvlStrCache>
            </c:multiLvlStrRef>
          </c:cat>
          <c:val>
            <c:numRef>
              <c:f>SWEPCO1!$X$67:$X$69</c:f>
              <c:numCache>
                <c:formatCode>0.00"%"</c:formatCode>
                <c:ptCount val="3"/>
                <c:pt idx="0">
                  <c:v>47.150662375570697</c:v>
                </c:pt>
                <c:pt idx="1">
                  <c:v>0</c:v>
                </c:pt>
                <c:pt idx="2">
                  <c:v>52.850834518374398</c:v>
                </c:pt>
              </c:numCache>
            </c:numRef>
          </c:val>
          <c:extLst>
            <c:ext xmlns:c16="http://schemas.microsoft.com/office/drawing/2014/chart" uri="{C3380CC4-5D6E-409C-BE32-E72D297353CC}">
              <c16:uniqueId val="{00000006-F73E-46ED-B0DB-5EC5498AE85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PacificCorp!$V$60</c:f>
              <c:strCache>
                <c:ptCount val="1"/>
                <c:pt idx="0">
                  <c:v>EBITDA ($000)</c:v>
                </c:pt>
              </c:strCache>
            </c:strRef>
          </c:tx>
          <c:spPr>
            <a:solidFill>
              <a:srgbClr val="FAB81A"/>
            </a:solidFill>
            <a:ln w="25400">
              <a:noFill/>
            </a:ln>
          </c:spPr>
          <c:invertIfNegative val="0"/>
          <c:cat>
            <c:strRef>
              <c:f>PacificCorp!$F$40:$J$40</c:f>
              <c:strCache>
                <c:ptCount val="5"/>
                <c:pt idx="0">
                  <c:v>2021Y</c:v>
                </c:pt>
                <c:pt idx="1">
                  <c:v>2020Y</c:v>
                </c:pt>
                <c:pt idx="2">
                  <c:v>2019Y</c:v>
                </c:pt>
                <c:pt idx="3">
                  <c:v>2018Y</c:v>
                </c:pt>
                <c:pt idx="4">
                  <c:v>2017Y</c:v>
                </c:pt>
              </c:strCache>
            </c:strRef>
          </c:cat>
          <c:val>
            <c:numRef>
              <c:f>PacificCorp!$F$76:$J$76</c:f>
              <c:numCache>
                <c:formatCode>#,##0</c:formatCode>
                <c:ptCount val="5"/>
                <c:pt idx="0">
                  <c:v>2303000</c:v>
                </c:pt>
                <c:pt idx="1">
                  <c:v>2251000</c:v>
                </c:pt>
                <c:pt idx="2">
                  <c:v>2151000</c:v>
                </c:pt>
                <c:pt idx="3">
                  <c:v>2088000</c:v>
                </c:pt>
                <c:pt idx="4">
                  <c:v>2294000</c:v>
                </c:pt>
              </c:numCache>
            </c:numRef>
          </c:val>
          <c:extLst>
            <c:ext xmlns:c16="http://schemas.microsoft.com/office/drawing/2014/chart" uri="{C3380CC4-5D6E-409C-BE32-E72D297353CC}">
              <c16:uniqueId val="{00000000-D961-43F6-BF7B-26D3B10A19A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PacificCorp!$V$61</c:f>
              <c:strCache>
                <c:ptCount val="1"/>
                <c:pt idx="0">
                  <c:v>EBITDA/ Interest Expense (x)</c:v>
                </c:pt>
              </c:strCache>
            </c:strRef>
          </c:tx>
          <c:spPr>
            <a:ln w="25400">
              <a:solidFill>
                <a:srgbClr val="5B5E5E"/>
              </a:solidFill>
              <a:prstDash val="solid"/>
            </a:ln>
          </c:spPr>
          <c:marker>
            <c:symbol val="none"/>
          </c:marker>
          <c:cat>
            <c:strRef>
              <c:f>PacificCorp!$F$40:$J$40</c:f>
              <c:strCache>
                <c:ptCount val="5"/>
                <c:pt idx="0">
                  <c:v>2021Y</c:v>
                </c:pt>
                <c:pt idx="1">
                  <c:v>2020Y</c:v>
                </c:pt>
                <c:pt idx="2">
                  <c:v>2019Y</c:v>
                </c:pt>
                <c:pt idx="3">
                  <c:v>2018Y</c:v>
                </c:pt>
                <c:pt idx="4">
                  <c:v>2017Y</c:v>
                </c:pt>
              </c:strCache>
            </c:strRef>
          </c:cat>
          <c:val>
            <c:numRef>
              <c:f>PacificCorp!$X$61:$AB$61</c:f>
              <c:numCache>
                <c:formatCode>#,##0.00</c:formatCode>
                <c:ptCount val="5"/>
                <c:pt idx="0">
                  <c:v>5.6724137931034502</c:v>
                </c:pt>
                <c:pt idx="1">
                  <c:v>5.9550264550264496</c:v>
                </c:pt>
                <c:pt idx="2">
                  <c:v>5.8931506849315101</c:v>
                </c:pt>
                <c:pt idx="3">
                  <c:v>5.7049180327868898</c:v>
                </c:pt>
                <c:pt idx="4">
                  <c:v>6.2</c:v>
                </c:pt>
              </c:numCache>
            </c:numRef>
          </c:val>
          <c:smooth val="0"/>
          <c:extLst>
            <c:ext xmlns:c16="http://schemas.microsoft.com/office/drawing/2014/chart" uri="{C3380CC4-5D6E-409C-BE32-E72D297353CC}">
              <c16:uniqueId val="{00000001-D961-43F6-BF7B-26D3B10A19A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PacificCorp!$V$41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PacificCorp!$V$48:$V$53</c:f>
              <c:strCache>
                <c:ptCount val="6"/>
                <c:pt idx="0">
                  <c:v>Current Year</c:v>
                </c:pt>
                <c:pt idx="1">
                  <c:v>Next Year</c:v>
                </c:pt>
                <c:pt idx="2">
                  <c:v>2Yrs Out</c:v>
                </c:pt>
                <c:pt idx="3">
                  <c:v>3Yrs Out</c:v>
                </c:pt>
                <c:pt idx="4">
                  <c:v>4Yrs Out</c:v>
                </c:pt>
                <c:pt idx="5">
                  <c:v>Thereafter</c:v>
                </c:pt>
              </c:strCache>
            </c:strRef>
          </c:cat>
          <c:val>
            <c:numRef>
              <c:f>PacificCorp!$X$48:$X$53</c:f>
              <c:numCache>
                <c:formatCode>#,##0</c:formatCode>
                <c:ptCount val="6"/>
                <c:pt idx="0">
                  <c:v>158000</c:v>
                </c:pt>
                <c:pt idx="1">
                  <c:v>451000</c:v>
                </c:pt>
                <c:pt idx="2">
                  <c:v>593000</c:v>
                </c:pt>
                <c:pt idx="3">
                  <c:v>304000</c:v>
                </c:pt>
                <c:pt idx="4">
                  <c:v>102000</c:v>
                </c:pt>
                <c:pt idx="5">
                  <c:v>7210000</c:v>
                </c:pt>
              </c:numCache>
            </c:numRef>
          </c:val>
          <c:extLst>
            <c:ext xmlns:c16="http://schemas.microsoft.com/office/drawing/2014/chart" uri="{C3380CC4-5D6E-409C-BE32-E72D297353CC}">
              <c16:uniqueId val="{00000000-B693-450A-8C2E-0984F30547B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PacificCorp!$D$44</c:f>
              <c:strCache>
                <c:ptCount val="1"/>
                <c:pt idx="0">
                  <c:v>Debt/ Total Capital (%)</c:v>
                </c:pt>
              </c:strCache>
            </c:strRef>
          </c:tx>
          <c:spPr>
            <a:solidFill>
              <a:srgbClr val="FAB81A"/>
            </a:solidFill>
            <a:ln w="25400">
              <a:noFill/>
            </a:ln>
          </c:spPr>
          <c:invertIfNegative val="0"/>
          <c:cat>
            <c:strRef>
              <c:f>PacificCorp!$F$40:$J$40</c:f>
              <c:strCache>
                <c:ptCount val="5"/>
                <c:pt idx="0">
                  <c:v>2021Y</c:v>
                </c:pt>
                <c:pt idx="1">
                  <c:v>2020Y</c:v>
                </c:pt>
                <c:pt idx="2">
                  <c:v>2019Y</c:v>
                </c:pt>
                <c:pt idx="3">
                  <c:v>2018Y</c:v>
                </c:pt>
                <c:pt idx="4">
                  <c:v>2017Y</c:v>
                </c:pt>
              </c:strCache>
            </c:strRef>
          </c:cat>
          <c:val>
            <c:numRef>
              <c:f>PacificCorp!$F$44:$J$44</c:f>
              <c:numCache>
                <c:formatCode>#,##0.00</c:formatCode>
                <c:ptCount val="5"/>
                <c:pt idx="0">
                  <c:v>46.892746169506097</c:v>
                </c:pt>
                <c:pt idx="1">
                  <c:v>48.771361554786097</c:v>
                </c:pt>
                <c:pt idx="2">
                  <c:v>48.099163385826799</c:v>
                </c:pt>
                <c:pt idx="3">
                  <c:v>47.511039743075102</c:v>
                </c:pt>
                <c:pt idx="4">
                  <c:v>48.4652114597544</c:v>
                </c:pt>
              </c:numCache>
            </c:numRef>
          </c:val>
          <c:extLst>
            <c:ext xmlns:c16="http://schemas.microsoft.com/office/drawing/2014/chart" uri="{C3380CC4-5D6E-409C-BE32-E72D297353CC}">
              <c16:uniqueId val="{00000000-DCC8-42E6-87FC-5470A2EEB44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PacificCorp!$V$71</c:f>
              <c:strCache>
                <c:ptCount val="1"/>
                <c:pt idx="0">
                  <c:v> Average Debt/ EBITDA (x)</c:v>
                </c:pt>
              </c:strCache>
            </c:strRef>
          </c:tx>
          <c:spPr>
            <a:ln w="25400">
              <a:solidFill>
                <a:srgbClr val="5B5E5E"/>
              </a:solidFill>
              <a:prstDash val="solid"/>
            </a:ln>
          </c:spPr>
          <c:marker>
            <c:symbol val="none"/>
          </c:marker>
          <c:cat>
            <c:strRef>
              <c:f>PacificCorp!$F$40:$J$40</c:f>
              <c:strCache>
                <c:ptCount val="5"/>
                <c:pt idx="0">
                  <c:v>2021Y</c:v>
                </c:pt>
                <c:pt idx="1">
                  <c:v>2020Y</c:v>
                </c:pt>
                <c:pt idx="2">
                  <c:v>2019Y</c:v>
                </c:pt>
                <c:pt idx="3">
                  <c:v>2018Y</c:v>
                </c:pt>
                <c:pt idx="4">
                  <c:v>2017Y</c:v>
                </c:pt>
              </c:strCache>
            </c:strRef>
          </c:cat>
          <c:val>
            <c:numRef>
              <c:f>PacificCorp!$X$71:$AB$71</c:f>
              <c:numCache>
                <c:formatCode>#,##0.00</c:formatCode>
                <c:ptCount val="5"/>
                <c:pt idx="0">
                  <c:v>3.8173035171515401</c:v>
                </c:pt>
                <c:pt idx="1">
                  <c:v>3.6970235450910698</c:v>
                </c:pt>
                <c:pt idx="2">
                  <c:v>3.5482333798233401</c:v>
                </c:pt>
                <c:pt idx="3">
                  <c:v>3.3820641762452102</c:v>
                </c:pt>
                <c:pt idx="4">
                  <c:v>3.0858761987794199</c:v>
                </c:pt>
              </c:numCache>
            </c:numRef>
          </c:val>
          <c:smooth val="0"/>
          <c:extLst>
            <c:ext xmlns:c16="http://schemas.microsoft.com/office/drawing/2014/chart" uri="{C3380CC4-5D6E-409C-BE32-E72D297353CC}">
              <c16:uniqueId val="{00000001-DCC8-42E6-87FC-5470A2EEB44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PNW!$V$66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2F42-4C7A-97BE-2AF126D2791F}"/>
              </c:ext>
            </c:extLst>
          </c:dPt>
          <c:dPt>
            <c:idx val="1"/>
            <c:bubble3D val="0"/>
            <c:spPr>
              <a:solidFill>
                <a:srgbClr val="5B5E5E"/>
              </a:solidFill>
              <a:ln w="25400">
                <a:noFill/>
              </a:ln>
            </c:spPr>
            <c:extLst>
              <c:ext xmlns:c16="http://schemas.microsoft.com/office/drawing/2014/chart" uri="{C3380CC4-5D6E-409C-BE32-E72D297353CC}">
                <c16:uniqueId val="{00000003-2F42-4C7A-97BE-2AF126D2791F}"/>
              </c:ext>
            </c:extLst>
          </c:dPt>
          <c:dPt>
            <c:idx val="2"/>
            <c:bubble3D val="0"/>
            <c:spPr>
              <a:solidFill>
                <a:srgbClr val="008794"/>
              </a:solidFill>
              <a:ln w="25400">
                <a:noFill/>
              </a:ln>
            </c:spPr>
            <c:extLst>
              <c:ext xmlns:c16="http://schemas.microsoft.com/office/drawing/2014/chart" uri="{C3380CC4-5D6E-409C-BE32-E72D297353CC}">
                <c16:uniqueId val="{00000005-2F42-4C7A-97BE-2AF126D2791F}"/>
              </c:ext>
            </c:extLst>
          </c:dPt>
          <c:cat>
            <c:multiLvlStrRef>
              <c:f>PNW!$V$67:$X$69</c:f>
              <c:multiLvlStrCache>
                <c:ptCount val="3"/>
                <c:lvl>
                  <c:pt idx="0">
                    <c:v>41.58%</c:v>
                  </c:pt>
                  <c:pt idx="1">
                    <c:v>0.00%</c:v>
                  </c:pt>
                  <c:pt idx="2">
                    <c:v>57.61%</c:v>
                  </c:pt>
                </c:lvl>
                <c:lvl>
                  <c:pt idx="0">
                    <c:v>Commom Equity -</c:v>
                  </c:pt>
                  <c:pt idx="1">
                    <c:v>Total Preferred -</c:v>
                  </c:pt>
                  <c:pt idx="2">
                    <c:v>Total Debt -</c:v>
                  </c:pt>
                </c:lvl>
              </c:multiLvlStrCache>
            </c:multiLvlStrRef>
          </c:cat>
          <c:val>
            <c:numRef>
              <c:f>PNW!$X$67:$X$69</c:f>
              <c:numCache>
                <c:formatCode>0.00"%"</c:formatCode>
                <c:ptCount val="3"/>
                <c:pt idx="0">
                  <c:v>41.575276542602801</c:v>
                </c:pt>
                <c:pt idx="1">
                  <c:v>0</c:v>
                </c:pt>
                <c:pt idx="2">
                  <c:v>57.613378366763598</c:v>
                </c:pt>
              </c:numCache>
            </c:numRef>
          </c:val>
          <c:extLst>
            <c:ext xmlns:c16="http://schemas.microsoft.com/office/drawing/2014/chart" uri="{C3380CC4-5D6E-409C-BE32-E72D297353CC}">
              <c16:uniqueId val="{00000006-2F42-4C7A-97BE-2AF126D2791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PNW!$V$60</c:f>
              <c:strCache>
                <c:ptCount val="1"/>
                <c:pt idx="0">
                  <c:v>EBITDA ($000)</c:v>
                </c:pt>
              </c:strCache>
            </c:strRef>
          </c:tx>
          <c:spPr>
            <a:solidFill>
              <a:srgbClr val="FAB81A"/>
            </a:solidFill>
            <a:ln w="25400">
              <a:noFill/>
            </a:ln>
          </c:spPr>
          <c:invertIfNegative val="0"/>
          <c:cat>
            <c:strRef>
              <c:f>PNW!$F$40:$J$40</c:f>
              <c:strCache>
                <c:ptCount val="5"/>
                <c:pt idx="0">
                  <c:v>2021Y</c:v>
                </c:pt>
                <c:pt idx="1">
                  <c:v>2020Y</c:v>
                </c:pt>
                <c:pt idx="2">
                  <c:v>2019Y</c:v>
                </c:pt>
                <c:pt idx="3">
                  <c:v>2018Y</c:v>
                </c:pt>
                <c:pt idx="4">
                  <c:v>2017Y</c:v>
                </c:pt>
              </c:strCache>
            </c:strRef>
          </c:cat>
          <c:val>
            <c:numRef>
              <c:f>PNW!$F$76:$J$76</c:f>
              <c:numCache>
                <c:formatCode>#,##0</c:formatCode>
                <c:ptCount val="5"/>
                <c:pt idx="0">
                  <c:v>1698433</c:v>
                </c:pt>
                <c:pt idx="1">
                  <c:v>1563449</c:v>
                </c:pt>
                <c:pt idx="2">
                  <c:v>1422903</c:v>
                </c:pt>
                <c:pt idx="3">
                  <c:v>1533682</c:v>
                </c:pt>
                <c:pt idx="4">
                  <c:v>1574534</c:v>
                </c:pt>
              </c:numCache>
            </c:numRef>
          </c:val>
          <c:extLst>
            <c:ext xmlns:c16="http://schemas.microsoft.com/office/drawing/2014/chart" uri="{C3380CC4-5D6E-409C-BE32-E72D297353CC}">
              <c16:uniqueId val="{00000000-C7FE-41D2-8BAF-9E4B8E2D8DF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PNW!$V$61</c:f>
              <c:strCache>
                <c:ptCount val="1"/>
                <c:pt idx="0">
                  <c:v>EBITDA/ Interest Expense (x)</c:v>
                </c:pt>
              </c:strCache>
            </c:strRef>
          </c:tx>
          <c:spPr>
            <a:ln w="25400">
              <a:solidFill>
                <a:srgbClr val="5B5E5E"/>
              </a:solidFill>
              <a:prstDash val="solid"/>
            </a:ln>
          </c:spPr>
          <c:marker>
            <c:symbol val="none"/>
          </c:marker>
          <c:cat>
            <c:strRef>
              <c:f>PNW!$F$40:$J$40</c:f>
              <c:strCache>
                <c:ptCount val="5"/>
                <c:pt idx="0">
                  <c:v>2021Y</c:v>
                </c:pt>
                <c:pt idx="1">
                  <c:v>2020Y</c:v>
                </c:pt>
                <c:pt idx="2">
                  <c:v>2019Y</c:v>
                </c:pt>
                <c:pt idx="3">
                  <c:v>2018Y</c:v>
                </c:pt>
                <c:pt idx="4">
                  <c:v>2017Y</c:v>
                </c:pt>
              </c:strCache>
            </c:strRef>
          </c:cat>
          <c:val>
            <c:numRef>
              <c:f>PNW!$X$61:$AB$61</c:f>
              <c:numCache>
                <c:formatCode>#,##0.00</c:formatCode>
                <c:ptCount val="5"/>
                <c:pt idx="0">
                  <c:v>7.2812245457897102</c:v>
                </c:pt>
                <c:pt idx="1">
                  <c:v>6.8281529101938698</c:v>
                </c:pt>
                <c:pt idx="2">
                  <c:v>6.5655375756149601</c:v>
                </c:pt>
                <c:pt idx="3">
                  <c:v>7.0260530957234799</c:v>
                </c:pt>
                <c:pt idx="4">
                  <c:v>7.9649035834968904</c:v>
                </c:pt>
              </c:numCache>
            </c:numRef>
          </c:val>
          <c:smooth val="0"/>
          <c:extLst>
            <c:ext xmlns:c16="http://schemas.microsoft.com/office/drawing/2014/chart" uri="{C3380CC4-5D6E-409C-BE32-E72D297353CC}">
              <c16:uniqueId val="{00000001-C7FE-41D2-8BAF-9E4B8E2D8DF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PNW!$V$41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PNW!$V$48:$V$53</c:f>
              <c:strCache>
                <c:ptCount val="6"/>
                <c:pt idx="0">
                  <c:v>Current Year</c:v>
                </c:pt>
                <c:pt idx="1">
                  <c:v>Next Year</c:v>
                </c:pt>
                <c:pt idx="2">
                  <c:v>2Yrs Out</c:v>
                </c:pt>
                <c:pt idx="3">
                  <c:v>3Yrs Out</c:v>
                </c:pt>
                <c:pt idx="4">
                  <c:v>4Yrs Out</c:v>
                </c:pt>
                <c:pt idx="5">
                  <c:v>Thereafter</c:v>
                </c:pt>
              </c:strCache>
            </c:strRef>
          </c:cat>
          <c:val>
            <c:numRef>
              <c:f>PNW!$X$48:$X$53</c:f>
              <c:numCache>
                <c:formatCode>#,##0</c:formatCode>
                <c:ptCount val="6"/>
                <c:pt idx="0">
                  <c:v>442000</c:v>
                </c:pt>
                <c:pt idx="1">
                  <c:v>0</c:v>
                </c:pt>
                <c:pt idx="2">
                  <c:v>400000</c:v>
                </c:pt>
                <c:pt idx="3">
                  <c:v>800000</c:v>
                </c:pt>
                <c:pt idx="4">
                  <c:v>250000</c:v>
                </c:pt>
                <c:pt idx="5">
                  <c:v>5515975</c:v>
                </c:pt>
              </c:numCache>
            </c:numRef>
          </c:val>
          <c:extLst>
            <c:ext xmlns:c16="http://schemas.microsoft.com/office/drawing/2014/chart" uri="{C3380CC4-5D6E-409C-BE32-E72D297353CC}">
              <c16:uniqueId val="{00000000-3B1A-43E2-B598-37FAEE4658E9}"/>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PNW!$D$44</c:f>
              <c:strCache>
                <c:ptCount val="1"/>
                <c:pt idx="0">
                  <c:v>Debt/ Total Capital (%)</c:v>
                </c:pt>
              </c:strCache>
            </c:strRef>
          </c:tx>
          <c:spPr>
            <a:solidFill>
              <a:srgbClr val="FAB81A"/>
            </a:solidFill>
            <a:ln w="25400">
              <a:noFill/>
            </a:ln>
          </c:spPr>
          <c:invertIfNegative val="0"/>
          <c:cat>
            <c:strRef>
              <c:f>PNW!$F$40:$J$40</c:f>
              <c:strCache>
                <c:ptCount val="5"/>
                <c:pt idx="0">
                  <c:v>2021Y</c:v>
                </c:pt>
                <c:pt idx="1">
                  <c:v>2020Y</c:v>
                </c:pt>
                <c:pt idx="2">
                  <c:v>2019Y</c:v>
                </c:pt>
                <c:pt idx="3">
                  <c:v>2018Y</c:v>
                </c:pt>
                <c:pt idx="4">
                  <c:v>2017Y</c:v>
                </c:pt>
              </c:strCache>
            </c:strRef>
          </c:cat>
          <c:val>
            <c:numRef>
              <c:f>PNW!$F$44:$J$44</c:f>
              <c:numCache>
                <c:formatCode>#,##0.00</c:formatCode>
                <c:ptCount val="5"/>
                <c:pt idx="0">
                  <c:v>57.613378366763598</c:v>
                </c:pt>
                <c:pt idx="1">
                  <c:v>54.6029728113079</c:v>
                </c:pt>
                <c:pt idx="2">
                  <c:v>51.137834859040098</c:v>
                </c:pt>
                <c:pt idx="3">
                  <c:v>49.365385199771602</c:v>
                </c:pt>
                <c:pt idx="4">
                  <c:v>49.165497276360703</c:v>
                </c:pt>
              </c:numCache>
            </c:numRef>
          </c:val>
          <c:extLst>
            <c:ext xmlns:c16="http://schemas.microsoft.com/office/drawing/2014/chart" uri="{C3380CC4-5D6E-409C-BE32-E72D297353CC}">
              <c16:uniqueId val="{00000000-38A8-4371-8D3A-7C8642B5D46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PNW!$V$71</c:f>
              <c:strCache>
                <c:ptCount val="1"/>
                <c:pt idx="0">
                  <c:v> Average Debt/ EBITDA (x)</c:v>
                </c:pt>
              </c:strCache>
            </c:strRef>
          </c:tx>
          <c:spPr>
            <a:ln w="25400">
              <a:solidFill>
                <a:srgbClr val="5B5E5E"/>
              </a:solidFill>
              <a:prstDash val="solid"/>
            </a:ln>
          </c:spPr>
          <c:marker>
            <c:symbol val="none"/>
          </c:marker>
          <c:cat>
            <c:strRef>
              <c:f>PNW!$F$40:$J$40</c:f>
              <c:strCache>
                <c:ptCount val="5"/>
                <c:pt idx="0">
                  <c:v>2021Y</c:v>
                </c:pt>
                <c:pt idx="1">
                  <c:v>2020Y</c:v>
                </c:pt>
                <c:pt idx="2">
                  <c:v>2019Y</c:v>
                </c:pt>
                <c:pt idx="3">
                  <c:v>2018Y</c:v>
                </c:pt>
                <c:pt idx="4">
                  <c:v>2017Y</c:v>
                </c:pt>
              </c:strCache>
            </c:strRef>
          </c:cat>
          <c:val>
            <c:numRef>
              <c:f>PNW!$X$71:$AB$71</c:f>
              <c:numCache>
                <c:formatCode>#,##0.00</c:formatCode>
                <c:ptCount val="5"/>
                <c:pt idx="0">
                  <c:v>4.40996759954617</c:v>
                </c:pt>
                <c:pt idx="1">
                  <c:v>4.1582610785513303</c:v>
                </c:pt>
                <c:pt idx="2">
                  <c:v>3.91214984436747</c:v>
                </c:pt>
                <c:pt idx="3">
                  <c:v>3.4160672649219301</c:v>
                </c:pt>
                <c:pt idx="4">
                  <c:v>3.0108438433212599</c:v>
                </c:pt>
              </c:numCache>
            </c:numRef>
          </c:val>
          <c:smooth val="0"/>
          <c:extLst>
            <c:ext xmlns:c16="http://schemas.microsoft.com/office/drawing/2014/chart" uri="{C3380CC4-5D6E-409C-BE32-E72D297353CC}">
              <c16:uniqueId val="{00000001-38A8-4371-8D3A-7C8642B5D46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PSE!$V$66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95A-4CE7-9B53-4D79B2DAC635}"/>
              </c:ext>
            </c:extLst>
          </c:dPt>
          <c:dPt>
            <c:idx val="1"/>
            <c:bubble3D val="0"/>
            <c:spPr>
              <a:solidFill>
                <a:srgbClr val="5B5E5E"/>
              </a:solidFill>
              <a:ln w="25400">
                <a:noFill/>
              </a:ln>
            </c:spPr>
            <c:extLst>
              <c:ext xmlns:c16="http://schemas.microsoft.com/office/drawing/2014/chart" uri="{C3380CC4-5D6E-409C-BE32-E72D297353CC}">
                <c16:uniqueId val="{00000003-495A-4CE7-9B53-4D79B2DAC635}"/>
              </c:ext>
            </c:extLst>
          </c:dPt>
          <c:dPt>
            <c:idx val="2"/>
            <c:bubble3D val="0"/>
            <c:spPr>
              <a:solidFill>
                <a:srgbClr val="008794"/>
              </a:solidFill>
              <a:ln w="25400">
                <a:noFill/>
              </a:ln>
            </c:spPr>
            <c:extLst>
              <c:ext xmlns:c16="http://schemas.microsoft.com/office/drawing/2014/chart" uri="{C3380CC4-5D6E-409C-BE32-E72D297353CC}">
                <c16:uniqueId val="{00000005-495A-4CE7-9B53-4D79B2DAC635}"/>
              </c:ext>
            </c:extLst>
          </c:dPt>
          <c:cat>
            <c:multiLvlStrRef>
              <c:f>PSE!$V$67:$X$69</c:f>
              <c:multiLvlStrCache>
                <c:ptCount val="3"/>
                <c:lvl>
                  <c:pt idx="0">
                    <c:v>45.46%</c:v>
                  </c:pt>
                  <c:pt idx="1">
                    <c:v>0.00%</c:v>
                  </c:pt>
                  <c:pt idx="2">
                    <c:v>54.54%</c:v>
                  </c:pt>
                </c:lvl>
                <c:lvl>
                  <c:pt idx="0">
                    <c:v>Commom Equity -</c:v>
                  </c:pt>
                  <c:pt idx="1">
                    <c:v>Total Preferred -</c:v>
                  </c:pt>
                  <c:pt idx="2">
                    <c:v>Total Debt -</c:v>
                  </c:pt>
                </c:lvl>
              </c:multiLvlStrCache>
            </c:multiLvlStrRef>
          </c:cat>
          <c:val>
            <c:numRef>
              <c:f>PSE!$X$67:$X$69</c:f>
              <c:numCache>
                <c:formatCode>0.00"%"</c:formatCode>
                <c:ptCount val="3"/>
                <c:pt idx="0">
                  <c:v>45.463294649681202</c:v>
                </c:pt>
                <c:pt idx="1">
                  <c:v>0</c:v>
                </c:pt>
                <c:pt idx="2">
                  <c:v>54.536705350318798</c:v>
                </c:pt>
              </c:numCache>
            </c:numRef>
          </c:val>
          <c:extLst>
            <c:ext xmlns:c16="http://schemas.microsoft.com/office/drawing/2014/chart" uri="{C3380CC4-5D6E-409C-BE32-E72D297353CC}">
              <c16:uniqueId val="{00000006-495A-4CE7-9B53-4D79B2DAC63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PSE!$V$60</c:f>
              <c:strCache>
                <c:ptCount val="1"/>
                <c:pt idx="0">
                  <c:v>EBITDA ($000)</c:v>
                </c:pt>
              </c:strCache>
            </c:strRef>
          </c:tx>
          <c:spPr>
            <a:solidFill>
              <a:srgbClr val="FAB81A"/>
            </a:solidFill>
            <a:ln w="25400">
              <a:noFill/>
            </a:ln>
          </c:spPr>
          <c:invertIfNegative val="0"/>
          <c:cat>
            <c:strRef>
              <c:f>PSE!$F$40:$J$40</c:f>
              <c:strCache>
                <c:ptCount val="5"/>
                <c:pt idx="0">
                  <c:v>2021Y</c:v>
                </c:pt>
                <c:pt idx="1">
                  <c:v>2020Y</c:v>
                </c:pt>
                <c:pt idx="2">
                  <c:v>2019Y</c:v>
                </c:pt>
                <c:pt idx="3">
                  <c:v>2018Y</c:v>
                </c:pt>
                <c:pt idx="4">
                  <c:v>2017Y</c:v>
                </c:pt>
              </c:strCache>
            </c:strRef>
          </c:cat>
          <c:val>
            <c:numRef>
              <c:f>PSE!$F$76:$J$76</c:f>
              <c:numCache>
                <c:formatCode>#,##0</c:formatCode>
                <c:ptCount val="5"/>
                <c:pt idx="0">
                  <c:v>1316575</c:v>
                </c:pt>
                <c:pt idx="1">
                  <c:v>1180454</c:v>
                </c:pt>
                <c:pt idx="2">
                  <c:v>1217548</c:v>
                </c:pt>
                <c:pt idx="3">
                  <c:v>1252106</c:v>
                </c:pt>
                <c:pt idx="4">
                  <c:v>1243313</c:v>
                </c:pt>
              </c:numCache>
            </c:numRef>
          </c:val>
          <c:extLst>
            <c:ext xmlns:c16="http://schemas.microsoft.com/office/drawing/2014/chart" uri="{C3380CC4-5D6E-409C-BE32-E72D297353CC}">
              <c16:uniqueId val="{00000000-A9AE-444C-8D99-D5C9D518CDBE}"/>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PSE!$V$61</c:f>
              <c:strCache>
                <c:ptCount val="1"/>
                <c:pt idx="0">
                  <c:v>EBITDA/ Interest Expense (x)</c:v>
                </c:pt>
              </c:strCache>
            </c:strRef>
          </c:tx>
          <c:spPr>
            <a:ln w="25400">
              <a:solidFill>
                <a:srgbClr val="5B5E5E"/>
              </a:solidFill>
              <a:prstDash val="solid"/>
            </a:ln>
          </c:spPr>
          <c:marker>
            <c:symbol val="none"/>
          </c:marker>
          <c:cat>
            <c:strRef>
              <c:f>PSE!$F$40:$J$40</c:f>
              <c:strCache>
                <c:ptCount val="5"/>
                <c:pt idx="0">
                  <c:v>2021Y</c:v>
                </c:pt>
                <c:pt idx="1">
                  <c:v>2020Y</c:v>
                </c:pt>
                <c:pt idx="2">
                  <c:v>2019Y</c:v>
                </c:pt>
                <c:pt idx="3">
                  <c:v>2018Y</c:v>
                </c:pt>
                <c:pt idx="4">
                  <c:v>2017Y</c:v>
                </c:pt>
              </c:strCache>
            </c:strRef>
          </c:cat>
          <c:val>
            <c:numRef>
              <c:f>PSE!$X$61:$AB$61</c:f>
              <c:numCache>
                <c:formatCode>#,##0.00</c:formatCode>
                <c:ptCount val="5"/>
                <c:pt idx="0">
                  <c:v>5.6778045635476797</c:v>
                </c:pt>
                <c:pt idx="1">
                  <c:v>5.0797122029726403</c:v>
                </c:pt>
                <c:pt idx="2">
                  <c:v>5.3108664549673703</c:v>
                </c:pt>
                <c:pt idx="3">
                  <c:v>5.7457140234948598</c:v>
                </c:pt>
                <c:pt idx="4">
                  <c:v>5.4217854682144404</c:v>
                </c:pt>
              </c:numCache>
            </c:numRef>
          </c:val>
          <c:smooth val="0"/>
          <c:extLst>
            <c:ext xmlns:c16="http://schemas.microsoft.com/office/drawing/2014/chart" uri="{C3380CC4-5D6E-409C-BE32-E72D297353CC}">
              <c16:uniqueId val="{00000001-A9AE-444C-8D99-D5C9D518CDBE}"/>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PSE!$V$41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PSE!$V$48:$V$53</c:f>
              <c:strCache>
                <c:ptCount val="6"/>
                <c:pt idx="0">
                  <c:v>Current Year</c:v>
                </c:pt>
                <c:pt idx="1">
                  <c:v>Next Year</c:v>
                </c:pt>
                <c:pt idx="2">
                  <c:v>2Yrs Out</c:v>
                </c:pt>
                <c:pt idx="3">
                  <c:v>3Yrs Out</c:v>
                </c:pt>
                <c:pt idx="4">
                  <c:v>4Yrs Out</c:v>
                </c:pt>
                <c:pt idx="5">
                  <c:v>Thereafter</c:v>
                </c:pt>
              </c:strCache>
            </c:strRef>
          </c:cat>
          <c:val>
            <c:numRef>
              <c:f>PSE!$X$48:$X$53</c:f>
              <c:numCache>
                <c:formatCode>#,##0</c:formatCode>
                <c:ptCount val="6"/>
                <c:pt idx="0">
                  <c:v>141742</c:v>
                </c:pt>
                <c:pt idx="1">
                  <c:v>6260</c:v>
                </c:pt>
                <c:pt idx="2">
                  <c:v>6286</c:v>
                </c:pt>
                <c:pt idx="3">
                  <c:v>23411</c:v>
                </c:pt>
                <c:pt idx="4">
                  <c:v>6540</c:v>
                </c:pt>
                <c:pt idx="5">
                  <c:v>4923413</c:v>
                </c:pt>
              </c:numCache>
            </c:numRef>
          </c:val>
          <c:extLst>
            <c:ext xmlns:c16="http://schemas.microsoft.com/office/drawing/2014/chart" uri="{C3380CC4-5D6E-409C-BE32-E72D297353CC}">
              <c16:uniqueId val="{00000000-91FE-46C1-9891-076AE2DD11D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SWEPCO1!$V$60</c:f>
              <c:strCache>
                <c:ptCount val="1"/>
                <c:pt idx="0">
                  <c:v>EBITDA ($000)</c:v>
                </c:pt>
              </c:strCache>
            </c:strRef>
          </c:tx>
          <c:spPr>
            <a:solidFill>
              <a:srgbClr val="FAB81A"/>
            </a:solidFill>
            <a:ln w="25400">
              <a:noFill/>
            </a:ln>
          </c:spPr>
          <c:invertIfNegative val="0"/>
          <c:cat>
            <c:strRef>
              <c:f>SWEPCO1!$F$40:$J$40</c:f>
              <c:strCache>
                <c:ptCount val="5"/>
                <c:pt idx="0">
                  <c:v>2021Y</c:v>
                </c:pt>
                <c:pt idx="1">
                  <c:v>2020Y</c:v>
                </c:pt>
                <c:pt idx="2">
                  <c:v>2019Y</c:v>
                </c:pt>
                <c:pt idx="3">
                  <c:v>2018Y</c:v>
                </c:pt>
                <c:pt idx="4">
                  <c:v>2017Y</c:v>
                </c:pt>
              </c:strCache>
            </c:strRef>
          </c:cat>
          <c:val>
            <c:numRef>
              <c:f>SWEPCO1!$F$76:$J$76</c:f>
              <c:numCache>
                <c:formatCode>#,##0</c:formatCode>
                <c:ptCount val="5"/>
                <c:pt idx="0">
                  <c:v>662400</c:v>
                </c:pt>
                <c:pt idx="1">
                  <c:v>584300</c:v>
                </c:pt>
                <c:pt idx="2">
                  <c:v>525700</c:v>
                </c:pt>
                <c:pt idx="3">
                  <c:v>540000</c:v>
                </c:pt>
                <c:pt idx="4">
                  <c:v>526400</c:v>
                </c:pt>
              </c:numCache>
            </c:numRef>
          </c:val>
          <c:extLst>
            <c:ext xmlns:c16="http://schemas.microsoft.com/office/drawing/2014/chart" uri="{C3380CC4-5D6E-409C-BE32-E72D297353CC}">
              <c16:uniqueId val="{00000000-EEAF-4C05-9EF3-DE627E7A225D}"/>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SWEPCO1!$V$61</c:f>
              <c:strCache>
                <c:ptCount val="1"/>
                <c:pt idx="0">
                  <c:v>EBITDA/ Interest Expense (x)</c:v>
                </c:pt>
              </c:strCache>
            </c:strRef>
          </c:tx>
          <c:spPr>
            <a:ln w="25400">
              <a:solidFill>
                <a:srgbClr val="5B5E5E"/>
              </a:solidFill>
              <a:prstDash val="solid"/>
            </a:ln>
          </c:spPr>
          <c:marker>
            <c:symbol val="none"/>
          </c:marker>
          <c:cat>
            <c:strRef>
              <c:f>SWEPCO1!$F$40:$J$40</c:f>
              <c:strCache>
                <c:ptCount val="5"/>
                <c:pt idx="0">
                  <c:v>2021Y</c:v>
                </c:pt>
                <c:pt idx="1">
                  <c:v>2020Y</c:v>
                </c:pt>
                <c:pt idx="2">
                  <c:v>2019Y</c:v>
                </c:pt>
                <c:pt idx="3">
                  <c:v>2018Y</c:v>
                </c:pt>
                <c:pt idx="4">
                  <c:v>2017Y</c:v>
                </c:pt>
              </c:strCache>
            </c:strRef>
          </c:cat>
          <c:val>
            <c:numRef>
              <c:f>SWEPCO1!$X$61:$AB$61</c:f>
              <c:numCache>
                <c:formatCode>#,##0.00</c:formatCode>
                <c:ptCount val="5"/>
                <c:pt idx="0">
                  <c:v>5.2613185067513903</c:v>
                </c:pt>
                <c:pt idx="1">
                  <c:v>4.9308016877637098</c:v>
                </c:pt>
                <c:pt idx="2">
                  <c:v>4.4139378673383698</c:v>
                </c:pt>
                <c:pt idx="3">
                  <c:v>4.2220484753713796</c:v>
                </c:pt>
                <c:pt idx="4">
                  <c:v>4.2658022690437596</c:v>
                </c:pt>
              </c:numCache>
            </c:numRef>
          </c:val>
          <c:smooth val="0"/>
          <c:extLst>
            <c:ext xmlns:c16="http://schemas.microsoft.com/office/drawing/2014/chart" uri="{C3380CC4-5D6E-409C-BE32-E72D297353CC}">
              <c16:uniqueId val="{00000001-EEAF-4C05-9EF3-DE627E7A225D}"/>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PSE!$D$44</c:f>
              <c:strCache>
                <c:ptCount val="1"/>
                <c:pt idx="0">
                  <c:v>Debt/ Total Capital (%)</c:v>
                </c:pt>
              </c:strCache>
            </c:strRef>
          </c:tx>
          <c:spPr>
            <a:solidFill>
              <a:srgbClr val="FAB81A"/>
            </a:solidFill>
            <a:ln w="25400">
              <a:noFill/>
            </a:ln>
          </c:spPr>
          <c:invertIfNegative val="0"/>
          <c:cat>
            <c:strRef>
              <c:f>PSE!$F$40:$J$40</c:f>
              <c:strCache>
                <c:ptCount val="5"/>
                <c:pt idx="0">
                  <c:v>2021Y</c:v>
                </c:pt>
                <c:pt idx="1">
                  <c:v>2020Y</c:v>
                </c:pt>
                <c:pt idx="2">
                  <c:v>2019Y</c:v>
                </c:pt>
                <c:pt idx="3">
                  <c:v>2018Y</c:v>
                </c:pt>
                <c:pt idx="4">
                  <c:v>2017Y</c:v>
                </c:pt>
              </c:strCache>
            </c:strRef>
          </c:cat>
          <c:val>
            <c:numRef>
              <c:f>PSE!$F$44:$J$44</c:f>
              <c:numCache>
                <c:formatCode>#,##0.00</c:formatCode>
                <c:ptCount val="5"/>
                <c:pt idx="0">
                  <c:v>54.536705350318798</c:v>
                </c:pt>
                <c:pt idx="1">
                  <c:v>53.932213271777499</c:v>
                </c:pt>
                <c:pt idx="2">
                  <c:v>53.755284324680702</c:v>
                </c:pt>
                <c:pt idx="3">
                  <c:v>53.554663010754197</c:v>
                </c:pt>
                <c:pt idx="4">
                  <c:v>53.120497392490698</c:v>
                </c:pt>
              </c:numCache>
            </c:numRef>
          </c:val>
          <c:extLst>
            <c:ext xmlns:c16="http://schemas.microsoft.com/office/drawing/2014/chart" uri="{C3380CC4-5D6E-409C-BE32-E72D297353CC}">
              <c16:uniqueId val="{00000000-AD09-4147-BB09-81EE22F6777D}"/>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PSE!$V$71</c:f>
              <c:strCache>
                <c:ptCount val="1"/>
                <c:pt idx="0">
                  <c:v> Average Debt/ EBITDA (x)</c:v>
                </c:pt>
              </c:strCache>
            </c:strRef>
          </c:tx>
          <c:spPr>
            <a:ln w="25400">
              <a:solidFill>
                <a:srgbClr val="5B5E5E"/>
              </a:solidFill>
              <a:prstDash val="solid"/>
            </a:ln>
          </c:spPr>
          <c:marker>
            <c:symbol val="none"/>
          </c:marker>
          <c:cat>
            <c:strRef>
              <c:f>PSE!$F$40:$J$40</c:f>
              <c:strCache>
                <c:ptCount val="5"/>
                <c:pt idx="0">
                  <c:v>2021Y</c:v>
                </c:pt>
                <c:pt idx="1">
                  <c:v>2020Y</c:v>
                </c:pt>
                <c:pt idx="2">
                  <c:v>2019Y</c:v>
                </c:pt>
                <c:pt idx="3">
                  <c:v>2018Y</c:v>
                </c:pt>
                <c:pt idx="4">
                  <c:v>2017Y</c:v>
                </c:pt>
              </c:strCache>
            </c:strRef>
          </c:cat>
          <c:val>
            <c:numRef>
              <c:f>PSE!$X$71:$AB$71</c:f>
              <c:numCache>
                <c:formatCode>#,##0.00</c:formatCode>
                <c:ptCount val="5"/>
                <c:pt idx="0">
                  <c:v>3.7114538670413801</c:v>
                </c:pt>
                <c:pt idx="1">
                  <c:v>3.98494519905053</c:v>
                </c:pt>
                <c:pt idx="2">
                  <c:v>3.73563485792757</c:v>
                </c:pt>
                <c:pt idx="3">
                  <c:v>3.22039737450344</c:v>
                </c:pt>
                <c:pt idx="4">
                  <c:v>3.1050062413889301</c:v>
                </c:pt>
              </c:numCache>
            </c:numRef>
          </c:val>
          <c:smooth val="0"/>
          <c:extLst>
            <c:ext xmlns:c16="http://schemas.microsoft.com/office/drawing/2014/chart" uri="{C3380CC4-5D6E-409C-BE32-E72D297353CC}">
              <c16:uniqueId val="{00000001-AD09-4147-BB09-81EE22F6777D}"/>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PCG!$V$66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269-4D73-B03D-6E9B928EF1B1}"/>
              </c:ext>
            </c:extLst>
          </c:dPt>
          <c:dPt>
            <c:idx val="1"/>
            <c:bubble3D val="0"/>
            <c:spPr>
              <a:solidFill>
                <a:srgbClr val="5B5E5E"/>
              </a:solidFill>
              <a:ln w="25400">
                <a:noFill/>
              </a:ln>
            </c:spPr>
            <c:extLst>
              <c:ext xmlns:c16="http://schemas.microsoft.com/office/drawing/2014/chart" uri="{C3380CC4-5D6E-409C-BE32-E72D297353CC}">
                <c16:uniqueId val="{00000003-0269-4D73-B03D-6E9B928EF1B1}"/>
              </c:ext>
            </c:extLst>
          </c:dPt>
          <c:dPt>
            <c:idx val="2"/>
            <c:bubble3D val="0"/>
            <c:spPr>
              <a:solidFill>
                <a:srgbClr val="008794"/>
              </a:solidFill>
              <a:ln w="25400">
                <a:noFill/>
              </a:ln>
            </c:spPr>
            <c:extLst>
              <c:ext xmlns:c16="http://schemas.microsoft.com/office/drawing/2014/chart" uri="{C3380CC4-5D6E-409C-BE32-E72D297353CC}">
                <c16:uniqueId val="{00000005-0269-4D73-B03D-6E9B928EF1B1}"/>
              </c:ext>
            </c:extLst>
          </c:dPt>
          <c:cat>
            <c:multiLvlStrRef>
              <c:f>PCG!$V$67:$X$69</c:f>
              <c:multiLvlStrCache>
                <c:ptCount val="3"/>
                <c:lvl>
                  <c:pt idx="0">
                    <c:v>31.12%</c:v>
                  </c:pt>
                  <c:pt idx="1">
                    <c:v>0.00%</c:v>
                  </c:pt>
                  <c:pt idx="2">
                    <c:v>68.51%</c:v>
                  </c:pt>
                </c:lvl>
                <c:lvl>
                  <c:pt idx="0">
                    <c:v>Commom Equity -</c:v>
                  </c:pt>
                  <c:pt idx="1">
                    <c:v>Total Preferred -</c:v>
                  </c:pt>
                  <c:pt idx="2">
                    <c:v>Total Debt -</c:v>
                  </c:pt>
                </c:lvl>
              </c:multiLvlStrCache>
            </c:multiLvlStrRef>
          </c:cat>
          <c:val>
            <c:numRef>
              <c:f>PCG!$X$67:$X$69</c:f>
              <c:numCache>
                <c:formatCode>0.00"%"</c:formatCode>
                <c:ptCount val="3"/>
                <c:pt idx="0">
                  <c:v>31.1183985992195</c:v>
                </c:pt>
                <c:pt idx="1">
                  <c:v>0</c:v>
                </c:pt>
                <c:pt idx="2">
                  <c:v>68.507664228161005</c:v>
                </c:pt>
              </c:numCache>
            </c:numRef>
          </c:val>
          <c:extLst>
            <c:ext xmlns:c16="http://schemas.microsoft.com/office/drawing/2014/chart" uri="{C3380CC4-5D6E-409C-BE32-E72D297353CC}">
              <c16:uniqueId val="{00000006-0269-4D73-B03D-6E9B928EF1B1}"/>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PCG!$V$60</c:f>
              <c:strCache>
                <c:ptCount val="1"/>
                <c:pt idx="0">
                  <c:v>EBITDA ($000)</c:v>
                </c:pt>
              </c:strCache>
            </c:strRef>
          </c:tx>
          <c:spPr>
            <a:solidFill>
              <a:srgbClr val="FAB81A"/>
            </a:solidFill>
            <a:ln w="25400">
              <a:noFill/>
            </a:ln>
          </c:spPr>
          <c:invertIfNegative val="0"/>
          <c:cat>
            <c:strRef>
              <c:f>PCG!$F$40:$J$40</c:f>
              <c:strCache>
                <c:ptCount val="5"/>
                <c:pt idx="0">
                  <c:v>2021Y</c:v>
                </c:pt>
                <c:pt idx="1">
                  <c:v>2020Y</c:v>
                </c:pt>
                <c:pt idx="2">
                  <c:v>2019Y</c:v>
                </c:pt>
                <c:pt idx="3">
                  <c:v>2018Y</c:v>
                </c:pt>
                <c:pt idx="4">
                  <c:v>2017Y</c:v>
                </c:pt>
              </c:strCache>
            </c:strRef>
          </c:cat>
          <c:val>
            <c:numRef>
              <c:f>PCG!$F$76:$J$76</c:f>
              <c:numCache>
                <c:formatCode>#,##0</c:formatCode>
                <c:ptCount val="5"/>
                <c:pt idx="0">
                  <c:v>5752000</c:v>
                </c:pt>
                <c:pt idx="1">
                  <c:v>3786000</c:v>
                </c:pt>
                <c:pt idx="2">
                  <c:v>-6874000</c:v>
                </c:pt>
                <c:pt idx="3">
                  <c:v>-6164000</c:v>
                </c:pt>
                <c:pt idx="4">
                  <c:v>5913000</c:v>
                </c:pt>
              </c:numCache>
            </c:numRef>
          </c:val>
          <c:extLst>
            <c:ext xmlns:c16="http://schemas.microsoft.com/office/drawing/2014/chart" uri="{C3380CC4-5D6E-409C-BE32-E72D297353CC}">
              <c16:uniqueId val="{00000000-478D-46CB-9D62-1A7A8A0590BE}"/>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PCG!$V$61</c:f>
              <c:strCache>
                <c:ptCount val="1"/>
                <c:pt idx="0">
                  <c:v>EBITDA/ Interest Expense (x)</c:v>
                </c:pt>
              </c:strCache>
            </c:strRef>
          </c:tx>
          <c:spPr>
            <a:ln w="25400">
              <a:solidFill>
                <a:srgbClr val="5B5E5E"/>
              </a:solidFill>
              <a:prstDash val="solid"/>
            </a:ln>
          </c:spPr>
          <c:marker>
            <c:symbol val="none"/>
          </c:marker>
          <c:cat>
            <c:strRef>
              <c:f>PCG!$F$40:$J$40</c:f>
              <c:strCache>
                <c:ptCount val="5"/>
                <c:pt idx="0">
                  <c:v>2021Y</c:v>
                </c:pt>
                <c:pt idx="1">
                  <c:v>2020Y</c:v>
                </c:pt>
                <c:pt idx="2">
                  <c:v>2019Y</c:v>
                </c:pt>
                <c:pt idx="3">
                  <c:v>2018Y</c:v>
                </c:pt>
                <c:pt idx="4">
                  <c:v>2017Y</c:v>
                </c:pt>
              </c:strCache>
            </c:strRef>
          </c:cat>
          <c:val>
            <c:numRef>
              <c:f>PCG!$X$61:$AB$61</c:f>
              <c:numCache>
                <c:formatCode>#,##0.00</c:formatCode>
                <c:ptCount val="5"/>
                <c:pt idx="0">
                  <c:v>3.5927545284197402</c:v>
                </c:pt>
                <c:pt idx="1">
                  <c:v>3.0047619047618999</c:v>
                </c:pt>
                <c:pt idx="2">
                  <c:v>-7.3597430406852196</c:v>
                </c:pt>
                <c:pt idx="3">
                  <c:v>-6.6350914962325103</c:v>
                </c:pt>
                <c:pt idx="4">
                  <c:v>6.6587837837837798</c:v>
                </c:pt>
              </c:numCache>
            </c:numRef>
          </c:val>
          <c:smooth val="0"/>
          <c:extLst>
            <c:ext xmlns:c16="http://schemas.microsoft.com/office/drawing/2014/chart" uri="{C3380CC4-5D6E-409C-BE32-E72D297353CC}">
              <c16:uniqueId val="{00000001-478D-46CB-9D62-1A7A8A0590BE}"/>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PCG!$V$41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PCG!$V$48:$V$53</c:f>
              <c:strCache>
                <c:ptCount val="6"/>
                <c:pt idx="0">
                  <c:v>Current Year</c:v>
                </c:pt>
                <c:pt idx="1">
                  <c:v>Next Year</c:v>
                </c:pt>
                <c:pt idx="2">
                  <c:v>2Yrs Out</c:v>
                </c:pt>
                <c:pt idx="3">
                  <c:v>3Yrs Out</c:v>
                </c:pt>
                <c:pt idx="4">
                  <c:v>4Yrs Out</c:v>
                </c:pt>
                <c:pt idx="5">
                  <c:v>Thereafter</c:v>
                </c:pt>
              </c:strCache>
            </c:strRef>
          </c:cat>
          <c:val>
            <c:numRef>
              <c:f>PCG!$X$48:$X$53</c:f>
              <c:numCache>
                <c:formatCode>#,##0</c:formatCode>
                <c:ptCount val="6"/>
                <c:pt idx="0">
                  <c:v>6665000</c:v>
                </c:pt>
                <c:pt idx="1">
                  <c:v>4577000</c:v>
                </c:pt>
                <c:pt idx="2">
                  <c:v>828000</c:v>
                </c:pt>
                <c:pt idx="3">
                  <c:v>4100000</c:v>
                </c:pt>
                <c:pt idx="4">
                  <c:v>2551000</c:v>
                </c:pt>
                <c:pt idx="5">
                  <c:v>26169000</c:v>
                </c:pt>
              </c:numCache>
            </c:numRef>
          </c:val>
          <c:extLst>
            <c:ext xmlns:c16="http://schemas.microsoft.com/office/drawing/2014/chart" uri="{C3380CC4-5D6E-409C-BE32-E72D297353CC}">
              <c16:uniqueId val="{00000000-89A9-401A-BF7D-4C4CEA898FB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PCG!$D$44</c:f>
              <c:strCache>
                <c:ptCount val="1"/>
                <c:pt idx="0">
                  <c:v>Debt/ Total Capital (%)</c:v>
                </c:pt>
              </c:strCache>
            </c:strRef>
          </c:tx>
          <c:spPr>
            <a:solidFill>
              <a:srgbClr val="FAB81A"/>
            </a:solidFill>
            <a:ln w="25400">
              <a:noFill/>
            </a:ln>
          </c:spPr>
          <c:invertIfNegative val="0"/>
          <c:cat>
            <c:strRef>
              <c:f>PCG!$F$40:$J$40</c:f>
              <c:strCache>
                <c:ptCount val="5"/>
                <c:pt idx="0">
                  <c:v>2021Y</c:v>
                </c:pt>
                <c:pt idx="1">
                  <c:v>2020Y</c:v>
                </c:pt>
                <c:pt idx="2">
                  <c:v>2019Y</c:v>
                </c:pt>
                <c:pt idx="3">
                  <c:v>2018Y</c:v>
                </c:pt>
                <c:pt idx="4">
                  <c:v>2017Y</c:v>
                </c:pt>
              </c:strCache>
            </c:strRef>
          </c:cat>
          <c:val>
            <c:numRef>
              <c:f>PCG!$F$44:$J$44</c:f>
              <c:numCache>
                <c:formatCode>#,##0.00</c:formatCode>
                <c:ptCount val="5"/>
                <c:pt idx="0">
                  <c:v>68.507664228161005</c:v>
                </c:pt>
                <c:pt idx="1">
                  <c:v>66.721470625078297</c:v>
                </c:pt>
                <c:pt idx="2">
                  <c:v>82.818329666124598</c:v>
                </c:pt>
                <c:pt idx="3">
                  <c:v>63.035008308027301</c:v>
                </c:pt>
                <c:pt idx="4">
                  <c:v>49.579222662420101</c:v>
                </c:pt>
              </c:numCache>
            </c:numRef>
          </c:val>
          <c:extLst>
            <c:ext xmlns:c16="http://schemas.microsoft.com/office/drawing/2014/chart" uri="{C3380CC4-5D6E-409C-BE32-E72D297353CC}">
              <c16:uniqueId val="{00000000-1F54-48C2-A620-0AB820F8C55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PCG!$V$71</c:f>
              <c:strCache>
                <c:ptCount val="1"/>
                <c:pt idx="0">
                  <c:v> Average Debt/ EBITDA (x)</c:v>
                </c:pt>
              </c:strCache>
            </c:strRef>
          </c:tx>
          <c:spPr>
            <a:ln w="25400">
              <a:solidFill>
                <a:srgbClr val="5B5E5E"/>
              </a:solidFill>
              <a:prstDash val="solid"/>
            </a:ln>
          </c:spPr>
          <c:marker>
            <c:symbol val="none"/>
          </c:marker>
          <c:cat>
            <c:strRef>
              <c:f>PCG!$F$40:$J$40</c:f>
              <c:strCache>
                <c:ptCount val="5"/>
                <c:pt idx="0">
                  <c:v>2021Y</c:v>
                </c:pt>
                <c:pt idx="1">
                  <c:v>2020Y</c:v>
                </c:pt>
                <c:pt idx="2">
                  <c:v>2019Y</c:v>
                </c:pt>
                <c:pt idx="3">
                  <c:v>2018Y</c:v>
                </c:pt>
                <c:pt idx="4">
                  <c:v>2017Y</c:v>
                </c:pt>
              </c:strCache>
            </c:strRef>
          </c:cat>
          <c:val>
            <c:numRef>
              <c:f>PCG!$X$71:$AB$71</c:f>
              <c:numCache>
                <c:formatCode>#,##0.00</c:formatCode>
                <c:ptCount val="5"/>
                <c:pt idx="0">
                  <c:v>7.6134170723226697</c:v>
                </c:pt>
                <c:pt idx="1">
                  <c:v>9.3178156365557303</c:v>
                </c:pt>
                <c:pt idx="2">
                  <c:v>#N/A</c:v>
                </c:pt>
                <c:pt idx="3">
                  <c:v>#N/A</c:v>
                </c:pt>
                <c:pt idx="4">
                  <c:v>3.1189328598004402</c:v>
                </c:pt>
              </c:numCache>
            </c:numRef>
          </c:val>
          <c:smooth val="0"/>
          <c:extLst>
            <c:ext xmlns:c16="http://schemas.microsoft.com/office/drawing/2014/chart" uri="{C3380CC4-5D6E-409C-BE32-E72D297353CC}">
              <c16:uniqueId val="{00000001-1F54-48C2-A620-0AB820F8C55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17D1-4D99-814B-47BCB6F68396}"/>
              </c:ext>
            </c:extLst>
          </c:dPt>
          <c:dPt>
            <c:idx val="1"/>
            <c:bubble3D val="0"/>
            <c:spPr>
              <a:solidFill>
                <a:srgbClr val="5B5E5E"/>
              </a:solidFill>
              <a:ln w="25400">
                <a:noFill/>
              </a:ln>
            </c:spPr>
            <c:extLst>
              <c:ext xmlns:c16="http://schemas.microsoft.com/office/drawing/2014/chart" uri="{C3380CC4-5D6E-409C-BE32-E72D297353CC}">
                <c16:uniqueId val="{00000003-17D1-4D99-814B-47BCB6F68396}"/>
              </c:ext>
            </c:extLst>
          </c:dPt>
          <c:dPt>
            <c:idx val="2"/>
            <c:bubble3D val="0"/>
            <c:spPr>
              <a:solidFill>
                <a:srgbClr val="008794"/>
              </a:solidFill>
              <a:ln w="25400">
                <a:noFill/>
              </a:ln>
            </c:spPr>
            <c:extLst>
              <c:ext xmlns:c16="http://schemas.microsoft.com/office/drawing/2014/chart" uri="{C3380CC4-5D6E-409C-BE32-E72D297353CC}">
                <c16:uniqueId val="{00000005-17D1-4D99-814B-47BCB6F68396}"/>
              </c:ext>
            </c:extLst>
          </c:dPt>
          <c:cat>
            <c:multiLvlStrRef>
              <c:f>POR!$V$67:$X$69</c:f>
              <c:multiLvlStrCache>
                <c:ptCount val="3"/>
                <c:lvl>
                  <c:pt idx="0">
                    <c:v>42.89%</c:v>
                  </c:pt>
                  <c:pt idx="1">
                    <c:v>0.00%</c:v>
                  </c:pt>
                  <c:pt idx="2">
                    <c:v>57.11%</c:v>
                  </c:pt>
                </c:lvl>
                <c:lvl>
                  <c:pt idx="0">
                    <c:v>Commom Equity -</c:v>
                  </c:pt>
                  <c:pt idx="1">
                    <c:v>Total Preferred -</c:v>
                  </c:pt>
                  <c:pt idx="2">
                    <c:v>Total Debt -</c:v>
                  </c:pt>
                </c:lvl>
              </c:multiLvlStrCache>
            </c:multiLvlStrRef>
          </c:cat>
          <c:val>
            <c:numRef>
              <c:f>POR!$X$67:$X$69</c:f>
              <c:numCache>
                <c:formatCode>0.00"%"</c:formatCode>
                <c:ptCount val="3"/>
                <c:pt idx="0">
                  <c:v>42.893360798605599</c:v>
                </c:pt>
                <c:pt idx="1">
                  <c:v>0</c:v>
                </c:pt>
                <c:pt idx="2">
                  <c:v>57.106639201394401</c:v>
                </c:pt>
              </c:numCache>
            </c:numRef>
          </c:val>
          <c:extLst>
            <c:ext xmlns:c16="http://schemas.microsoft.com/office/drawing/2014/chart" uri="{C3380CC4-5D6E-409C-BE32-E72D297353CC}">
              <c16:uniqueId val="{00000006-17D1-4D99-814B-47BCB6F68396}"/>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POR!$V$60</c:f>
              <c:strCache>
                <c:ptCount val="1"/>
                <c:pt idx="0">
                  <c:v>EBITDA ($000)</c:v>
                </c:pt>
              </c:strCache>
            </c:strRef>
          </c:tx>
          <c:spPr>
            <a:solidFill>
              <a:srgbClr val="FAB81A"/>
            </a:solidFill>
            <a:ln w="25400">
              <a:noFill/>
            </a:ln>
          </c:spPr>
          <c:invertIfNegative val="0"/>
          <c:cat>
            <c:strRef>
              <c:f>POR!$F$40:$J$40</c:f>
              <c:strCache>
                <c:ptCount val="5"/>
                <c:pt idx="0">
                  <c:v>2021Y</c:v>
                </c:pt>
                <c:pt idx="1">
                  <c:v>2020Y</c:v>
                </c:pt>
                <c:pt idx="2">
                  <c:v>2019Y</c:v>
                </c:pt>
                <c:pt idx="3">
                  <c:v>2018Y</c:v>
                </c:pt>
                <c:pt idx="4">
                  <c:v>2017Y</c:v>
                </c:pt>
              </c:strCache>
            </c:strRef>
          </c:cat>
          <c:val>
            <c:numRef>
              <c:f>POR!$F$76:$J$76</c:f>
              <c:numCache>
                <c:formatCode>#,##0</c:formatCode>
                <c:ptCount val="5"/>
                <c:pt idx="0">
                  <c:v>808000</c:v>
                </c:pt>
                <c:pt idx="1">
                  <c:v>745000</c:v>
                </c:pt>
                <c:pt idx="2">
                  <c:v>778000</c:v>
                </c:pt>
                <c:pt idx="3">
                  <c:v>735000</c:v>
                </c:pt>
                <c:pt idx="4">
                  <c:v>738000</c:v>
                </c:pt>
              </c:numCache>
            </c:numRef>
          </c:val>
          <c:extLst>
            <c:ext xmlns:c16="http://schemas.microsoft.com/office/drawing/2014/chart" uri="{C3380CC4-5D6E-409C-BE32-E72D297353CC}">
              <c16:uniqueId val="{00000000-83CD-4236-986F-7431ED664029}"/>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POR!$V$61</c:f>
              <c:strCache>
                <c:ptCount val="1"/>
                <c:pt idx="0">
                  <c:v>EBITDA/ Interest Expense (x)</c:v>
                </c:pt>
              </c:strCache>
            </c:strRef>
          </c:tx>
          <c:spPr>
            <a:ln w="25400">
              <a:solidFill>
                <a:srgbClr val="5B5E5E"/>
              </a:solidFill>
              <a:prstDash val="solid"/>
            </a:ln>
          </c:spPr>
          <c:marker>
            <c:symbol val="none"/>
          </c:marker>
          <c:cat>
            <c:strRef>
              <c:f>POR!$F$40:$J$40</c:f>
              <c:strCache>
                <c:ptCount val="5"/>
                <c:pt idx="0">
                  <c:v>2021Y</c:v>
                </c:pt>
                <c:pt idx="1">
                  <c:v>2020Y</c:v>
                </c:pt>
                <c:pt idx="2">
                  <c:v>2019Y</c:v>
                </c:pt>
                <c:pt idx="3">
                  <c:v>2018Y</c:v>
                </c:pt>
                <c:pt idx="4">
                  <c:v>2017Y</c:v>
                </c:pt>
              </c:strCache>
            </c:strRef>
          </c:cat>
          <c:val>
            <c:numRef>
              <c:f>POR!$X$61:$AB$61</c:f>
              <c:numCache>
                <c:formatCode>#,##0.00</c:formatCode>
                <c:ptCount val="5"/>
                <c:pt idx="0">
                  <c:v>5.8978102189781003</c:v>
                </c:pt>
                <c:pt idx="1">
                  <c:v>5.4779411764705896</c:v>
                </c:pt>
                <c:pt idx="2">
                  <c:v>6.078125</c:v>
                </c:pt>
                <c:pt idx="3">
                  <c:v>5.92741935483871</c:v>
                </c:pt>
                <c:pt idx="4">
                  <c:v>6.15</c:v>
                </c:pt>
              </c:numCache>
            </c:numRef>
          </c:val>
          <c:smooth val="0"/>
          <c:extLst>
            <c:ext xmlns:c16="http://schemas.microsoft.com/office/drawing/2014/chart" uri="{C3380CC4-5D6E-409C-BE32-E72D297353CC}">
              <c16:uniqueId val="{00000001-83CD-4236-986F-7431ED664029}"/>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POR!$V$48:$V$53</c:f>
              <c:strCache>
                <c:ptCount val="6"/>
                <c:pt idx="0">
                  <c:v>Current Year</c:v>
                </c:pt>
                <c:pt idx="1">
                  <c:v>Next Year</c:v>
                </c:pt>
                <c:pt idx="2">
                  <c:v>2Yrs Out</c:v>
                </c:pt>
                <c:pt idx="3">
                  <c:v>3Yrs Out</c:v>
                </c:pt>
                <c:pt idx="4">
                  <c:v>4Yrs Out</c:v>
                </c:pt>
                <c:pt idx="5">
                  <c:v>Thereafter</c:v>
                </c:pt>
              </c:strCache>
            </c:strRef>
          </c:cat>
          <c:val>
            <c:numRef>
              <c:f>POR!$X$48:$X$53</c:f>
              <c:numCache>
                <c:formatCode>#,##0</c:formatCode>
                <c:ptCount val="6"/>
                <c:pt idx="0">
                  <c:v>20000</c:v>
                </c:pt>
                <c:pt idx="1">
                  <c:v>18000</c:v>
                </c:pt>
                <c:pt idx="2">
                  <c:v>18000</c:v>
                </c:pt>
                <c:pt idx="3">
                  <c:v>25000</c:v>
                </c:pt>
                <c:pt idx="4">
                  <c:v>25000</c:v>
                </c:pt>
                <c:pt idx="5">
                  <c:v>3472000</c:v>
                </c:pt>
              </c:numCache>
            </c:numRef>
          </c:val>
          <c:extLst>
            <c:ext xmlns:c16="http://schemas.microsoft.com/office/drawing/2014/chart" uri="{C3380CC4-5D6E-409C-BE32-E72D297353CC}">
              <c16:uniqueId val="{00000000-12E2-42D6-929D-464485B90EE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POR!$D$44</c:f>
              <c:strCache>
                <c:ptCount val="1"/>
                <c:pt idx="0">
                  <c:v>Debt/ Total Capital (%)</c:v>
                </c:pt>
              </c:strCache>
            </c:strRef>
          </c:tx>
          <c:spPr>
            <a:solidFill>
              <a:srgbClr val="FAB81A"/>
            </a:solidFill>
            <a:ln w="25400">
              <a:noFill/>
            </a:ln>
          </c:spPr>
          <c:invertIfNegative val="0"/>
          <c:cat>
            <c:strRef>
              <c:f>POR!$F$40:$J$40</c:f>
              <c:strCache>
                <c:ptCount val="5"/>
                <c:pt idx="0">
                  <c:v>2021Y</c:v>
                </c:pt>
                <c:pt idx="1">
                  <c:v>2020Y</c:v>
                </c:pt>
                <c:pt idx="2">
                  <c:v>2019Y</c:v>
                </c:pt>
                <c:pt idx="3">
                  <c:v>2018Y</c:v>
                </c:pt>
                <c:pt idx="4">
                  <c:v>2017Y</c:v>
                </c:pt>
              </c:strCache>
            </c:strRef>
          </c:cat>
          <c:val>
            <c:numRef>
              <c:f>POR!$F$44:$J$44</c:f>
              <c:numCache>
                <c:formatCode>#,##0.00</c:formatCode>
                <c:ptCount val="5"/>
                <c:pt idx="0">
                  <c:v>57.106639201394401</c:v>
                </c:pt>
                <c:pt idx="1">
                  <c:v>56.435478492830903</c:v>
                </c:pt>
                <c:pt idx="2">
                  <c:v>51.929499072356201</c:v>
                </c:pt>
                <c:pt idx="3">
                  <c:v>49.7191011235955</c:v>
                </c:pt>
                <c:pt idx="4">
                  <c:v>50.103263114415498</c:v>
                </c:pt>
              </c:numCache>
            </c:numRef>
          </c:val>
          <c:extLst>
            <c:ext xmlns:c16="http://schemas.microsoft.com/office/drawing/2014/chart" uri="{C3380CC4-5D6E-409C-BE32-E72D297353CC}">
              <c16:uniqueId val="{00000000-2870-46F6-9046-9AE0861848E4}"/>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POR!$V$71</c:f>
              <c:strCache>
                <c:ptCount val="1"/>
                <c:pt idx="0">
                  <c:v> Average Debt/ EBITDA (x)</c:v>
                </c:pt>
              </c:strCache>
            </c:strRef>
          </c:tx>
          <c:spPr>
            <a:ln w="25400">
              <a:solidFill>
                <a:srgbClr val="5B5E5E"/>
              </a:solidFill>
              <a:prstDash val="solid"/>
            </a:ln>
          </c:spPr>
          <c:marker>
            <c:symbol val="none"/>
          </c:marker>
          <c:cat>
            <c:strRef>
              <c:f>POR!$F$40:$J$40</c:f>
              <c:strCache>
                <c:ptCount val="5"/>
                <c:pt idx="0">
                  <c:v>2021Y</c:v>
                </c:pt>
                <c:pt idx="1">
                  <c:v>2020Y</c:v>
                </c:pt>
                <c:pt idx="2">
                  <c:v>2019Y</c:v>
                </c:pt>
                <c:pt idx="3">
                  <c:v>2018Y</c:v>
                </c:pt>
                <c:pt idx="4">
                  <c:v>2017Y</c:v>
                </c:pt>
              </c:strCache>
            </c:strRef>
          </c:cat>
          <c:val>
            <c:numRef>
              <c:f>POR!$X$71:$AB$71</c:f>
              <c:numCache>
                <c:formatCode>#,##0.00</c:formatCode>
                <c:ptCount val="5"/>
                <c:pt idx="0">
                  <c:v>4.1523824257425703</c:v>
                </c:pt>
                <c:pt idx="1">
                  <c:v>4.0879194630872497</c:v>
                </c:pt>
                <c:pt idx="2">
                  <c:v>3.3195694087403602</c:v>
                </c:pt>
                <c:pt idx="3">
                  <c:v>3.3098639455782299</c:v>
                </c:pt>
                <c:pt idx="4">
                  <c:v>3.2063008130081299</c:v>
                </c:pt>
              </c:numCache>
            </c:numRef>
          </c:val>
          <c:smooth val="0"/>
          <c:extLst>
            <c:ext xmlns:c16="http://schemas.microsoft.com/office/drawing/2014/chart" uri="{C3380CC4-5D6E-409C-BE32-E72D297353CC}">
              <c16:uniqueId val="{00000001-2870-46F6-9046-9AE0861848E4}"/>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PNM!$V$66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A058-4239-A2AD-B1C8B8E5BDFA}"/>
              </c:ext>
            </c:extLst>
          </c:dPt>
          <c:dPt>
            <c:idx val="1"/>
            <c:bubble3D val="0"/>
            <c:spPr>
              <a:solidFill>
                <a:srgbClr val="5B5E5E"/>
              </a:solidFill>
              <a:ln w="25400">
                <a:noFill/>
              </a:ln>
            </c:spPr>
            <c:extLst>
              <c:ext xmlns:c16="http://schemas.microsoft.com/office/drawing/2014/chart" uri="{C3380CC4-5D6E-409C-BE32-E72D297353CC}">
                <c16:uniqueId val="{00000003-A058-4239-A2AD-B1C8B8E5BDFA}"/>
              </c:ext>
            </c:extLst>
          </c:dPt>
          <c:dPt>
            <c:idx val="2"/>
            <c:bubble3D val="0"/>
            <c:spPr>
              <a:solidFill>
                <a:srgbClr val="008794"/>
              </a:solidFill>
              <a:ln w="25400">
                <a:noFill/>
              </a:ln>
            </c:spPr>
            <c:extLst>
              <c:ext xmlns:c16="http://schemas.microsoft.com/office/drawing/2014/chart" uri="{C3380CC4-5D6E-409C-BE32-E72D297353CC}">
                <c16:uniqueId val="{00000005-A058-4239-A2AD-B1C8B8E5BDFA}"/>
              </c:ext>
            </c:extLst>
          </c:dPt>
          <c:cat>
            <c:multiLvlStrRef>
              <c:f>PNM!$V$67:$X$69</c:f>
              <c:multiLvlStrCache>
                <c:ptCount val="3"/>
                <c:lvl>
                  <c:pt idx="0">
                    <c:v>35.53%</c:v>
                  </c:pt>
                  <c:pt idx="1">
                    <c:v>0.19%</c:v>
                  </c:pt>
                  <c:pt idx="2">
                    <c:v>63.38%</c:v>
                  </c:pt>
                </c:lvl>
                <c:lvl>
                  <c:pt idx="0">
                    <c:v>Commom Equity -</c:v>
                  </c:pt>
                  <c:pt idx="1">
                    <c:v>Total Preferred -</c:v>
                  </c:pt>
                  <c:pt idx="2">
                    <c:v>Total Debt -</c:v>
                  </c:pt>
                </c:lvl>
              </c:multiLvlStrCache>
            </c:multiLvlStrRef>
          </c:cat>
          <c:val>
            <c:numRef>
              <c:f>PNM!$X$67:$X$69</c:f>
              <c:numCache>
                <c:formatCode>0.00"%"</c:formatCode>
                <c:ptCount val="3"/>
                <c:pt idx="0">
                  <c:v>35.526331317109999</c:v>
                </c:pt>
                <c:pt idx="1">
                  <c:v>0.18896357030185701</c:v>
                </c:pt>
                <c:pt idx="2">
                  <c:v>63.376601494531499</c:v>
                </c:pt>
              </c:numCache>
            </c:numRef>
          </c:val>
          <c:extLst>
            <c:ext xmlns:c16="http://schemas.microsoft.com/office/drawing/2014/chart" uri="{C3380CC4-5D6E-409C-BE32-E72D297353CC}">
              <c16:uniqueId val="{00000006-A058-4239-A2AD-B1C8B8E5BDF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SWEPCO1!$V$41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SWEPCO1!$V$48:$V$53</c:f>
              <c:strCache>
                <c:ptCount val="6"/>
                <c:pt idx="0">
                  <c:v>Current Year</c:v>
                </c:pt>
                <c:pt idx="1">
                  <c:v>Next Year</c:v>
                </c:pt>
                <c:pt idx="2">
                  <c:v>2Yrs Out</c:v>
                </c:pt>
                <c:pt idx="3">
                  <c:v>3Yrs Out</c:v>
                </c:pt>
                <c:pt idx="4">
                  <c:v>4Yrs Out</c:v>
                </c:pt>
                <c:pt idx="5">
                  <c:v>Thereafter</c:v>
                </c:pt>
              </c:strCache>
            </c:strRef>
          </c:cat>
          <c:val>
            <c:numRef>
              <c:f>SWEPCO1!$X$48:$X$53</c:f>
              <c:numCache>
                <c:formatCode>#,##0</c:formatCode>
                <c:ptCount val="6"/>
                <c:pt idx="0">
                  <c:v>17000</c:v>
                </c:pt>
                <c:pt idx="1">
                  <c:v>18000</c:v>
                </c:pt>
                <c:pt idx="2">
                  <c:v>47100</c:v>
                </c:pt>
                <c:pt idx="3">
                  <c:v>11800</c:v>
                </c:pt>
                <c:pt idx="4">
                  <c:v>908500</c:v>
                </c:pt>
                <c:pt idx="5">
                  <c:v>2475300</c:v>
                </c:pt>
              </c:numCache>
            </c:numRef>
          </c:val>
          <c:extLst>
            <c:ext xmlns:c16="http://schemas.microsoft.com/office/drawing/2014/chart" uri="{C3380CC4-5D6E-409C-BE32-E72D297353CC}">
              <c16:uniqueId val="{00000000-6845-4225-84F4-2D17C68F92AD}"/>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PNM!$V$60</c:f>
              <c:strCache>
                <c:ptCount val="1"/>
                <c:pt idx="0">
                  <c:v>EBITDA ($000)</c:v>
                </c:pt>
              </c:strCache>
            </c:strRef>
          </c:tx>
          <c:spPr>
            <a:solidFill>
              <a:srgbClr val="FAB81A"/>
            </a:solidFill>
            <a:ln w="25400">
              <a:noFill/>
            </a:ln>
          </c:spPr>
          <c:invertIfNegative val="0"/>
          <c:cat>
            <c:strRef>
              <c:f>PNM!$F$40:$J$40</c:f>
              <c:strCache>
                <c:ptCount val="5"/>
                <c:pt idx="0">
                  <c:v>2021Y</c:v>
                </c:pt>
                <c:pt idx="1">
                  <c:v>2020Y</c:v>
                </c:pt>
                <c:pt idx="2">
                  <c:v>2019Y</c:v>
                </c:pt>
                <c:pt idx="3">
                  <c:v>2018Y</c:v>
                </c:pt>
                <c:pt idx="4">
                  <c:v>2017Y</c:v>
                </c:pt>
              </c:strCache>
            </c:strRef>
          </c:cat>
          <c:val>
            <c:numRef>
              <c:f>PNM!$F$76:$J$76</c:f>
              <c:numCache>
                <c:formatCode>#,##0</c:formatCode>
                <c:ptCount val="5"/>
                <c:pt idx="0">
                  <c:v>661516</c:v>
                </c:pt>
                <c:pt idx="1">
                  <c:v>637012</c:v>
                </c:pt>
                <c:pt idx="2">
                  <c:v>488933</c:v>
                </c:pt>
                <c:pt idx="3">
                  <c:v>511942</c:v>
                </c:pt>
                <c:pt idx="4">
                  <c:v>621578</c:v>
                </c:pt>
              </c:numCache>
            </c:numRef>
          </c:val>
          <c:extLst>
            <c:ext xmlns:c16="http://schemas.microsoft.com/office/drawing/2014/chart" uri="{C3380CC4-5D6E-409C-BE32-E72D297353CC}">
              <c16:uniqueId val="{00000000-623E-4525-96D4-2675A4ADEAFC}"/>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PNM!$V$61</c:f>
              <c:strCache>
                <c:ptCount val="1"/>
                <c:pt idx="0">
                  <c:v>EBITDA/ Interest Expense (x)</c:v>
                </c:pt>
              </c:strCache>
            </c:strRef>
          </c:tx>
          <c:spPr>
            <a:ln w="25400">
              <a:solidFill>
                <a:srgbClr val="5B5E5E"/>
              </a:solidFill>
              <a:prstDash val="solid"/>
            </a:ln>
          </c:spPr>
          <c:marker>
            <c:symbol val="none"/>
          </c:marker>
          <c:cat>
            <c:strRef>
              <c:f>PNM!$F$40:$J$40</c:f>
              <c:strCache>
                <c:ptCount val="5"/>
                <c:pt idx="0">
                  <c:v>2021Y</c:v>
                </c:pt>
                <c:pt idx="1">
                  <c:v>2020Y</c:v>
                </c:pt>
                <c:pt idx="2">
                  <c:v>2019Y</c:v>
                </c:pt>
                <c:pt idx="3">
                  <c:v>2018Y</c:v>
                </c:pt>
                <c:pt idx="4">
                  <c:v>2017Y</c:v>
                </c:pt>
              </c:strCache>
            </c:strRef>
          </c:cat>
          <c:val>
            <c:numRef>
              <c:f>PNM!$X$61:$AB$61</c:f>
              <c:numCache>
                <c:formatCode>#,##0.00</c:formatCode>
                <c:ptCount val="5"/>
                <c:pt idx="0">
                  <c:v>6.8284112844121898</c:v>
                </c:pt>
                <c:pt idx="1">
                  <c:v>5.5686761311979902</c:v>
                </c:pt>
                <c:pt idx="2">
                  <c:v>4.0402343491769699</c:v>
                </c:pt>
                <c:pt idx="3">
                  <c:v>4.0233095470120404</c:v>
                </c:pt>
                <c:pt idx="4">
                  <c:v>4.8703467189030398</c:v>
                </c:pt>
              </c:numCache>
            </c:numRef>
          </c:val>
          <c:smooth val="0"/>
          <c:extLst>
            <c:ext xmlns:c16="http://schemas.microsoft.com/office/drawing/2014/chart" uri="{C3380CC4-5D6E-409C-BE32-E72D297353CC}">
              <c16:uniqueId val="{00000001-623E-4525-96D4-2675A4ADEAFC}"/>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PNM!$V$41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PNM!$V$48:$V$53</c:f>
              <c:strCache>
                <c:ptCount val="6"/>
                <c:pt idx="0">
                  <c:v>Current Year</c:v>
                </c:pt>
                <c:pt idx="1">
                  <c:v>Next Year</c:v>
                </c:pt>
                <c:pt idx="2">
                  <c:v>2Yrs Out</c:v>
                </c:pt>
                <c:pt idx="3">
                  <c:v>3Yrs Out</c:v>
                </c:pt>
                <c:pt idx="4">
                  <c:v>4Yrs Out</c:v>
                </c:pt>
                <c:pt idx="5">
                  <c:v>Thereafter</c:v>
                </c:pt>
              </c:strCache>
            </c:strRef>
          </c:cat>
          <c:val>
            <c:numRef>
              <c:f>PNM!$X$48:$X$53</c:f>
              <c:numCache>
                <c:formatCode>#,##0</c:formatCode>
                <c:ptCount val="6"/>
                <c:pt idx="0">
                  <c:v>248013</c:v>
                </c:pt>
                <c:pt idx="1">
                  <c:v>1090912</c:v>
                </c:pt>
                <c:pt idx="2">
                  <c:v>209719</c:v>
                </c:pt>
                <c:pt idx="3">
                  <c:v>356985</c:v>
                </c:pt>
                <c:pt idx="4">
                  <c:v>162202</c:v>
                </c:pt>
                <c:pt idx="5">
                  <c:v>1716534</c:v>
                </c:pt>
              </c:numCache>
            </c:numRef>
          </c:val>
          <c:extLst>
            <c:ext xmlns:c16="http://schemas.microsoft.com/office/drawing/2014/chart" uri="{C3380CC4-5D6E-409C-BE32-E72D297353CC}">
              <c16:uniqueId val="{00000000-3C3A-4C27-AE4E-E8664420145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PNM!$D$44</c:f>
              <c:strCache>
                <c:ptCount val="1"/>
                <c:pt idx="0">
                  <c:v>Debt/ Total Capital (%)</c:v>
                </c:pt>
              </c:strCache>
            </c:strRef>
          </c:tx>
          <c:spPr>
            <a:solidFill>
              <a:srgbClr val="FAB81A"/>
            </a:solidFill>
            <a:ln w="25400">
              <a:noFill/>
            </a:ln>
          </c:spPr>
          <c:invertIfNegative val="0"/>
          <c:cat>
            <c:strRef>
              <c:f>PNM!$F$40:$J$40</c:f>
              <c:strCache>
                <c:ptCount val="5"/>
                <c:pt idx="0">
                  <c:v>2021Y</c:v>
                </c:pt>
                <c:pt idx="1">
                  <c:v>2020Y</c:v>
                </c:pt>
                <c:pt idx="2">
                  <c:v>2019Y</c:v>
                </c:pt>
                <c:pt idx="3">
                  <c:v>2018Y</c:v>
                </c:pt>
                <c:pt idx="4">
                  <c:v>2017Y</c:v>
                </c:pt>
              </c:strCache>
            </c:strRef>
          </c:cat>
          <c:val>
            <c:numRef>
              <c:f>PNM!$F$44:$J$44</c:f>
              <c:numCache>
                <c:formatCode>#,##0.00</c:formatCode>
                <c:ptCount val="5"/>
                <c:pt idx="0">
                  <c:v>63.376601494531499</c:v>
                </c:pt>
                <c:pt idx="1">
                  <c:v>61.980678321126497</c:v>
                </c:pt>
                <c:pt idx="2">
                  <c:v>65.550480752699499</c:v>
                </c:pt>
                <c:pt idx="3">
                  <c:v>62.2254307906368</c:v>
                </c:pt>
                <c:pt idx="4">
                  <c:v>60.740293116375398</c:v>
                </c:pt>
              </c:numCache>
            </c:numRef>
          </c:val>
          <c:extLst>
            <c:ext xmlns:c16="http://schemas.microsoft.com/office/drawing/2014/chart" uri="{C3380CC4-5D6E-409C-BE32-E72D297353CC}">
              <c16:uniqueId val="{00000000-9856-440C-B568-9DED68AA13E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PNM!$V$71</c:f>
              <c:strCache>
                <c:ptCount val="1"/>
                <c:pt idx="0">
                  <c:v> Average Debt/ EBITDA (x)</c:v>
                </c:pt>
              </c:strCache>
            </c:strRef>
          </c:tx>
          <c:spPr>
            <a:ln w="25400">
              <a:solidFill>
                <a:srgbClr val="5B5E5E"/>
              </a:solidFill>
              <a:prstDash val="solid"/>
            </a:ln>
          </c:spPr>
          <c:marker>
            <c:symbol val="none"/>
          </c:marker>
          <c:cat>
            <c:strRef>
              <c:f>PNM!$F$40:$J$40</c:f>
              <c:strCache>
                <c:ptCount val="5"/>
                <c:pt idx="0">
                  <c:v>2021Y</c:v>
                </c:pt>
                <c:pt idx="1">
                  <c:v>2020Y</c:v>
                </c:pt>
                <c:pt idx="2">
                  <c:v>2019Y</c:v>
                </c:pt>
                <c:pt idx="3">
                  <c:v>2018Y</c:v>
                </c:pt>
                <c:pt idx="4">
                  <c:v>2017Y</c:v>
                </c:pt>
              </c:strCache>
            </c:strRef>
          </c:cat>
          <c:val>
            <c:numRef>
              <c:f>PNM!$X$71:$AB$71</c:f>
              <c:numCache>
                <c:formatCode>#,##0.00</c:formatCode>
                <c:ptCount val="5"/>
                <c:pt idx="0">
                  <c:v>5.4627357841684896</c:v>
                </c:pt>
                <c:pt idx="1">
                  <c:v>5.5127750733110199</c:v>
                </c:pt>
                <c:pt idx="2">
                  <c:v>6.6415845831637501</c:v>
                </c:pt>
                <c:pt idx="3">
                  <c:v>5.5663190361408104</c:v>
                </c:pt>
                <c:pt idx="4">
                  <c:v>4.3678156643253097</c:v>
                </c:pt>
              </c:numCache>
            </c:numRef>
          </c:val>
          <c:smooth val="0"/>
          <c:extLst>
            <c:ext xmlns:c16="http://schemas.microsoft.com/office/drawing/2014/chart" uri="{C3380CC4-5D6E-409C-BE32-E72D297353CC}">
              <c16:uniqueId val="{00000001-9856-440C-B568-9DED68AA13E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PPL!$V$66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A388-4C1A-AD2D-96BF68FFFCAC}"/>
              </c:ext>
            </c:extLst>
          </c:dPt>
          <c:dPt>
            <c:idx val="1"/>
            <c:bubble3D val="0"/>
            <c:spPr>
              <a:solidFill>
                <a:srgbClr val="5B5E5E"/>
              </a:solidFill>
              <a:ln w="25400">
                <a:noFill/>
              </a:ln>
            </c:spPr>
            <c:extLst>
              <c:ext xmlns:c16="http://schemas.microsoft.com/office/drawing/2014/chart" uri="{C3380CC4-5D6E-409C-BE32-E72D297353CC}">
                <c16:uniqueId val="{00000003-A388-4C1A-AD2D-96BF68FFFCAC}"/>
              </c:ext>
            </c:extLst>
          </c:dPt>
          <c:dPt>
            <c:idx val="2"/>
            <c:bubble3D val="0"/>
            <c:spPr>
              <a:solidFill>
                <a:srgbClr val="008794"/>
              </a:solidFill>
              <a:ln w="25400">
                <a:noFill/>
              </a:ln>
            </c:spPr>
            <c:extLst>
              <c:ext xmlns:c16="http://schemas.microsoft.com/office/drawing/2014/chart" uri="{C3380CC4-5D6E-409C-BE32-E72D297353CC}">
                <c16:uniqueId val="{00000005-A388-4C1A-AD2D-96BF68FFFCAC}"/>
              </c:ext>
            </c:extLst>
          </c:dPt>
          <c:cat>
            <c:multiLvlStrRef>
              <c:f>PPL!$V$67:$X$69</c:f>
              <c:multiLvlStrCache>
                <c:ptCount val="3"/>
                <c:lvl>
                  <c:pt idx="0">
                    <c:v>54.89%</c:v>
                  </c:pt>
                  <c:pt idx="1">
                    <c:v>0.00%</c:v>
                  </c:pt>
                  <c:pt idx="2">
                    <c:v>45.11%</c:v>
                  </c:pt>
                </c:lvl>
                <c:lvl>
                  <c:pt idx="0">
                    <c:v>Commom Equity -</c:v>
                  </c:pt>
                  <c:pt idx="1">
                    <c:v>Total Preferred -</c:v>
                  </c:pt>
                  <c:pt idx="2">
                    <c:v>Total Debt -</c:v>
                  </c:pt>
                </c:lvl>
              </c:multiLvlStrCache>
            </c:multiLvlStrRef>
          </c:cat>
          <c:val>
            <c:numRef>
              <c:f>PPL!$X$67:$X$69</c:f>
              <c:numCache>
                <c:formatCode>0.00"%"</c:formatCode>
                <c:ptCount val="3"/>
                <c:pt idx="0">
                  <c:v>54.889804407823704</c:v>
                </c:pt>
                <c:pt idx="1">
                  <c:v>0</c:v>
                </c:pt>
                <c:pt idx="2">
                  <c:v>45.110195592176296</c:v>
                </c:pt>
              </c:numCache>
            </c:numRef>
          </c:val>
          <c:extLst>
            <c:ext xmlns:c16="http://schemas.microsoft.com/office/drawing/2014/chart" uri="{C3380CC4-5D6E-409C-BE32-E72D297353CC}">
              <c16:uniqueId val="{00000006-A388-4C1A-AD2D-96BF68FFFCA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PPL!$V$60</c:f>
              <c:strCache>
                <c:ptCount val="1"/>
                <c:pt idx="0">
                  <c:v>EBITDA ($000)</c:v>
                </c:pt>
              </c:strCache>
            </c:strRef>
          </c:tx>
          <c:spPr>
            <a:solidFill>
              <a:srgbClr val="FAB81A"/>
            </a:solidFill>
            <a:ln w="25400">
              <a:noFill/>
            </a:ln>
          </c:spPr>
          <c:invertIfNegative val="0"/>
          <c:cat>
            <c:strRef>
              <c:f>PPL!$F$40:$J$40</c:f>
              <c:strCache>
                <c:ptCount val="5"/>
                <c:pt idx="0">
                  <c:v>2021Y</c:v>
                </c:pt>
                <c:pt idx="1">
                  <c:v>2020Y</c:v>
                </c:pt>
                <c:pt idx="2">
                  <c:v>2019Y</c:v>
                </c:pt>
                <c:pt idx="3">
                  <c:v>2018Y</c:v>
                </c:pt>
                <c:pt idx="4">
                  <c:v>2017Y</c:v>
                </c:pt>
              </c:strCache>
            </c:strRef>
          </c:cat>
          <c:val>
            <c:numRef>
              <c:f>PPL!$F$76:$J$76</c:f>
              <c:numCache>
                <c:formatCode>#,##0</c:formatCode>
                <c:ptCount val="5"/>
                <c:pt idx="0">
                  <c:v>2165000</c:v>
                </c:pt>
                <c:pt idx="1">
                  <c:v>2668000</c:v>
                </c:pt>
                <c:pt idx="2">
                  <c:v>4429000</c:v>
                </c:pt>
                <c:pt idx="3">
                  <c:v>4420000</c:v>
                </c:pt>
                <c:pt idx="4">
                  <c:v>3918000</c:v>
                </c:pt>
              </c:numCache>
            </c:numRef>
          </c:val>
          <c:extLst>
            <c:ext xmlns:c16="http://schemas.microsoft.com/office/drawing/2014/chart" uri="{C3380CC4-5D6E-409C-BE32-E72D297353CC}">
              <c16:uniqueId val="{00000000-8598-40D7-A907-A6C11CCBA059}"/>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PPL!$V$61</c:f>
              <c:strCache>
                <c:ptCount val="1"/>
                <c:pt idx="0">
                  <c:v>EBITDA/ Interest Expense (x)</c:v>
                </c:pt>
              </c:strCache>
            </c:strRef>
          </c:tx>
          <c:spPr>
            <a:ln w="25400">
              <a:solidFill>
                <a:srgbClr val="5B5E5E"/>
              </a:solidFill>
              <a:prstDash val="solid"/>
            </a:ln>
          </c:spPr>
          <c:marker>
            <c:symbol val="none"/>
          </c:marker>
          <c:cat>
            <c:strRef>
              <c:f>PPL!$F$40:$J$40</c:f>
              <c:strCache>
                <c:ptCount val="5"/>
                <c:pt idx="0">
                  <c:v>2021Y</c:v>
                </c:pt>
                <c:pt idx="1">
                  <c:v>2020Y</c:v>
                </c:pt>
                <c:pt idx="2">
                  <c:v>2019Y</c:v>
                </c:pt>
                <c:pt idx="3">
                  <c:v>2018Y</c:v>
                </c:pt>
                <c:pt idx="4">
                  <c:v>2017Y</c:v>
                </c:pt>
              </c:strCache>
            </c:strRef>
          </c:cat>
          <c:val>
            <c:numRef>
              <c:f>PPL!$X$61:$AB$61</c:f>
              <c:numCache>
                <c:formatCode>#,##0.00</c:formatCode>
                <c:ptCount val="5"/>
                <c:pt idx="0">
                  <c:v>4.1395793499044</c:v>
                </c:pt>
                <c:pt idx="1">
                  <c:v>4.20820189274448</c:v>
                </c:pt>
                <c:pt idx="2">
                  <c:v>4.4557344064386299</c:v>
                </c:pt>
                <c:pt idx="3">
                  <c:v>4.5898234683281398</c:v>
                </c:pt>
                <c:pt idx="4">
                  <c:v>4.3485016648168697</c:v>
                </c:pt>
              </c:numCache>
            </c:numRef>
          </c:val>
          <c:smooth val="0"/>
          <c:extLst>
            <c:ext xmlns:c16="http://schemas.microsoft.com/office/drawing/2014/chart" uri="{C3380CC4-5D6E-409C-BE32-E72D297353CC}">
              <c16:uniqueId val="{00000001-8598-40D7-A907-A6C11CCBA059}"/>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PPL!$V$41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PPL!$V$48:$V$53</c:f>
              <c:strCache>
                <c:ptCount val="6"/>
                <c:pt idx="0">
                  <c:v>Current Year</c:v>
                </c:pt>
                <c:pt idx="1">
                  <c:v>Next Year</c:v>
                </c:pt>
                <c:pt idx="2">
                  <c:v>2Yrs Out</c:v>
                </c:pt>
                <c:pt idx="3">
                  <c:v>3Yrs Out</c:v>
                </c:pt>
                <c:pt idx="4">
                  <c:v>4Yrs Out</c:v>
                </c:pt>
                <c:pt idx="5">
                  <c:v>Thereafter</c:v>
                </c:pt>
              </c:strCache>
            </c:strRef>
          </c:cat>
          <c:val>
            <c:numRef>
              <c:f>PPL!$X$48:$X$53</c:f>
              <c:numCache>
                <c:formatCode>#,##0</c:formatCode>
                <c:ptCount val="6"/>
                <c:pt idx="0">
                  <c:v>543000</c:v>
                </c:pt>
                <c:pt idx="1">
                  <c:v>353000</c:v>
                </c:pt>
                <c:pt idx="2">
                  <c:v>650000</c:v>
                </c:pt>
                <c:pt idx="3">
                  <c:v>550000</c:v>
                </c:pt>
                <c:pt idx="4">
                  <c:v>904000</c:v>
                </c:pt>
                <c:pt idx="5">
                  <c:v>8320000</c:v>
                </c:pt>
              </c:numCache>
            </c:numRef>
          </c:val>
          <c:extLst>
            <c:ext xmlns:c16="http://schemas.microsoft.com/office/drawing/2014/chart" uri="{C3380CC4-5D6E-409C-BE32-E72D297353CC}">
              <c16:uniqueId val="{00000000-CD2F-4DE3-97B1-BA7B8CC1C19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PPL!$D$44</c:f>
              <c:strCache>
                <c:ptCount val="1"/>
                <c:pt idx="0">
                  <c:v>Debt/ Total Capital (%)</c:v>
                </c:pt>
              </c:strCache>
            </c:strRef>
          </c:tx>
          <c:spPr>
            <a:solidFill>
              <a:srgbClr val="FAB81A"/>
            </a:solidFill>
            <a:ln w="25400">
              <a:noFill/>
            </a:ln>
          </c:spPr>
          <c:invertIfNegative val="0"/>
          <c:cat>
            <c:strRef>
              <c:f>PPL!$F$40:$J$40</c:f>
              <c:strCache>
                <c:ptCount val="5"/>
                <c:pt idx="0">
                  <c:v>2021Y</c:v>
                </c:pt>
                <c:pt idx="1">
                  <c:v>2020Y</c:v>
                </c:pt>
                <c:pt idx="2">
                  <c:v>2019Y</c:v>
                </c:pt>
                <c:pt idx="3">
                  <c:v>2018Y</c:v>
                </c:pt>
                <c:pt idx="4">
                  <c:v>2017Y</c:v>
                </c:pt>
              </c:strCache>
            </c:strRef>
          </c:cat>
          <c:val>
            <c:numRef>
              <c:f>PPL!$F$44:$J$44</c:f>
              <c:numCache>
                <c:formatCode>#,##0.00</c:formatCode>
                <c:ptCount val="5"/>
                <c:pt idx="0">
                  <c:v>45.110195592176296</c:v>
                </c:pt>
                <c:pt idx="1">
                  <c:v>54.3957168189879</c:v>
                </c:pt>
                <c:pt idx="2">
                  <c:v>64.052685464456701</c:v>
                </c:pt>
                <c:pt idx="3">
                  <c:v>65.395119634269406</c:v>
                </c:pt>
                <c:pt idx="4">
                  <c:v>66.409664127856203</c:v>
                </c:pt>
              </c:numCache>
            </c:numRef>
          </c:val>
          <c:extLst>
            <c:ext xmlns:c16="http://schemas.microsoft.com/office/drawing/2014/chart" uri="{C3380CC4-5D6E-409C-BE32-E72D297353CC}">
              <c16:uniqueId val="{00000000-38FE-40DF-AE40-37A94973A91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PPL!$V$71</c:f>
              <c:strCache>
                <c:ptCount val="1"/>
                <c:pt idx="0">
                  <c:v> Average Debt/ EBITDA (x)</c:v>
                </c:pt>
              </c:strCache>
            </c:strRef>
          </c:tx>
          <c:spPr>
            <a:ln w="25400">
              <a:solidFill>
                <a:srgbClr val="5B5E5E"/>
              </a:solidFill>
              <a:prstDash val="solid"/>
            </a:ln>
          </c:spPr>
          <c:marker>
            <c:symbol val="none"/>
          </c:marker>
          <c:cat>
            <c:strRef>
              <c:f>PPL!$F$40:$J$40</c:f>
              <c:strCache>
                <c:ptCount val="5"/>
                <c:pt idx="0">
                  <c:v>2021Y</c:v>
                </c:pt>
                <c:pt idx="1">
                  <c:v>2020Y</c:v>
                </c:pt>
                <c:pt idx="2">
                  <c:v>2019Y</c:v>
                </c:pt>
                <c:pt idx="3">
                  <c:v>2018Y</c:v>
                </c:pt>
                <c:pt idx="4">
                  <c:v>2017Y</c:v>
                </c:pt>
              </c:strCache>
            </c:strRef>
          </c:cat>
          <c:val>
            <c:numRef>
              <c:f>PPL!$X$71:$AB$71</c:f>
              <c:numCache>
                <c:formatCode>#,##0.00</c:formatCode>
                <c:ptCount val="5"/>
                <c:pt idx="0">
                  <c:v>6.2686489607390303</c:v>
                </c:pt>
                <c:pt idx="1">
                  <c:v>8.5462425037481307</c:v>
                </c:pt>
                <c:pt idx="2">
                  <c:v>5.1520377060284499</c:v>
                </c:pt>
                <c:pt idx="3">
                  <c:v>4.9581447963800898</c:v>
                </c:pt>
                <c:pt idx="4">
                  <c:v>5.20909903011741</c:v>
                </c:pt>
              </c:numCache>
            </c:numRef>
          </c:val>
          <c:smooth val="0"/>
          <c:extLst>
            <c:ext xmlns:c16="http://schemas.microsoft.com/office/drawing/2014/chart" uri="{C3380CC4-5D6E-409C-BE32-E72D297353CC}">
              <c16:uniqueId val="{00000001-38FE-40DF-AE40-37A94973A91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PEG!$V$66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6DA-4F0D-B9F2-042DC63308DB}"/>
              </c:ext>
            </c:extLst>
          </c:dPt>
          <c:dPt>
            <c:idx val="1"/>
            <c:bubble3D val="0"/>
            <c:spPr>
              <a:solidFill>
                <a:srgbClr val="5B5E5E"/>
              </a:solidFill>
              <a:ln w="25400">
                <a:noFill/>
              </a:ln>
            </c:spPr>
            <c:extLst>
              <c:ext xmlns:c16="http://schemas.microsoft.com/office/drawing/2014/chart" uri="{C3380CC4-5D6E-409C-BE32-E72D297353CC}">
                <c16:uniqueId val="{00000003-76DA-4F0D-B9F2-042DC63308DB}"/>
              </c:ext>
            </c:extLst>
          </c:dPt>
          <c:dPt>
            <c:idx val="2"/>
            <c:bubble3D val="0"/>
            <c:spPr>
              <a:solidFill>
                <a:srgbClr val="008794"/>
              </a:solidFill>
              <a:ln w="25400">
                <a:noFill/>
              </a:ln>
            </c:spPr>
            <c:extLst>
              <c:ext xmlns:c16="http://schemas.microsoft.com/office/drawing/2014/chart" uri="{C3380CC4-5D6E-409C-BE32-E72D297353CC}">
                <c16:uniqueId val="{00000005-76DA-4F0D-B9F2-042DC63308DB}"/>
              </c:ext>
            </c:extLst>
          </c:dPt>
          <c:cat>
            <c:multiLvlStrRef>
              <c:f>PEG!$V$67:$X$69</c:f>
              <c:multiLvlStrCache>
                <c:ptCount val="3"/>
                <c:lvl>
                  <c:pt idx="0">
                    <c:v>42.34%</c:v>
                  </c:pt>
                  <c:pt idx="1">
                    <c:v>0.00%</c:v>
                  </c:pt>
                  <c:pt idx="2">
                    <c:v>57.66%</c:v>
                  </c:pt>
                </c:lvl>
                <c:lvl>
                  <c:pt idx="0">
                    <c:v>Commom Equity -</c:v>
                  </c:pt>
                  <c:pt idx="1">
                    <c:v>Total Preferred -</c:v>
                  </c:pt>
                  <c:pt idx="2">
                    <c:v>Total Debt -</c:v>
                  </c:pt>
                </c:lvl>
              </c:multiLvlStrCache>
            </c:multiLvlStrRef>
          </c:cat>
          <c:val>
            <c:numRef>
              <c:f>PEG!$X$67:$X$69</c:f>
              <c:numCache>
                <c:formatCode>0.00"%"</c:formatCode>
                <c:ptCount val="3"/>
                <c:pt idx="0">
                  <c:v>42.340175953079203</c:v>
                </c:pt>
                <c:pt idx="1">
                  <c:v>0</c:v>
                </c:pt>
                <c:pt idx="2">
                  <c:v>57.659824046920797</c:v>
                </c:pt>
              </c:numCache>
            </c:numRef>
          </c:val>
          <c:extLst>
            <c:ext xmlns:c16="http://schemas.microsoft.com/office/drawing/2014/chart" uri="{C3380CC4-5D6E-409C-BE32-E72D297353CC}">
              <c16:uniqueId val="{00000006-76DA-4F0D-B9F2-042DC63308D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PEG!$V$60</c:f>
              <c:strCache>
                <c:ptCount val="1"/>
                <c:pt idx="0">
                  <c:v>EBITDA ($000)</c:v>
                </c:pt>
              </c:strCache>
            </c:strRef>
          </c:tx>
          <c:spPr>
            <a:solidFill>
              <a:srgbClr val="FAB81A"/>
            </a:solidFill>
            <a:ln w="25400">
              <a:noFill/>
            </a:ln>
          </c:spPr>
          <c:invertIfNegative val="0"/>
          <c:cat>
            <c:strRef>
              <c:f>PEG!$F$40:$J$40</c:f>
              <c:strCache>
                <c:ptCount val="5"/>
                <c:pt idx="0">
                  <c:v>2021Y</c:v>
                </c:pt>
                <c:pt idx="1">
                  <c:v>2020Y</c:v>
                </c:pt>
                <c:pt idx="2">
                  <c:v>2019Y</c:v>
                </c:pt>
                <c:pt idx="3">
                  <c:v>2018Y</c:v>
                </c:pt>
                <c:pt idx="4">
                  <c:v>2017Y</c:v>
                </c:pt>
              </c:strCache>
            </c:strRef>
          </c:cat>
          <c:val>
            <c:numRef>
              <c:f>PEG!$F$76:$J$76</c:f>
              <c:numCache>
                <c:formatCode>#,##0</c:formatCode>
                <c:ptCount val="5"/>
                <c:pt idx="0">
                  <c:v>885000</c:v>
                </c:pt>
                <c:pt idx="1">
                  <c:v>4370000</c:v>
                </c:pt>
                <c:pt idx="2">
                  <c:v>3945000</c:v>
                </c:pt>
                <c:pt idx="3">
                  <c:v>3676000</c:v>
                </c:pt>
                <c:pt idx="4">
                  <c:v>3844000</c:v>
                </c:pt>
              </c:numCache>
            </c:numRef>
          </c:val>
          <c:extLst>
            <c:ext xmlns:c16="http://schemas.microsoft.com/office/drawing/2014/chart" uri="{C3380CC4-5D6E-409C-BE32-E72D297353CC}">
              <c16:uniqueId val="{00000000-A6E7-40D7-8D43-402F9336759D}"/>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PEG!$V$61</c:f>
              <c:strCache>
                <c:ptCount val="1"/>
                <c:pt idx="0">
                  <c:v>EBITDA/ Interest Expense (x)</c:v>
                </c:pt>
              </c:strCache>
            </c:strRef>
          </c:tx>
          <c:spPr>
            <a:ln w="25400">
              <a:solidFill>
                <a:srgbClr val="5B5E5E"/>
              </a:solidFill>
              <a:prstDash val="solid"/>
            </a:ln>
          </c:spPr>
          <c:marker>
            <c:symbol val="none"/>
          </c:marker>
          <c:cat>
            <c:strRef>
              <c:f>PEG!$F$40:$J$40</c:f>
              <c:strCache>
                <c:ptCount val="5"/>
                <c:pt idx="0">
                  <c:v>2021Y</c:v>
                </c:pt>
                <c:pt idx="1">
                  <c:v>2020Y</c:v>
                </c:pt>
                <c:pt idx="2">
                  <c:v>2019Y</c:v>
                </c:pt>
                <c:pt idx="3">
                  <c:v>2018Y</c:v>
                </c:pt>
                <c:pt idx="4">
                  <c:v>2017Y</c:v>
                </c:pt>
              </c:strCache>
            </c:strRef>
          </c:cat>
          <c:val>
            <c:numRef>
              <c:f>PEG!$X$61:$AB$61</c:f>
              <c:numCache>
                <c:formatCode>#,##0.00</c:formatCode>
                <c:ptCount val="5"/>
                <c:pt idx="0">
                  <c:v>1.54991243432574</c:v>
                </c:pt>
                <c:pt idx="1">
                  <c:v>7.2833333333333297</c:v>
                </c:pt>
                <c:pt idx="2">
                  <c:v>6.9332161687170499</c:v>
                </c:pt>
                <c:pt idx="3">
                  <c:v>7.7226890756302504</c:v>
                </c:pt>
                <c:pt idx="4">
                  <c:v>9.8312020460358092</c:v>
                </c:pt>
              </c:numCache>
            </c:numRef>
          </c:val>
          <c:smooth val="0"/>
          <c:extLst>
            <c:ext xmlns:c16="http://schemas.microsoft.com/office/drawing/2014/chart" uri="{C3380CC4-5D6E-409C-BE32-E72D297353CC}">
              <c16:uniqueId val="{00000001-A6E7-40D7-8D43-402F9336759D}"/>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PEG!$V$41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PEG!$V$48:$V$53</c:f>
              <c:strCache>
                <c:ptCount val="6"/>
                <c:pt idx="0">
                  <c:v>Current Year</c:v>
                </c:pt>
                <c:pt idx="1">
                  <c:v>Next Year</c:v>
                </c:pt>
                <c:pt idx="2">
                  <c:v>2Yrs Out</c:v>
                </c:pt>
                <c:pt idx="3">
                  <c:v>3Yrs Out</c:v>
                </c:pt>
                <c:pt idx="4">
                  <c:v>4Yrs Out</c:v>
                </c:pt>
                <c:pt idx="5">
                  <c:v>Thereafter</c:v>
                </c:pt>
              </c:strCache>
            </c:strRef>
          </c:cat>
          <c:val>
            <c:numRef>
              <c:f>PEG!$X$48:$X$53</c:f>
              <c:numCache>
                <c:formatCode>#,##0</c:formatCode>
                <c:ptCount val="6"/>
                <c:pt idx="0">
                  <c:v>4219000</c:v>
                </c:pt>
                <c:pt idx="1">
                  <c:v>1575000</c:v>
                </c:pt>
                <c:pt idx="2">
                  <c:v>1500000</c:v>
                </c:pt>
                <c:pt idx="3">
                  <c:v>900000</c:v>
                </c:pt>
                <c:pt idx="4">
                  <c:v>875000</c:v>
                </c:pt>
                <c:pt idx="5">
                  <c:v>10486000</c:v>
                </c:pt>
              </c:numCache>
            </c:numRef>
          </c:val>
          <c:extLst>
            <c:ext xmlns:c16="http://schemas.microsoft.com/office/drawing/2014/chart" uri="{C3380CC4-5D6E-409C-BE32-E72D297353CC}">
              <c16:uniqueId val="{00000000-A6A3-4DEC-A83B-4FBE56E3CCB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ALE!$V$60</c:f>
              <c:strCache>
                <c:ptCount val="1"/>
                <c:pt idx="0">
                  <c:v>EBITDA ($000)</c:v>
                </c:pt>
              </c:strCache>
            </c:strRef>
          </c:tx>
          <c:spPr>
            <a:solidFill>
              <a:srgbClr val="FAB81A"/>
            </a:solidFill>
            <a:ln w="25400">
              <a:noFill/>
            </a:ln>
          </c:spPr>
          <c:invertIfNegative val="0"/>
          <c:cat>
            <c:strRef>
              <c:f>ALE!$F$40:$J$40</c:f>
              <c:strCache>
                <c:ptCount val="5"/>
                <c:pt idx="0">
                  <c:v>2021Y</c:v>
                </c:pt>
                <c:pt idx="1">
                  <c:v>2020Y</c:v>
                </c:pt>
                <c:pt idx="2">
                  <c:v>2019Y</c:v>
                </c:pt>
                <c:pt idx="3">
                  <c:v>2018Y</c:v>
                </c:pt>
                <c:pt idx="4">
                  <c:v>2017Y</c:v>
                </c:pt>
              </c:strCache>
            </c:strRef>
          </c:cat>
          <c:val>
            <c:numRef>
              <c:f>ALE!$F$76:$J$76</c:f>
              <c:numCache>
                <c:formatCode>#,##0</c:formatCode>
                <c:ptCount val="5"/>
                <c:pt idx="0">
                  <c:v>411600</c:v>
                </c:pt>
                <c:pt idx="1">
                  <c:v>405400</c:v>
                </c:pt>
                <c:pt idx="2">
                  <c:v>444400</c:v>
                </c:pt>
                <c:pt idx="3">
                  <c:v>426600</c:v>
                </c:pt>
                <c:pt idx="4">
                  <c:v>426600</c:v>
                </c:pt>
              </c:numCache>
            </c:numRef>
          </c:val>
          <c:extLst>
            <c:ext xmlns:c16="http://schemas.microsoft.com/office/drawing/2014/chart" uri="{C3380CC4-5D6E-409C-BE32-E72D297353CC}">
              <c16:uniqueId val="{00000000-46A5-4D8B-9F92-8BF73591E03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ALE!$V$61</c:f>
              <c:strCache>
                <c:ptCount val="1"/>
                <c:pt idx="0">
                  <c:v>EBITDA/ Interest Expense (x)</c:v>
                </c:pt>
              </c:strCache>
            </c:strRef>
          </c:tx>
          <c:spPr>
            <a:ln w="25400">
              <a:solidFill>
                <a:srgbClr val="5B5E5E"/>
              </a:solidFill>
              <a:prstDash val="solid"/>
            </a:ln>
          </c:spPr>
          <c:marker>
            <c:symbol val="none"/>
          </c:marker>
          <c:cat>
            <c:strRef>
              <c:f>ALE!$F$40:$J$40</c:f>
              <c:strCache>
                <c:ptCount val="5"/>
                <c:pt idx="0">
                  <c:v>2021Y</c:v>
                </c:pt>
                <c:pt idx="1">
                  <c:v>2020Y</c:v>
                </c:pt>
                <c:pt idx="2">
                  <c:v>2019Y</c:v>
                </c:pt>
                <c:pt idx="3">
                  <c:v>2018Y</c:v>
                </c:pt>
                <c:pt idx="4">
                  <c:v>2017Y</c:v>
                </c:pt>
              </c:strCache>
            </c:strRef>
          </c:cat>
          <c:val>
            <c:numRef>
              <c:f>ALE!$X$61:$AB$61</c:f>
              <c:numCache>
                <c:formatCode>#,##0.00</c:formatCode>
                <c:ptCount val="5"/>
                <c:pt idx="0">
                  <c:v>5.9565846599131698</c:v>
                </c:pt>
                <c:pt idx="1">
                  <c:v>6.1798780487804903</c:v>
                </c:pt>
                <c:pt idx="2">
                  <c:v>6.84745762711864</c:v>
                </c:pt>
                <c:pt idx="3">
                  <c:v>6.2827687776141401</c:v>
                </c:pt>
                <c:pt idx="4">
                  <c:v>6.2920353982300901</c:v>
                </c:pt>
              </c:numCache>
            </c:numRef>
          </c:val>
          <c:smooth val="0"/>
          <c:extLst>
            <c:ext xmlns:c16="http://schemas.microsoft.com/office/drawing/2014/chart" uri="{C3380CC4-5D6E-409C-BE32-E72D297353CC}">
              <c16:uniqueId val="{00000001-46A5-4D8B-9F92-8BF73591E03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SWEPCO1!$D$44</c:f>
              <c:strCache>
                <c:ptCount val="1"/>
                <c:pt idx="0">
                  <c:v>Debt/ Total Capital (%)</c:v>
                </c:pt>
              </c:strCache>
            </c:strRef>
          </c:tx>
          <c:spPr>
            <a:solidFill>
              <a:srgbClr val="FAB81A"/>
            </a:solidFill>
            <a:ln w="25400">
              <a:noFill/>
            </a:ln>
          </c:spPr>
          <c:invertIfNegative val="0"/>
          <c:cat>
            <c:strRef>
              <c:f>SWEPCO1!$F$40:$J$40</c:f>
              <c:strCache>
                <c:ptCount val="5"/>
                <c:pt idx="0">
                  <c:v>2021Y</c:v>
                </c:pt>
                <c:pt idx="1">
                  <c:v>2020Y</c:v>
                </c:pt>
                <c:pt idx="2">
                  <c:v>2019Y</c:v>
                </c:pt>
                <c:pt idx="3">
                  <c:v>2018Y</c:v>
                </c:pt>
                <c:pt idx="4">
                  <c:v>2017Y</c:v>
                </c:pt>
              </c:strCache>
            </c:strRef>
          </c:cat>
          <c:val>
            <c:numRef>
              <c:f>SWEPCO1!$F$44:$J$44</c:f>
              <c:numCache>
                <c:formatCode>#,##0.00</c:formatCode>
                <c:ptCount val="5"/>
                <c:pt idx="0">
                  <c:v>52.850834518374398</c:v>
                </c:pt>
                <c:pt idx="1">
                  <c:v>52.491412041222198</c:v>
                </c:pt>
                <c:pt idx="2">
                  <c:v>53.711815234086103</c:v>
                </c:pt>
                <c:pt idx="3">
                  <c:v>54.505088608589702</c:v>
                </c:pt>
                <c:pt idx="4">
                  <c:v>54.268230285913098</c:v>
                </c:pt>
              </c:numCache>
            </c:numRef>
          </c:val>
          <c:extLst>
            <c:ext xmlns:c16="http://schemas.microsoft.com/office/drawing/2014/chart" uri="{C3380CC4-5D6E-409C-BE32-E72D297353CC}">
              <c16:uniqueId val="{00000000-0DC8-4A2B-A7E2-2B76E76A24B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SWEPCO1!$V$71</c:f>
              <c:strCache>
                <c:ptCount val="1"/>
                <c:pt idx="0">
                  <c:v> Average Debt/ EBITDA (x)</c:v>
                </c:pt>
              </c:strCache>
            </c:strRef>
          </c:tx>
          <c:spPr>
            <a:ln w="25400">
              <a:solidFill>
                <a:srgbClr val="5B5E5E"/>
              </a:solidFill>
              <a:prstDash val="solid"/>
            </a:ln>
          </c:spPr>
          <c:marker>
            <c:symbol val="none"/>
          </c:marker>
          <c:cat>
            <c:strRef>
              <c:f>SWEPCO1!$F$40:$J$40</c:f>
              <c:strCache>
                <c:ptCount val="5"/>
                <c:pt idx="0">
                  <c:v>2021Y</c:v>
                </c:pt>
                <c:pt idx="1">
                  <c:v>2020Y</c:v>
                </c:pt>
                <c:pt idx="2">
                  <c:v>2019Y</c:v>
                </c:pt>
                <c:pt idx="3">
                  <c:v>2018Y</c:v>
                </c:pt>
                <c:pt idx="4">
                  <c:v>2017Y</c:v>
                </c:pt>
              </c:strCache>
            </c:strRef>
          </c:cat>
          <c:val>
            <c:numRef>
              <c:f>SWEPCO1!$X$71:$AB$71</c:f>
              <c:numCache>
                <c:formatCode>#,##0.00</c:formatCode>
                <c:ptCount val="5"/>
                <c:pt idx="0">
                  <c:v>4.9743357487922699</c:v>
                </c:pt>
                <c:pt idx="1">
                  <c:v>4.8808189286325501</c:v>
                </c:pt>
                <c:pt idx="2">
                  <c:v>5.3278010272018301</c:v>
                </c:pt>
                <c:pt idx="3">
                  <c:v>5.2437962962963001</c:v>
                </c:pt>
                <c:pt idx="4">
                  <c:v>5.0031344984802404</c:v>
                </c:pt>
              </c:numCache>
            </c:numRef>
          </c:val>
          <c:smooth val="0"/>
          <c:extLst>
            <c:ext xmlns:c16="http://schemas.microsoft.com/office/drawing/2014/chart" uri="{C3380CC4-5D6E-409C-BE32-E72D297353CC}">
              <c16:uniqueId val="{00000001-0DC8-4A2B-A7E2-2B76E76A24B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PEG!$D$44</c:f>
              <c:strCache>
                <c:ptCount val="1"/>
                <c:pt idx="0">
                  <c:v>Debt/ Total Capital (%)</c:v>
                </c:pt>
              </c:strCache>
            </c:strRef>
          </c:tx>
          <c:spPr>
            <a:solidFill>
              <a:srgbClr val="FAB81A"/>
            </a:solidFill>
            <a:ln w="25400">
              <a:noFill/>
            </a:ln>
          </c:spPr>
          <c:invertIfNegative val="0"/>
          <c:cat>
            <c:strRef>
              <c:f>PEG!$F$40:$J$40</c:f>
              <c:strCache>
                <c:ptCount val="5"/>
                <c:pt idx="0">
                  <c:v>2021Y</c:v>
                </c:pt>
                <c:pt idx="1">
                  <c:v>2020Y</c:v>
                </c:pt>
                <c:pt idx="2">
                  <c:v>2019Y</c:v>
                </c:pt>
                <c:pt idx="3">
                  <c:v>2018Y</c:v>
                </c:pt>
                <c:pt idx="4">
                  <c:v>2017Y</c:v>
                </c:pt>
              </c:strCache>
            </c:strRef>
          </c:cat>
          <c:val>
            <c:numRef>
              <c:f>PEG!$F$44:$J$44</c:f>
              <c:numCache>
                <c:formatCode>#,##0.00</c:formatCode>
                <c:ptCount val="5"/>
                <c:pt idx="0">
                  <c:v>57.659824046920797</c:v>
                </c:pt>
                <c:pt idx="1">
                  <c:v>52.305075642288102</c:v>
                </c:pt>
                <c:pt idx="2">
                  <c:v>52.2771838825985</c:v>
                </c:pt>
                <c:pt idx="3">
                  <c:v>51.843912242505397</c:v>
                </c:pt>
                <c:pt idx="4">
                  <c:v>49.572089296769697</c:v>
                </c:pt>
              </c:numCache>
            </c:numRef>
          </c:val>
          <c:extLst>
            <c:ext xmlns:c16="http://schemas.microsoft.com/office/drawing/2014/chart" uri="{C3380CC4-5D6E-409C-BE32-E72D297353CC}">
              <c16:uniqueId val="{00000000-9DC5-47D7-BDFD-3CEAE20A6B94}"/>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PEG!$V$71</c:f>
              <c:strCache>
                <c:ptCount val="1"/>
                <c:pt idx="0">
                  <c:v> Average Debt/ EBITDA (x)</c:v>
                </c:pt>
              </c:strCache>
            </c:strRef>
          </c:tx>
          <c:spPr>
            <a:ln w="25400">
              <a:solidFill>
                <a:srgbClr val="5B5E5E"/>
              </a:solidFill>
              <a:prstDash val="solid"/>
            </a:ln>
          </c:spPr>
          <c:marker>
            <c:symbol val="none"/>
          </c:marker>
          <c:cat>
            <c:strRef>
              <c:f>PEG!$F$40:$J$40</c:f>
              <c:strCache>
                <c:ptCount val="5"/>
                <c:pt idx="0">
                  <c:v>2021Y</c:v>
                </c:pt>
                <c:pt idx="1">
                  <c:v>2020Y</c:v>
                </c:pt>
                <c:pt idx="2">
                  <c:v>2019Y</c:v>
                </c:pt>
                <c:pt idx="3">
                  <c:v>2018Y</c:v>
                </c:pt>
                <c:pt idx="4">
                  <c:v>2017Y</c:v>
                </c:pt>
              </c:strCache>
            </c:strRef>
          </c:cat>
          <c:val>
            <c:numRef>
              <c:f>PEG!$X$71:$AB$71</c:f>
              <c:numCache>
                <c:formatCode>#,##0.00</c:formatCode>
                <c:ptCount val="5"/>
                <c:pt idx="0">
                  <c:v>20.792231638418102</c:v>
                </c:pt>
                <c:pt idx="1">
                  <c:v>3.9249427917620099</c:v>
                </c:pt>
                <c:pt idx="2">
                  <c:v>4.0386882129277604</c:v>
                </c:pt>
                <c:pt idx="3">
                  <c:v>3.8981909684439602</c:v>
                </c:pt>
                <c:pt idx="4">
                  <c:v>3.2296436004162299</c:v>
                </c:pt>
              </c:numCache>
            </c:numRef>
          </c:val>
          <c:smooth val="0"/>
          <c:extLst>
            <c:ext xmlns:c16="http://schemas.microsoft.com/office/drawing/2014/chart" uri="{C3380CC4-5D6E-409C-BE32-E72D297353CC}">
              <c16:uniqueId val="{00000001-9DC5-47D7-BDFD-3CEAE20A6B94}"/>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161-4452-BC94-CC6BAD00BC22}"/>
              </c:ext>
            </c:extLst>
          </c:dPt>
          <c:dPt>
            <c:idx val="1"/>
            <c:bubble3D val="0"/>
            <c:spPr>
              <a:solidFill>
                <a:srgbClr val="5B5E5E"/>
              </a:solidFill>
              <a:ln w="25400">
                <a:noFill/>
              </a:ln>
            </c:spPr>
            <c:extLst>
              <c:ext xmlns:c16="http://schemas.microsoft.com/office/drawing/2014/chart" uri="{C3380CC4-5D6E-409C-BE32-E72D297353CC}">
                <c16:uniqueId val="{00000003-0161-4452-BC94-CC6BAD00BC22}"/>
              </c:ext>
            </c:extLst>
          </c:dPt>
          <c:dPt>
            <c:idx val="2"/>
            <c:bubble3D val="0"/>
            <c:spPr>
              <a:solidFill>
                <a:srgbClr val="008794"/>
              </a:solidFill>
              <a:ln w="25400">
                <a:noFill/>
              </a:ln>
            </c:spPr>
            <c:extLst>
              <c:ext xmlns:c16="http://schemas.microsoft.com/office/drawing/2014/chart" uri="{C3380CC4-5D6E-409C-BE32-E72D297353CC}">
                <c16:uniqueId val="{00000005-0161-4452-BC94-CC6BAD00BC22}"/>
              </c:ext>
            </c:extLst>
          </c:dPt>
          <c:cat>
            <c:multiLvlStrRef>
              <c:f>SRE!$V$67:$X$69</c:f>
              <c:multiLvlStrCache>
                <c:ptCount val="3"/>
                <c:lvl>
                  <c:pt idx="0">
                    <c:v>47.46%</c:v>
                  </c:pt>
                  <c:pt idx="1">
                    <c:v>1.68%</c:v>
                  </c:pt>
                  <c:pt idx="2">
                    <c:v>48.14%</c:v>
                  </c:pt>
                </c:lvl>
                <c:lvl>
                  <c:pt idx="0">
                    <c:v>Commom Equity -</c:v>
                  </c:pt>
                  <c:pt idx="1">
                    <c:v>Total Preferred -</c:v>
                  </c:pt>
                  <c:pt idx="2">
                    <c:v>Total Debt -</c:v>
                  </c:pt>
                </c:lvl>
              </c:multiLvlStrCache>
            </c:multiLvlStrRef>
          </c:cat>
          <c:val>
            <c:numRef>
              <c:f>SRE!$X$67:$X$69</c:f>
              <c:numCache>
                <c:formatCode>0.00"%"</c:formatCode>
                <c:ptCount val="3"/>
                <c:pt idx="0">
                  <c:v>47.459807073954998</c:v>
                </c:pt>
                <c:pt idx="1">
                  <c:v>1.68148288254208</c:v>
                </c:pt>
                <c:pt idx="2">
                  <c:v>48.138831095138997</c:v>
                </c:pt>
              </c:numCache>
            </c:numRef>
          </c:val>
          <c:extLst>
            <c:ext xmlns:c16="http://schemas.microsoft.com/office/drawing/2014/chart" uri="{C3380CC4-5D6E-409C-BE32-E72D297353CC}">
              <c16:uniqueId val="{00000006-0161-4452-BC94-CC6BAD00BC22}"/>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SRE!$V$60</c:f>
              <c:strCache>
                <c:ptCount val="1"/>
                <c:pt idx="0">
                  <c:v>EBITDA ($000)</c:v>
                </c:pt>
              </c:strCache>
            </c:strRef>
          </c:tx>
          <c:spPr>
            <a:solidFill>
              <a:srgbClr val="FAB81A"/>
            </a:solidFill>
            <a:ln w="25400">
              <a:noFill/>
            </a:ln>
          </c:spPr>
          <c:invertIfNegative val="0"/>
          <c:cat>
            <c:strRef>
              <c:f>SRE!$F$40:$J$40</c:f>
              <c:strCache>
                <c:ptCount val="5"/>
                <c:pt idx="0">
                  <c:v>2021Y</c:v>
                </c:pt>
                <c:pt idx="1">
                  <c:v>2020Y</c:v>
                </c:pt>
                <c:pt idx="2">
                  <c:v>2019Y</c:v>
                </c:pt>
                <c:pt idx="3">
                  <c:v>2018Y</c:v>
                </c:pt>
                <c:pt idx="4">
                  <c:v>2017Y</c:v>
                </c:pt>
              </c:strCache>
            </c:strRef>
          </c:cat>
          <c:val>
            <c:numRef>
              <c:f>SRE!$F$76:$J$76</c:f>
              <c:numCache>
                <c:formatCode>#,##0</c:formatCode>
                <c:ptCount val="5"/>
                <c:pt idx="0">
                  <c:v>4615000</c:v>
                </c:pt>
                <c:pt idx="1">
                  <c:v>5251000</c:v>
                </c:pt>
                <c:pt idx="2">
                  <c:v>4960000</c:v>
                </c:pt>
                <c:pt idx="3">
                  <c:v>3266000</c:v>
                </c:pt>
                <c:pt idx="4">
                  <c:v>3776000</c:v>
                </c:pt>
              </c:numCache>
            </c:numRef>
          </c:val>
          <c:extLst>
            <c:ext xmlns:c16="http://schemas.microsoft.com/office/drawing/2014/chart" uri="{C3380CC4-5D6E-409C-BE32-E72D297353CC}">
              <c16:uniqueId val="{00000000-1DC7-47AC-AE14-CF5E568BC5E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SRE!$V$61</c:f>
              <c:strCache>
                <c:ptCount val="1"/>
                <c:pt idx="0">
                  <c:v>EBITDA/ Interest Expense (x)</c:v>
                </c:pt>
              </c:strCache>
            </c:strRef>
          </c:tx>
          <c:spPr>
            <a:ln w="25400">
              <a:solidFill>
                <a:srgbClr val="5B5E5E"/>
              </a:solidFill>
              <a:prstDash val="solid"/>
            </a:ln>
          </c:spPr>
          <c:marker>
            <c:symbol val="none"/>
          </c:marker>
          <c:cat>
            <c:strRef>
              <c:f>SRE!$F$40:$J$40</c:f>
              <c:strCache>
                <c:ptCount val="5"/>
                <c:pt idx="0">
                  <c:v>2021Y</c:v>
                </c:pt>
                <c:pt idx="1">
                  <c:v>2020Y</c:v>
                </c:pt>
                <c:pt idx="2">
                  <c:v>2019Y</c:v>
                </c:pt>
                <c:pt idx="3">
                  <c:v>2018Y</c:v>
                </c:pt>
                <c:pt idx="4">
                  <c:v>2017Y</c:v>
                </c:pt>
              </c:strCache>
            </c:strRef>
          </c:cat>
          <c:val>
            <c:numRef>
              <c:f>SRE!$X$61:$AB$61</c:f>
              <c:numCache>
                <c:formatCode>#,##0.00</c:formatCode>
                <c:ptCount val="5"/>
                <c:pt idx="0">
                  <c:v>3.85225375626043</c:v>
                </c:pt>
                <c:pt idx="1">
                  <c:v>4.8575393154486601</c:v>
                </c:pt>
                <c:pt idx="2">
                  <c:v>4.6053853296193097</c:v>
                </c:pt>
                <c:pt idx="3">
                  <c:v>3.686230248307</c:v>
                </c:pt>
                <c:pt idx="4">
                  <c:v>5.7298937784522002</c:v>
                </c:pt>
              </c:numCache>
            </c:numRef>
          </c:val>
          <c:smooth val="0"/>
          <c:extLst>
            <c:ext xmlns:c16="http://schemas.microsoft.com/office/drawing/2014/chart" uri="{C3380CC4-5D6E-409C-BE32-E72D297353CC}">
              <c16:uniqueId val="{00000001-1DC7-47AC-AE14-CF5E568BC5E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SRE!$V$48:$V$53</c:f>
              <c:strCache>
                <c:ptCount val="6"/>
                <c:pt idx="0">
                  <c:v>Current Year</c:v>
                </c:pt>
                <c:pt idx="1">
                  <c:v>Next Year</c:v>
                </c:pt>
                <c:pt idx="2">
                  <c:v>2Yrs Out</c:v>
                </c:pt>
                <c:pt idx="3">
                  <c:v>3Yrs Out</c:v>
                </c:pt>
                <c:pt idx="4">
                  <c:v>4Yrs Out</c:v>
                </c:pt>
                <c:pt idx="5">
                  <c:v>Thereafter</c:v>
                </c:pt>
              </c:strCache>
            </c:strRef>
          </c:cat>
          <c:val>
            <c:numRef>
              <c:f>SRE!$X$48:$X$53</c:f>
              <c:numCache>
                <c:formatCode>#,##0</c:formatCode>
                <c:ptCount val="6"/>
                <c:pt idx="0">
                  <c:v>3577000</c:v>
                </c:pt>
                <c:pt idx="1">
                  <c:v>1215000</c:v>
                </c:pt>
                <c:pt idx="2">
                  <c:v>751000</c:v>
                </c:pt>
                <c:pt idx="3">
                  <c:v>959000</c:v>
                </c:pt>
                <c:pt idx="4">
                  <c:v>1520000</c:v>
                </c:pt>
                <c:pt idx="5">
                  <c:v>18689000</c:v>
                </c:pt>
              </c:numCache>
            </c:numRef>
          </c:val>
          <c:extLst>
            <c:ext xmlns:c16="http://schemas.microsoft.com/office/drawing/2014/chart" uri="{C3380CC4-5D6E-409C-BE32-E72D297353CC}">
              <c16:uniqueId val="{00000000-E27D-4B21-B9F9-D00F1894EDE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SRE!$D$44</c:f>
              <c:strCache>
                <c:ptCount val="1"/>
                <c:pt idx="0">
                  <c:v>Debt/ Total Capital (%)</c:v>
                </c:pt>
              </c:strCache>
            </c:strRef>
          </c:tx>
          <c:spPr>
            <a:solidFill>
              <a:srgbClr val="FAB81A"/>
            </a:solidFill>
            <a:ln w="25400">
              <a:noFill/>
            </a:ln>
          </c:spPr>
          <c:invertIfNegative val="0"/>
          <c:cat>
            <c:strRef>
              <c:f>SRE!$F$40:$J$40</c:f>
              <c:strCache>
                <c:ptCount val="5"/>
                <c:pt idx="0">
                  <c:v>2021Y</c:v>
                </c:pt>
                <c:pt idx="1">
                  <c:v>2020Y</c:v>
                </c:pt>
                <c:pt idx="2">
                  <c:v>2019Y</c:v>
                </c:pt>
                <c:pt idx="3">
                  <c:v>2018Y</c:v>
                </c:pt>
                <c:pt idx="4">
                  <c:v>2017Y</c:v>
                </c:pt>
              </c:strCache>
            </c:strRef>
          </c:cat>
          <c:val>
            <c:numRef>
              <c:f>SRE!$F$44:$J$44</c:f>
              <c:numCache>
                <c:formatCode>#,##0.00</c:formatCode>
                <c:ptCount val="5"/>
                <c:pt idx="0">
                  <c:v>48.138831095138997</c:v>
                </c:pt>
                <c:pt idx="1">
                  <c:v>50.010024459681603</c:v>
                </c:pt>
                <c:pt idx="2">
                  <c:v>54.871890392814301</c:v>
                </c:pt>
                <c:pt idx="3">
                  <c:v>56.120913691697403</c:v>
                </c:pt>
                <c:pt idx="4">
                  <c:v>56.181986570965499</c:v>
                </c:pt>
              </c:numCache>
            </c:numRef>
          </c:val>
          <c:extLst>
            <c:ext xmlns:c16="http://schemas.microsoft.com/office/drawing/2014/chart" uri="{C3380CC4-5D6E-409C-BE32-E72D297353CC}">
              <c16:uniqueId val="{00000000-D924-48CF-B5F5-116E9C8E98F1}"/>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SRE!$V$71</c:f>
              <c:strCache>
                <c:ptCount val="1"/>
                <c:pt idx="0">
                  <c:v> Average Debt/ EBITDA (x)</c:v>
                </c:pt>
              </c:strCache>
            </c:strRef>
          </c:tx>
          <c:spPr>
            <a:ln w="25400">
              <a:solidFill>
                <a:srgbClr val="5B5E5E"/>
              </a:solidFill>
              <a:prstDash val="solid"/>
            </a:ln>
          </c:spPr>
          <c:marker>
            <c:symbol val="none"/>
          </c:marker>
          <c:cat>
            <c:strRef>
              <c:f>SRE!$F$40:$J$40</c:f>
              <c:strCache>
                <c:ptCount val="5"/>
                <c:pt idx="0">
                  <c:v>2021Y</c:v>
                </c:pt>
                <c:pt idx="1">
                  <c:v>2020Y</c:v>
                </c:pt>
                <c:pt idx="2">
                  <c:v>2019Y</c:v>
                </c:pt>
                <c:pt idx="3">
                  <c:v>2018Y</c:v>
                </c:pt>
                <c:pt idx="4">
                  <c:v>2017Y</c:v>
                </c:pt>
              </c:strCache>
            </c:strRef>
          </c:cat>
          <c:val>
            <c:numRef>
              <c:f>SRE!$X$71:$AB$71</c:f>
              <c:numCache>
                <c:formatCode>#,##0.00</c:formatCode>
                <c:ptCount val="5"/>
                <c:pt idx="0">
                  <c:v>5.4952058504875403</c:v>
                </c:pt>
                <c:pt idx="1">
                  <c:v>5.0450628451723496</c:v>
                </c:pt>
                <c:pt idx="2">
                  <c:v>5.2207913306451603</c:v>
                </c:pt>
                <c:pt idx="3">
                  <c:v>7.67023882424985</c:v>
                </c:pt>
                <c:pt idx="4">
                  <c:v>4.79379634533898</c:v>
                </c:pt>
              </c:numCache>
            </c:numRef>
          </c:val>
          <c:smooth val="0"/>
          <c:extLst>
            <c:ext xmlns:c16="http://schemas.microsoft.com/office/drawing/2014/chart" uri="{C3380CC4-5D6E-409C-BE32-E72D297353CC}">
              <c16:uniqueId val="{00000001-D924-48CF-B5F5-116E9C8E98F1}"/>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FD9C-47DD-8D44-2581F3A55FB3}"/>
              </c:ext>
            </c:extLst>
          </c:dPt>
          <c:dPt>
            <c:idx val="1"/>
            <c:bubble3D val="0"/>
            <c:spPr>
              <a:solidFill>
                <a:srgbClr val="5B5E5E"/>
              </a:solidFill>
              <a:ln w="25400">
                <a:noFill/>
              </a:ln>
            </c:spPr>
            <c:extLst>
              <c:ext xmlns:c16="http://schemas.microsoft.com/office/drawing/2014/chart" uri="{C3380CC4-5D6E-409C-BE32-E72D297353CC}">
                <c16:uniqueId val="{00000003-FD9C-47DD-8D44-2581F3A55FB3}"/>
              </c:ext>
            </c:extLst>
          </c:dPt>
          <c:dPt>
            <c:idx val="2"/>
            <c:bubble3D val="0"/>
            <c:spPr>
              <a:solidFill>
                <a:srgbClr val="008794"/>
              </a:solidFill>
              <a:ln w="25400">
                <a:noFill/>
              </a:ln>
            </c:spPr>
            <c:extLst>
              <c:ext xmlns:c16="http://schemas.microsoft.com/office/drawing/2014/chart" uri="{C3380CC4-5D6E-409C-BE32-E72D297353CC}">
                <c16:uniqueId val="{00000005-FD9C-47DD-8D44-2581F3A55FB3}"/>
              </c:ext>
            </c:extLst>
          </c:dPt>
          <c:cat>
            <c:multiLvlStrRef>
              <c:f>SO!$V$67:$X$69</c:f>
              <c:multiLvlStrCache>
                <c:ptCount val="3"/>
                <c:lvl>
                  <c:pt idx="0">
                    <c:v>19.92%</c:v>
                  </c:pt>
                  <c:pt idx="1">
                    <c:v>0.00%</c:v>
                  </c:pt>
                  <c:pt idx="2">
                    <c:v>40.14%</c:v>
                  </c:pt>
                </c:lvl>
                <c:lvl>
                  <c:pt idx="0">
                    <c:v>Commom Equity -</c:v>
                  </c:pt>
                  <c:pt idx="1">
                    <c:v>Total Preferred -</c:v>
                  </c:pt>
                  <c:pt idx="2">
                    <c:v>Total Debt -</c:v>
                  </c:pt>
                </c:lvl>
              </c:multiLvlStrCache>
            </c:multiLvlStrRef>
          </c:cat>
          <c:val>
            <c:numRef>
              <c:f>SO!$X$67:$X$69</c:f>
              <c:numCache>
                <c:formatCode>0.00"%"</c:formatCode>
                <c:ptCount val="3"/>
                <c:pt idx="0">
                  <c:v>19.9237887860642</c:v>
                </c:pt>
                <c:pt idx="1">
                  <c:v>0</c:v>
                </c:pt>
                <c:pt idx="2">
                  <c:v>40.137906006169501</c:v>
                </c:pt>
              </c:numCache>
            </c:numRef>
          </c:val>
          <c:extLst>
            <c:ext xmlns:c16="http://schemas.microsoft.com/office/drawing/2014/chart" uri="{C3380CC4-5D6E-409C-BE32-E72D297353CC}">
              <c16:uniqueId val="{00000006-FD9C-47DD-8D44-2581F3A55FB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SO!$V$60</c:f>
              <c:strCache>
                <c:ptCount val="1"/>
                <c:pt idx="0">
                  <c:v>EBITDA ($000)</c:v>
                </c:pt>
              </c:strCache>
            </c:strRef>
          </c:tx>
          <c:spPr>
            <a:solidFill>
              <a:srgbClr val="FAB81A"/>
            </a:solidFill>
            <a:ln w="25400">
              <a:noFill/>
            </a:ln>
          </c:spPr>
          <c:invertIfNegative val="0"/>
          <c:cat>
            <c:strRef>
              <c:f>SO!$F$40:$J$40</c:f>
              <c:strCache>
                <c:ptCount val="5"/>
                <c:pt idx="0">
                  <c:v>2021Y</c:v>
                </c:pt>
                <c:pt idx="1">
                  <c:v>2020Y</c:v>
                </c:pt>
                <c:pt idx="2">
                  <c:v>2019Y</c:v>
                </c:pt>
                <c:pt idx="3">
                  <c:v>2018Y</c:v>
                </c:pt>
                <c:pt idx="4">
                  <c:v>2017Y</c:v>
                </c:pt>
              </c:strCache>
            </c:strRef>
          </c:cat>
          <c:val>
            <c:numRef>
              <c:f>SO!$F$76:$J$76</c:f>
              <c:numCache>
                <c:formatCode>#,##0</c:formatCode>
                <c:ptCount val="5"/>
                <c:pt idx="0">
                  <c:v>843000</c:v>
                </c:pt>
                <c:pt idx="1">
                  <c:v>880000</c:v>
                </c:pt>
                <c:pt idx="2">
                  <c:v>947000</c:v>
                </c:pt>
                <c:pt idx="3">
                  <c:v>789000</c:v>
                </c:pt>
                <c:pt idx="4">
                  <c:v>905000</c:v>
                </c:pt>
              </c:numCache>
            </c:numRef>
          </c:val>
          <c:extLst>
            <c:ext xmlns:c16="http://schemas.microsoft.com/office/drawing/2014/chart" uri="{C3380CC4-5D6E-409C-BE32-E72D297353CC}">
              <c16:uniqueId val="{00000000-126B-4347-81D5-F2E59D0B899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SO!$V$61</c:f>
              <c:strCache>
                <c:ptCount val="1"/>
                <c:pt idx="0">
                  <c:v>EBITDA/ Interest Expense (x)</c:v>
                </c:pt>
              </c:strCache>
            </c:strRef>
          </c:tx>
          <c:spPr>
            <a:ln w="25400">
              <a:solidFill>
                <a:srgbClr val="5B5E5E"/>
              </a:solidFill>
              <a:prstDash val="solid"/>
            </a:ln>
          </c:spPr>
          <c:marker>
            <c:symbol val="none"/>
          </c:marker>
          <c:cat>
            <c:strRef>
              <c:f>SO!$F$40:$J$40</c:f>
              <c:strCache>
                <c:ptCount val="5"/>
                <c:pt idx="0">
                  <c:v>2021Y</c:v>
                </c:pt>
                <c:pt idx="1">
                  <c:v>2020Y</c:v>
                </c:pt>
                <c:pt idx="2">
                  <c:v>2019Y</c:v>
                </c:pt>
                <c:pt idx="3">
                  <c:v>2018Y</c:v>
                </c:pt>
                <c:pt idx="4">
                  <c:v>2017Y</c:v>
                </c:pt>
              </c:strCache>
            </c:strRef>
          </c:cat>
          <c:val>
            <c:numRef>
              <c:f>SO!$X$61:$AB$61</c:f>
              <c:numCache>
                <c:formatCode>#,##0.00</c:formatCode>
                <c:ptCount val="5"/>
                <c:pt idx="0">
                  <c:v>5.7346938775510203</c:v>
                </c:pt>
                <c:pt idx="1">
                  <c:v>5.8278145695364199</c:v>
                </c:pt>
                <c:pt idx="2">
                  <c:v>5.6035502958579899</c:v>
                </c:pt>
                <c:pt idx="3">
                  <c:v>4.3114754098360697</c:v>
                </c:pt>
                <c:pt idx="4">
                  <c:v>4.7382198952879602</c:v>
                </c:pt>
              </c:numCache>
            </c:numRef>
          </c:val>
          <c:smooth val="0"/>
          <c:extLst>
            <c:ext xmlns:c16="http://schemas.microsoft.com/office/drawing/2014/chart" uri="{C3380CC4-5D6E-409C-BE32-E72D297353CC}">
              <c16:uniqueId val="{00000001-126B-4347-81D5-F2E59D0B899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SO!$V$48:$V$53</c:f>
              <c:strCache>
                <c:ptCount val="6"/>
                <c:pt idx="0">
                  <c:v>Current Year</c:v>
                </c:pt>
                <c:pt idx="1">
                  <c:v>Next Year</c:v>
                </c:pt>
                <c:pt idx="2">
                  <c:v>2Yrs Out</c:v>
                </c:pt>
                <c:pt idx="3">
                  <c:v>3Yrs Out</c:v>
                </c:pt>
                <c:pt idx="4">
                  <c:v>4Yrs Out</c:v>
                </c:pt>
                <c:pt idx="5">
                  <c:v>Thereafter</c:v>
                </c:pt>
              </c:strCache>
            </c:strRef>
          </c:cat>
          <c:val>
            <c:numRef>
              <c:f>SO!$X$48:$X$53</c:f>
              <c:numCache>
                <c:formatCode>#,##0</c:formatCode>
                <c:ptCount val="6"/>
                <c:pt idx="0">
                  <c:v>890000</c:v>
                </c:pt>
                <c:pt idx="1">
                  <c:v>290000</c:v>
                </c:pt>
                <c:pt idx="2">
                  <c:v>0</c:v>
                </c:pt>
                <c:pt idx="3">
                  <c:v>500000</c:v>
                </c:pt>
                <c:pt idx="4">
                  <c:v>964000</c:v>
                </c:pt>
                <c:pt idx="5">
                  <c:v>1255000</c:v>
                </c:pt>
              </c:numCache>
            </c:numRef>
          </c:val>
          <c:extLst>
            <c:ext xmlns:c16="http://schemas.microsoft.com/office/drawing/2014/chart" uri="{C3380CC4-5D6E-409C-BE32-E72D297353CC}">
              <c16:uniqueId val="{00000000-5DC8-466D-ADBB-0BA621177C6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SO!$D$44</c:f>
              <c:strCache>
                <c:ptCount val="1"/>
                <c:pt idx="0">
                  <c:v>Debt/ Total Capital (%)</c:v>
                </c:pt>
              </c:strCache>
            </c:strRef>
          </c:tx>
          <c:spPr>
            <a:solidFill>
              <a:srgbClr val="FAB81A"/>
            </a:solidFill>
            <a:ln w="25400">
              <a:noFill/>
            </a:ln>
          </c:spPr>
          <c:invertIfNegative val="0"/>
          <c:cat>
            <c:strRef>
              <c:f>SO!$F$40:$J$40</c:f>
              <c:strCache>
                <c:ptCount val="5"/>
                <c:pt idx="0">
                  <c:v>2021Y</c:v>
                </c:pt>
                <c:pt idx="1">
                  <c:v>2020Y</c:v>
                </c:pt>
                <c:pt idx="2">
                  <c:v>2019Y</c:v>
                </c:pt>
                <c:pt idx="3">
                  <c:v>2018Y</c:v>
                </c:pt>
                <c:pt idx="4">
                  <c:v>2017Y</c:v>
                </c:pt>
              </c:strCache>
            </c:strRef>
          </c:cat>
          <c:val>
            <c:numRef>
              <c:f>SO!$F$44:$J$44</c:f>
              <c:numCache>
                <c:formatCode>#,##0.00</c:formatCode>
                <c:ptCount val="5"/>
                <c:pt idx="0">
                  <c:v>40.137906006169501</c:v>
                </c:pt>
                <c:pt idx="1">
                  <c:v>39.437391542606598</c:v>
                </c:pt>
                <c:pt idx="2">
                  <c:v>44.664494025236102</c:v>
                </c:pt>
                <c:pt idx="3">
                  <c:v>41.262801386984897</c:v>
                </c:pt>
                <c:pt idx="4">
                  <c:v>47.782063645130201</c:v>
                </c:pt>
              </c:numCache>
            </c:numRef>
          </c:val>
          <c:extLst>
            <c:ext xmlns:c16="http://schemas.microsoft.com/office/drawing/2014/chart" uri="{C3380CC4-5D6E-409C-BE32-E72D297353CC}">
              <c16:uniqueId val="{00000000-4023-4CA7-82F3-4AB793F3C086}"/>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SO!$V$71</c:f>
              <c:strCache>
                <c:ptCount val="1"/>
                <c:pt idx="0">
                  <c:v> Average Debt/ EBITDA (x)</c:v>
                </c:pt>
              </c:strCache>
            </c:strRef>
          </c:tx>
          <c:spPr>
            <a:ln w="25400">
              <a:solidFill>
                <a:srgbClr val="5B5E5E"/>
              </a:solidFill>
              <a:prstDash val="solid"/>
            </a:ln>
          </c:spPr>
          <c:marker>
            <c:symbol val="none"/>
          </c:marker>
          <c:cat>
            <c:strRef>
              <c:f>SO!$F$40:$J$40</c:f>
              <c:strCache>
                <c:ptCount val="5"/>
                <c:pt idx="0">
                  <c:v>2021Y</c:v>
                </c:pt>
                <c:pt idx="1">
                  <c:v>2020Y</c:v>
                </c:pt>
                <c:pt idx="2">
                  <c:v>2019Y</c:v>
                </c:pt>
                <c:pt idx="3">
                  <c:v>2018Y</c:v>
                </c:pt>
                <c:pt idx="4">
                  <c:v>2017Y</c:v>
                </c:pt>
              </c:strCache>
            </c:strRef>
          </c:cat>
          <c:val>
            <c:numRef>
              <c:f>SO!$X$71:$AB$71</c:f>
              <c:numCache>
                <c:formatCode>#,##0.00</c:formatCode>
                <c:ptCount val="5"/>
                <c:pt idx="0">
                  <c:v>5.4534400948991699</c:v>
                </c:pt>
                <c:pt idx="1">
                  <c:v>5.3203125</c:v>
                </c:pt>
                <c:pt idx="2">
                  <c:v>5.6718585005279802</c:v>
                </c:pt>
                <c:pt idx="3">
                  <c:v>7.0058618504436003</c:v>
                </c:pt>
                <c:pt idx="4">
                  <c:v>6.6222375690607702</c:v>
                </c:pt>
              </c:numCache>
            </c:numRef>
          </c:val>
          <c:smooth val="0"/>
          <c:extLst>
            <c:ext xmlns:c16="http://schemas.microsoft.com/office/drawing/2014/chart" uri="{C3380CC4-5D6E-409C-BE32-E72D297353CC}">
              <c16:uniqueId val="{00000001-4023-4CA7-82F3-4AB793F3C086}"/>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VVC!$V$66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728-4AF4-87CD-EA694BEC4B1D}"/>
              </c:ext>
            </c:extLst>
          </c:dPt>
          <c:dPt>
            <c:idx val="1"/>
            <c:bubble3D val="0"/>
            <c:spPr>
              <a:solidFill>
                <a:srgbClr val="5B5E5E"/>
              </a:solidFill>
              <a:ln w="25400">
                <a:noFill/>
              </a:ln>
            </c:spPr>
            <c:extLst>
              <c:ext xmlns:c16="http://schemas.microsoft.com/office/drawing/2014/chart" uri="{C3380CC4-5D6E-409C-BE32-E72D297353CC}">
                <c16:uniqueId val="{00000003-B728-4AF4-87CD-EA694BEC4B1D}"/>
              </c:ext>
            </c:extLst>
          </c:dPt>
          <c:dPt>
            <c:idx val="2"/>
            <c:bubble3D val="0"/>
            <c:spPr>
              <a:solidFill>
                <a:srgbClr val="008794"/>
              </a:solidFill>
              <a:ln w="25400">
                <a:noFill/>
              </a:ln>
            </c:spPr>
            <c:extLst>
              <c:ext xmlns:c16="http://schemas.microsoft.com/office/drawing/2014/chart" uri="{C3380CC4-5D6E-409C-BE32-E72D297353CC}">
                <c16:uniqueId val="{00000005-B728-4AF4-87CD-EA694BEC4B1D}"/>
              </c:ext>
            </c:extLst>
          </c:dPt>
          <c:cat>
            <c:multiLvlStrRef>
              <c:f>VVC!$V$67:$X$69</c:f>
              <c:multiLvlStrCache>
                <c:ptCount val="3"/>
                <c:lvl>
                  <c:pt idx="0">
                    <c:v>48.85%</c:v>
                  </c:pt>
                  <c:pt idx="1">
                    <c:v>0.00%</c:v>
                  </c:pt>
                  <c:pt idx="2">
                    <c:v>40.36%</c:v>
                  </c:pt>
                </c:lvl>
                <c:lvl>
                  <c:pt idx="0">
                    <c:v>Commom Equity -</c:v>
                  </c:pt>
                  <c:pt idx="1">
                    <c:v>Total Preferred -</c:v>
                  </c:pt>
                  <c:pt idx="2">
                    <c:v>Total Debt -</c:v>
                  </c:pt>
                </c:lvl>
              </c:multiLvlStrCache>
            </c:multiLvlStrRef>
          </c:cat>
          <c:val>
            <c:numRef>
              <c:f>VVC!$X$67:$X$69</c:f>
              <c:numCache>
                <c:formatCode>0.00"%"</c:formatCode>
                <c:ptCount val="3"/>
                <c:pt idx="0">
                  <c:v>48.847189328151302</c:v>
                </c:pt>
                <c:pt idx="1">
                  <c:v>0</c:v>
                </c:pt>
                <c:pt idx="2">
                  <c:v>40.359506892573002</c:v>
                </c:pt>
              </c:numCache>
            </c:numRef>
          </c:val>
          <c:extLst>
            <c:ext xmlns:c16="http://schemas.microsoft.com/office/drawing/2014/chart" uri="{C3380CC4-5D6E-409C-BE32-E72D297353CC}">
              <c16:uniqueId val="{00000006-B728-4AF4-87CD-EA694BEC4B1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AES!$V$66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E4E-454F-ABC8-2324E54EBFEA}"/>
              </c:ext>
            </c:extLst>
          </c:dPt>
          <c:dPt>
            <c:idx val="1"/>
            <c:bubble3D val="0"/>
            <c:spPr>
              <a:solidFill>
                <a:srgbClr val="5B5E5E"/>
              </a:solidFill>
              <a:ln w="25400">
                <a:noFill/>
              </a:ln>
            </c:spPr>
            <c:extLst>
              <c:ext xmlns:c16="http://schemas.microsoft.com/office/drawing/2014/chart" uri="{C3380CC4-5D6E-409C-BE32-E72D297353CC}">
                <c16:uniqueId val="{00000003-0E4E-454F-ABC8-2324E54EBFEA}"/>
              </c:ext>
            </c:extLst>
          </c:dPt>
          <c:dPt>
            <c:idx val="2"/>
            <c:bubble3D val="0"/>
            <c:spPr>
              <a:solidFill>
                <a:srgbClr val="008794"/>
              </a:solidFill>
              <a:ln w="25400">
                <a:noFill/>
              </a:ln>
            </c:spPr>
            <c:extLst>
              <c:ext xmlns:c16="http://schemas.microsoft.com/office/drawing/2014/chart" uri="{C3380CC4-5D6E-409C-BE32-E72D297353CC}">
                <c16:uniqueId val="{00000005-0E4E-454F-ABC8-2324E54EBFEA}"/>
              </c:ext>
            </c:extLst>
          </c:dPt>
          <c:cat>
            <c:multiLvlStrRef>
              <c:f>AES!$V$67:$X$69</c:f>
              <c:multiLvlStrCache>
                <c:ptCount val="3"/>
                <c:lvl>
                  <c:pt idx="0">
                    <c:v>48.85%</c:v>
                  </c:pt>
                  <c:pt idx="1">
                    <c:v>0.00%</c:v>
                  </c:pt>
                  <c:pt idx="2">
                    <c:v>40.36%</c:v>
                  </c:pt>
                </c:lvl>
                <c:lvl>
                  <c:pt idx="0">
                    <c:v>Commom Equity -</c:v>
                  </c:pt>
                  <c:pt idx="1">
                    <c:v>Total Preferred -</c:v>
                  </c:pt>
                  <c:pt idx="2">
                    <c:v>Total Debt -</c:v>
                  </c:pt>
                </c:lvl>
              </c:multiLvlStrCache>
            </c:multiLvlStrRef>
          </c:cat>
          <c:val>
            <c:numRef>
              <c:f>AES!$X$67:$X$69</c:f>
              <c:numCache>
                <c:formatCode>0.00"%"</c:formatCode>
                <c:ptCount val="3"/>
                <c:pt idx="0">
                  <c:v>48.847189328151302</c:v>
                </c:pt>
                <c:pt idx="1">
                  <c:v>0</c:v>
                </c:pt>
                <c:pt idx="2">
                  <c:v>40.359506892573002</c:v>
                </c:pt>
              </c:numCache>
            </c:numRef>
          </c:val>
          <c:extLst>
            <c:ext xmlns:c16="http://schemas.microsoft.com/office/drawing/2014/chart" uri="{C3380CC4-5D6E-409C-BE32-E72D297353CC}">
              <c16:uniqueId val="{00000006-0E4E-454F-ABC8-2324E54EBFE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VVC!$V$60</c:f>
              <c:strCache>
                <c:ptCount val="1"/>
                <c:pt idx="0">
                  <c:v>EBITDA ($000)</c:v>
                </c:pt>
              </c:strCache>
            </c:strRef>
          </c:tx>
          <c:spPr>
            <a:solidFill>
              <a:srgbClr val="FAB81A"/>
            </a:solidFill>
            <a:ln w="25400">
              <a:noFill/>
            </a:ln>
          </c:spPr>
          <c:invertIfNegative val="0"/>
          <c:cat>
            <c:strRef>
              <c:f>VVC!$F$40:$J$40</c:f>
              <c:strCache>
                <c:ptCount val="5"/>
                <c:pt idx="0">
                  <c:v>2021Y</c:v>
                </c:pt>
                <c:pt idx="1">
                  <c:v>2020Y</c:v>
                </c:pt>
                <c:pt idx="2">
                  <c:v>2019Y</c:v>
                </c:pt>
                <c:pt idx="3">
                  <c:v>2018Y</c:v>
                </c:pt>
                <c:pt idx="4">
                  <c:v>2017Y</c:v>
                </c:pt>
              </c:strCache>
            </c:strRef>
          </c:cat>
          <c:val>
            <c:numRef>
              <c:f>VVC!$F$76:$J$76</c:f>
              <c:numCache>
                <c:formatCode>#,##0</c:formatCode>
                <c:ptCount val="5"/>
                <c:pt idx="0">
                  <c:v>411600</c:v>
                </c:pt>
                <c:pt idx="1">
                  <c:v>405400</c:v>
                </c:pt>
                <c:pt idx="2">
                  <c:v>444400</c:v>
                </c:pt>
                <c:pt idx="3">
                  <c:v>426600</c:v>
                </c:pt>
                <c:pt idx="4">
                  <c:v>426600</c:v>
                </c:pt>
              </c:numCache>
            </c:numRef>
          </c:val>
          <c:extLst>
            <c:ext xmlns:c16="http://schemas.microsoft.com/office/drawing/2014/chart" uri="{C3380CC4-5D6E-409C-BE32-E72D297353CC}">
              <c16:uniqueId val="{00000000-7283-43E6-AA29-9C50D4665321}"/>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VVC!$V$61</c:f>
              <c:strCache>
                <c:ptCount val="1"/>
                <c:pt idx="0">
                  <c:v>EBITDA/ Interest Expense (x)</c:v>
                </c:pt>
              </c:strCache>
            </c:strRef>
          </c:tx>
          <c:spPr>
            <a:ln w="25400">
              <a:solidFill>
                <a:srgbClr val="5B5E5E"/>
              </a:solidFill>
              <a:prstDash val="solid"/>
            </a:ln>
          </c:spPr>
          <c:marker>
            <c:symbol val="none"/>
          </c:marker>
          <c:cat>
            <c:strRef>
              <c:f>VVC!$F$40:$J$40</c:f>
              <c:strCache>
                <c:ptCount val="5"/>
                <c:pt idx="0">
                  <c:v>2021Y</c:v>
                </c:pt>
                <c:pt idx="1">
                  <c:v>2020Y</c:v>
                </c:pt>
                <c:pt idx="2">
                  <c:v>2019Y</c:v>
                </c:pt>
                <c:pt idx="3">
                  <c:v>2018Y</c:v>
                </c:pt>
                <c:pt idx="4">
                  <c:v>2017Y</c:v>
                </c:pt>
              </c:strCache>
            </c:strRef>
          </c:cat>
          <c:val>
            <c:numRef>
              <c:f>VVC!$X$61:$AB$61</c:f>
              <c:numCache>
                <c:formatCode>#,##0.00</c:formatCode>
                <c:ptCount val="5"/>
                <c:pt idx="0">
                  <c:v>5.9565846599131698</c:v>
                </c:pt>
                <c:pt idx="1">
                  <c:v>6.1798780487804903</c:v>
                </c:pt>
                <c:pt idx="2">
                  <c:v>6.84745762711864</c:v>
                </c:pt>
                <c:pt idx="3">
                  <c:v>6.2827687776141401</c:v>
                </c:pt>
                <c:pt idx="4">
                  <c:v>6.2920353982300901</c:v>
                </c:pt>
              </c:numCache>
            </c:numRef>
          </c:val>
          <c:smooth val="0"/>
          <c:extLst>
            <c:ext xmlns:c16="http://schemas.microsoft.com/office/drawing/2014/chart" uri="{C3380CC4-5D6E-409C-BE32-E72D297353CC}">
              <c16:uniqueId val="{00000001-7283-43E6-AA29-9C50D4665321}"/>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VVC!$V$41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VVC!$V$48:$V$53</c:f>
              <c:strCache>
                <c:ptCount val="6"/>
                <c:pt idx="0">
                  <c:v>Current Year</c:v>
                </c:pt>
                <c:pt idx="1">
                  <c:v>Next Year</c:v>
                </c:pt>
                <c:pt idx="2">
                  <c:v>2Yrs Out</c:v>
                </c:pt>
                <c:pt idx="3">
                  <c:v>3Yrs Out</c:v>
                </c:pt>
                <c:pt idx="4">
                  <c:v>4Yrs Out</c:v>
                </c:pt>
                <c:pt idx="5">
                  <c:v>Thereafter</c:v>
                </c:pt>
              </c:strCache>
            </c:strRef>
          </c:cat>
          <c:val>
            <c:numRef>
              <c:f>VVC!$X$48:$X$53</c:f>
              <c:numCache>
                <c:formatCode>#,##0</c:formatCode>
                <c:ptCount val="6"/>
                <c:pt idx="0">
                  <c:v>214200</c:v>
                </c:pt>
                <c:pt idx="1">
                  <c:v>89700</c:v>
                </c:pt>
                <c:pt idx="2">
                  <c:v>74400</c:v>
                </c:pt>
                <c:pt idx="3">
                  <c:v>386700</c:v>
                </c:pt>
                <c:pt idx="4">
                  <c:v>77200</c:v>
                </c:pt>
                <c:pt idx="5">
                  <c:v>1143900</c:v>
                </c:pt>
              </c:numCache>
            </c:numRef>
          </c:val>
          <c:extLst>
            <c:ext xmlns:c16="http://schemas.microsoft.com/office/drawing/2014/chart" uri="{C3380CC4-5D6E-409C-BE32-E72D297353CC}">
              <c16:uniqueId val="{00000000-ED1A-4E23-AC69-52885AF7141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VVC!$D$44</c:f>
              <c:strCache>
                <c:ptCount val="1"/>
                <c:pt idx="0">
                  <c:v>Debt/ Total Capital (%)</c:v>
                </c:pt>
              </c:strCache>
            </c:strRef>
          </c:tx>
          <c:spPr>
            <a:solidFill>
              <a:srgbClr val="FAB81A"/>
            </a:solidFill>
            <a:ln w="25400">
              <a:noFill/>
            </a:ln>
          </c:spPr>
          <c:invertIfNegative val="0"/>
          <c:cat>
            <c:strRef>
              <c:f>VVC!$F$40:$J$40</c:f>
              <c:strCache>
                <c:ptCount val="5"/>
                <c:pt idx="0">
                  <c:v>2021Y</c:v>
                </c:pt>
                <c:pt idx="1">
                  <c:v>2020Y</c:v>
                </c:pt>
                <c:pt idx="2">
                  <c:v>2019Y</c:v>
                </c:pt>
                <c:pt idx="3">
                  <c:v>2018Y</c:v>
                </c:pt>
                <c:pt idx="4">
                  <c:v>2017Y</c:v>
                </c:pt>
              </c:strCache>
            </c:strRef>
          </c:cat>
          <c:val>
            <c:numRef>
              <c:f>VVC!$F$44:$J$44</c:f>
              <c:numCache>
                <c:formatCode>#,##0.00</c:formatCode>
                <c:ptCount val="5"/>
                <c:pt idx="0">
                  <c:v>40.359506892573002</c:v>
                </c:pt>
                <c:pt idx="1">
                  <c:v>39.3830501136487</c:v>
                </c:pt>
                <c:pt idx="2">
                  <c:v>41.288554837736598</c:v>
                </c:pt>
                <c:pt idx="3">
                  <c:v>40.803998022955703</c:v>
                </c:pt>
                <c:pt idx="4">
                  <c:v>42.091558168836599</c:v>
                </c:pt>
              </c:numCache>
            </c:numRef>
          </c:val>
          <c:extLst>
            <c:ext xmlns:c16="http://schemas.microsoft.com/office/drawing/2014/chart" uri="{C3380CC4-5D6E-409C-BE32-E72D297353CC}">
              <c16:uniqueId val="{00000000-BEF6-4476-9A1B-08D25AF3A6B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VVC!$V$71</c:f>
              <c:strCache>
                <c:ptCount val="1"/>
                <c:pt idx="0">
                  <c:v> Average Debt/ EBITDA (x)</c:v>
                </c:pt>
              </c:strCache>
            </c:strRef>
          </c:tx>
          <c:spPr>
            <a:ln w="25400">
              <a:solidFill>
                <a:srgbClr val="5B5E5E"/>
              </a:solidFill>
              <a:prstDash val="solid"/>
            </a:ln>
          </c:spPr>
          <c:marker>
            <c:symbol val="none"/>
          </c:marker>
          <c:cat>
            <c:strRef>
              <c:f>VVC!$F$40:$J$40</c:f>
              <c:strCache>
                <c:ptCount val="5"/>
                <c:pt idx="0">
                  <c:v>2021Y</c:v>
                </c:pt>
                <c:pt idx="1">
                  <c:v>2020Y</c:v>
                </c:pt>
                <c:pt idx="2">
                  <c:v>2019Y</c:v>
                </c:pt>
                <c:pt idx="3">
                  <c:v>2018Y</c:v>
                </c:pt>
                <c:pt idx="4">
                  <c:v>2017Y</c:v>
                </c:pt>
              </c:strCache>
            </c:strRef>
          </c:cat>
          <c:val>
            <c:numRef>
              <c:f>VVC!$X$71:$AB$71</c:f>
              <c:numCache>
                <c:formatCode>#,##0.00</c:formatCode>
                <c:ptCount val="5"/>
                <c:pt idx="0">
                  <c:v>4.83986273080661</c:v>
                </c:pt>
                <c:pt idx="1">
                  <c:v>4.5839294523926997</c:v>
                </c:pt>
                <c:pt idx="2">
                  <c:v>3.5724291179117902</c:v>
                </c:pt>
                <c:pt idx="3">
                  <c:v>3.5364217065166401</c:v>
                </c:pt>
                <c:pt idx="4">
                  <c:v>3.5704406938584201</c:v>
                </c:pt>
              </c:numCache>
            </c:numRef>
          </c:val>
          <c:smooth val="0"/>
          <c:extLst>
            <c:ext xmlns:c16="http://schemas.microsoft.com/office/drawing/2014/chart" uri="{C3380CC4-5D6E-409C-BE32-E72D297353CC}">
              <c16:uniqueId val="{00000001-BEF6-4476-9A1B-08D25AF3A6B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D45B-4748-ABE7-E2B1908343B7}"/>
              </c:ext>
            </c:extLst>
          </c:dPt>
          <c:dPt>
            <c:idx val="1"/>
            <c:bubble3D val="0"/>
            <c:spPr>
              <a:solidFill>
                <a:srgbClr val="5B5E5E"/>
              </a:solidFill>
              <a:ln w="25400">
                <a:noFill/>
              </a:ln>
            </c:spPr>
            <c:extLst>
              <c:ext xmlns:c16="http://schemas.microsoft.com/office/drawing/2014/chart" uri="{C3380CC4-5D6E-409C-BE32-E72D297353CC}">
                <c16:uniqueId val="{00000003-D45B-4748-ABE7-E2B1908343B7}"/>
              </c:ext>
            </c:extLst>
          </c:dPt>
          <c:dPt>
            <c:idx val="2"/>
            <c:bubble3D val="0"/>
            <c:spPr>
              <a:solidFill>
                <a:srgbClr val="008794"/>
              </a:solidFill>
              <a:ln w="25400">
                <a:noFill/>
              </a:ln>
            </c:spPr>
            <c:extLst>
              <c:ext xmlns:c16="http://schemas.microsoft.com/office/drawing/2014/chart" uri="{C3380CC4-5D6E-409C-BE32-E72D297353CC}">
                <c16:uniqueId val="{00000005-D45B-4748-ABE7-E2B1908343B7}"/>
              </c:ext>
            </c:extLst>
          </c:dPt>
          <c:cat>
            <c:multiLvlStrRef>
              <c:f>WEC!$V$67:$X$69</c:f>
              <c:multiLvlStrCache>
                <c:ptCount val="3"/>
                <c:lvl>
                  <c:pt idx="0">
                    <c:v>40.82%</c:v>
                  </c:pt>
                  <c:pt idx="1">
                    <c:v>0.00%</c:v>
                  </c:pt>
                  <c:pt idx="2">
                    <c:v>58.43%</c:v>
                  </c:pt>
                </c:lvl>
                <c:lvl>
                  <c:pt idx="0">
                    <c:v>Commom Equity -</c:v>
                  </c:pt>
                  <c:pt idx="1">
                    <c:v>Total Preferred -</c:v>
                  </c:pt>
                  <c:pt idx="2">
                    <c:v>Total Debt -</c:v>
                  </c:pt>
                </c:lvl>
              </c:multiLvlStrCache>
            </c:multiLvlStrRef>
          </c:cat>
          <c:val>
            <c:numRef>
              <c:f>WEC!$X$67:$X$69</c:f>
              <c:numCache>
                <c:formatCode>0.00"%"</c:formatCode>
                <c:ptCount val="3"/>
                <c:pt idx="0">
                  <c:v>40.818066890582799</c:v>
                </c:pt>
                <c:pt idx="1">
                  <c:v>0</c:v>
                </c:pt>
                <c:pt idx="2">
                  <c:v>58.433509623656299</c:v>
                </c:pt>
              </c:numCache>
            </c:numRef>
          </c:val>
          <c:extLst>
            <c:ext xmlns:c16="http://schemas.microsoft.com/office/drawing/2014/chart" uri="{C3380CC4-5D6E-409C-BE32-E72D297353CC}">
              <c16:uniqueId val="{00000006-D45B-4748-ABE7-E2B1908343B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WEC!$V$60</c:f>
              <c:strCache>
                <c:ptCount val="1"/>
                <c:pt idx="0">
                  <c:v>EBITDA ($000)</c:v>
                </c:pt>
              </c:strCache>
            </c:strRef>
          </c:tx>
          <c:spPr>
            <a:solidFill>
              <a:srgbClr val="FAB81A"/>
            </a:solidFill>
            <a:ln w="25400">
              <a:noFill/>
            </a:ln>
          </c:spPr>
          <c:invertIfNegative val="0"/>
          <c:cat>
            <c:strRef>
              <c:f>WEC!$F$40:$J$40</c:f>
              <c:strCache>
                <c:ptCount val="5"/>
                <c:pt idx="0">
                  <c:v>2021Y</c:v>
                </c:pt>
                <c:pt idx="1">
                  <c:v>2020Y</c:v>
                </c:pt>
                <c:pt idx="2">
                  <c:v>2019Y</c:v>
                </c:pt>
                <c:pt idx="3">
                  <c:v>2018Y</c:v>
                </c:pt>
                <c:pt idx="4">
                  <c:v>2017Y</c:v>
                </c:pt>
              </c:strCache>
            </c:strRef>
          </c:cat>
          <c:val>
            <c:numRef>
              <c:f>WEC!$F$76:$J$76</c:f>
              <c:numCache>
                <c:formatCode>#,##0</c:formatCode>
                <c:ptCount val="5"/>
                <c:pt idx="0">
                  <c:v>3044200</c:v>
                </c:pt>
                <c:pt idx="1">
                  <c:v>2898900</c:v>
                </c:pt>
                <c:pt idx="2">
                  <c:v>2687500</c:v>
                </c:pt>
                <c:pt idx="3">
                  <c:v>2521200</c:v>
                </c:pt>
                <c:pt idx="4">
                  <c:v>2802700</c:v>
                </c:pt>
              </c:numCache>
            </c:numRef>
          </c:val>
          <c:extLst>
            <c:ext xmlns:c16="http://schemas.microsoft.com/office/drawing/2014/chart" uri="{C3380CC4-5D6E-409C-BE32-E72D297353CC}">
              <c16:uniqueId val="{00000000-85E4-4B0E-AA35-CA49BD4359D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WEC!$V$61</c:f>
              <c:strCache>
                <c:ptCount val="1"/>
                <c:pt idx="0">
                  <c:v>EBITDA/ Interest Expense (x)</c:v>
                </c:pt>
              </c:strCache>
            </c:strRef>
          </c:tx>
          <c:spPr>
            <a:ln w="25400">
              <a:solidFill>
                <a:srgbClr val="5B5E5E"/>
              </a:solidFill>
              <a:prstDash val="solid"/>
            </a:ln>
          </c:spPr>
          <c:marker>
            <c:symbol val="none"/>
          </c:marker>
          <c:cat>
            <c:strRef>
              <c:f>WEC!$F$40:$J$40</c:f>
              <c:strCache>
                <c:ptCount val="5"/>
                <c:pt idx="0">
                  <c:v>2021Y</c:v>
                </c:pt>
                <c:pt idx="1">
                  <c:v>2020Y</c:v>
                </c:pt>
                <c:pt idx="2">
                  <c:v>2019Y</c:v>
                </c:pt>
                <c:pt idx="3">
                  <c:v>2018Y</c:v>
                </c:pt>
                <c:pt idx="4">
                  <c:v>2017Y</c:v>
                </c:pt>
              </c:strCache>
            </c:strRef>
          </c:cat>
          <c:val>
            <c:numRef>
              <c:f>WEC!$X$61:$AB$61</c:f>
              <c:numCache>
                <c:formatCode>#,##0.00</c:formatCode>
                <c:ptCount val="5"/>
                <c:pt idx="0">
                  <c:v>6.4618976862661901</c:v>
                </c:pt>
                <c:pt idx="1">
                  <c:v>5.8717844845047598</c:v>
                </c:pt>
                <c:pt idx="2">
                  <c:v>5.3589232303090704</c:v>
                </c:pt>
                <c:pt idx="3">
                  <c:v>5.66434509099079</c:v>
                </c:pt>
                <c:pt idx="4">
                  <c:v>6.74212172239596</c:v>
                </c:pt>
              </c:numCache>
            </c:numRef>
          </c:val>
          <c:smooth val="0"/>
          <c:extLst>
            <c:ext xmlns:c16="http://schemas.microsoft.com/office/drawing/2014/chart" uri="{C3380CC4-5D6E-409C-BE32-E72D297353CC}">
              <c16:uniqueId val="{00000001-85E4-4B0E-AA35-CA49BD4359D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WEC!$V$48:$V$53</c:f>
              <c:strCache>
                <c:ptCount val="6"/>
                <c:pt idx="0">
                  <c:v>Current Year</c:v>
                </c:pt>
                <c:pt idx="1">
                  <c:v>Next Year</c:v>
                </c:pt>
                <c:pt idx="2">
                  <c:v>2Yrs Out</c:v>
                </c:pt>
                <c:pt idx="3">
                  <c:v>3Yrs Out</c:v>
                </c:pt>
                <c:pt idx="4">
                  <c:v>4Yrs Out</c:v>
                </c:pt>
                <c:pt idx="5">
                  <c:v>Thereafter</c:v>
                </c:pt>
              </c:strCache>
            </c:strRef>
          </c:cat>
          <c:val>
            <c:numRef>
              <c:f>WEC!$X$48:$X$53</c:f>
              <c:numCache>
                <c:formatCode>#,##0</c:formatCode>
                <c:ptCount val="6"/>
                <c:pt idx="0">
                  <c:v>2066400</c:v>
                </c:pt>
                <c:pt idx="1">
                  <c:v>795200</c:v>
                </c:pt>
                <c:pt idx="2">
                  <c:v>1224100</c:v>
                </c:pt>
                <c:pt idx="3">
                  <c:v>867300</c:v>
                </c:pt>
                <c:pt idx="4">
                  <c:v>105700</c:v>
                </c:pt>
                <c:pt idx="5">
                  <c:v>10690900</c:v>
                </c:pt>
              </c:numCache>
            </c:numRef>
          </c:val>
          <c:extLst>
            <c:ext xmlns:c16="http://schemas.microsoft.com/office/drawing/2014/chart" uri="{C3380CC4-5D6E-409C-BE32-E72D297353CC}">
              <c16:uniqueId val="{00000000-54CB-435A-8341-F0D196233F2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WEC!$D$44</c:f>
              <c:strCache>
                <c:ptCount val="1"/>
                <c:pt idx="0">
                  <c:v>Debt/ Total Capital (%)</c:v>
                </c:pt>
              </c:strCache>
            </c:strRef>
          </c:tx>
          <c:spPr>
            <a:solidFill>
              <a:srgbClr val="FAB81A"/>
            </a:solidFill>
            <a:ln w="25400">
              <a:noFill/>
            </a:ln>
          </c:spPr>
          <c:invertIfNegative val="0"/>
          <c:cat>
            <c:strRef>
              <c:f>WEC!$F$40:$J$40</c:f>
              <c:strCache>
                <c:ptCount val="5"/>
                <c:pt idx="0">
                  <c:v>2021Y</c:v>
                </c:pt>
                <c:pt idx="1">
                  <c:v>2020Y</c:v>
                </c:pt>
                <c:pt idx="2">
                  <c:v>2019Y</c:v>
                </c:pt>
                <c:pt idx="3">
                  <c:v>2018Y</c:v>
                </c:pt>
                <c:pt idx="4">
                  <c:v>2017Y</c:v>
                </c:pt>
              </c:strCache>
            </c:strRef>
          </c:cat>
          <c:val>
            <c:numRef>
              <c:f>WEC!$F$44:$J$44</c:f>
              <c:numCache>
                <c:formatCode>#,##0.00</c:formatCode>
                <c:ptCount val="5"/>
                <c:pt idx="0">
                  <c:v>58.433509623656299</c:v>
                </c:pt>
                <c:pt idx="1">
                  <c:v>57.331396488869103</c:v>
                </c:pt>
                <c:pt idx="2">
                  <c:v>55.474794841735097</c:v>
                </c:pt>
                <c:pt idx="3">
                  <c:v>54.519956750362702</c:v>
                </c:pt>
                <c:pt idx="4">
                  <c:v>53.755158318351697</c:v>
                </c:pt>
              </c:numCache>
            </c:numRef>
          </c:val>
          <c:extLst>
            <c:ext xmlns:c16="http://schemas.microsoft.com/office/drawing/2014/chart" uri="{C3380CC4-5D6E-409C-BE32-E72D297353CC}">
              <c16:uniqueId val="{00000000-780C-4BDB-9720-53785A02303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WEC!$V$71</c:f>
              <c:strCache>
                <c:ptCount val="1"/>
                <c:pt idx="0">
                  <c:v> Average Debt/ EBITDA (x)</c:v>
                </c:pt>
              </c:strCache>
            </c:strRef>
          </c:tx>
          <c:spPr>
            <a:ln w="25400">
              <a:solidFill>
                <a:srgbClr val="5B5E5E"/>
              </a:solidFill>
              <a:prstDash val="solid"/>
            </a:ln>
          </c:spPr>
          <c:marker>
            <c:symbol val="none"/>
          </c:marker>
          <c:cat>
            <c:strRef>
              <c:f>WEC!$F$40:$J$40</c:f>
              <c:strCache>
                <c:ptCount val="5"/>
                <c:pt idx="0">
                  <c:v>2021Y</c:v>
                </c:pt>
                <c:pt idx="1">
                  <c:v>2020Y</c:v>
                </c:pt>
                <c:pt idx="2">
                  <c:v>2019Y</c:v>
                </c:pt>
                <c:pt idx="3">
                  <c:v>2018Y</c:v>
                </c:pt>
                <c:pt idx="4">
                  <c:v>2017Y</c:v>
                </c:pt>
              </c:strCache>
            </c:strRef>
          </c:cat>
          <c:val>
            <c:numRef>
              <c:f>WEC!$X$71:$AB$71</c:f>
              <c:numCache>
                <c:formatCode>#,##0.00</c:formatCode>
                <c:ptCount val="5"/>
                <c:pt idx="0">
                  <c:v>4.8417769857433797</c:v>
                </c:pt>
                <c:pt idx="1">
                  <c:v>4.4944202973541696</c:v>
                </c:pt>
                <c:pt idx="2">
                  <c:v>4.5104697674418599</c:v>
                </c:pt>
                <c:pt idx="3">
                  <c:v>4.3968546723782298</c:v>
                </c:pt>
                <c:pt idx="4">
                  <c:v>3.68822474756485</c:v>
                </c:pt>
              </c:numCache>
            </c:numRef>
          </c:val>
          <c:smooth val="0"/>
          <c:extLst>
            <c:ext xmlns:c16="http://schemas.microsoft.com/office/drawing/2014/chart" uri="{C3380CC4-5D6E-409C-BE32-E72D297353CC}">
              <c16:uniqueId val="{00000001-780C-4BDB-9720-53785A02303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XEL!$V$66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F53B-42A2-AAD7-D643ED5C10B7}"/>
              </c:ext>
            </c:extLst>
          </c:dPt>
          <c:dPt>
            <c:idx val="1"/>
            <c:bubble3D val="0"/>
            <c:spPr>
              <a:solidFill>
                <a:srgbClr val="5B5E5E"/>
              </a:solidFill>
              <a:ln w="25400">
                <a:noFill/>
              </a:ln>
            </c:spPr>
            <c:extLst>
              <c:ext xmlns:c16="http://schemas.microsoft.com/office/drawing/2014/chart" uri="{C3380CC4-5D6E-409C-BE32-E72D297353CC}">
                <c16:uniqueId val="{00000003-F53B-42A2-AAD7-D643ED5C10B7}"/>
              </c:ext>
            </c:extLst>
          </c:dPt>
          <c:dPt>
            <c:idx val="2"/>
            <c:bubble3D val="0"/>
            <c:spPr>
              <a:solidFill>
                <a:srgbClr val="008794"/>
              </a:solidFill>
              <a:ln w="25400">
                <a:noFill/>
              </a:ln>
            </c:spPr>
            <c:extLst>
              <c:ext xmlns:c16="http://schemas.microsoft.com/office/drawing/2014/chart" uri="{C3380CC4-5D6E-409C-BE32-E72D297353CC}">
                <c16:uniqueId val="{00000005-F53B-42A2-AAD7-D643ED5C10B7}"/>
              </c:ext>
            </c:extLst>
          </c:dPt>
          <c:cat>
            <c:multiLvlStrRef>
              <c:f>XEL!$V$67:$X$69</c:f>
              <c:multiLvlStrCache>
                <c:ptCount val="3"/>
                <c:lvl>
                  <c:pt idx="0">
                    <c:v>38.62%</c:v>
                  </c:pt>
                  <c:pt idx="1">
                    <c:v>0.00%</c:v>
                  </c:pt>
                  <c:pt idx="2">
                    <c:v>61.38%</c:v>
                  </c:pt>
                </c:lvl>
                <c:lvl>
                  <c:pt idx="0">
                    <c:v>Commom Equity -</c:v>
                  </c:pt>
                  <c:pt idx="1">
                    <c:v>Total Preferred -</c:v>
                  </c:pt>
                  <c:pt idx="2">
                    <c:v>Total Debt -</c:v>
                  </c:pt>
                </c:lvl>
              </c:multiLvlStrCache>
            </c:multiLvlStrRef>
          </c:cat>
          <c:val>
            <c:numRef>
              <c:f>XEL!$X$67:$X$69</c:f>
              <c:numCache>
                <c:formatCode>0.00"%"</c:formatCode>
                <c:ptCount val="3"/>
                <c:pt idx="0">
                  <c:v>38.624443344878799</c:v>
                </c:pt>
                <c:pt idx="1">
                  <c:v>0</c:v>
                </c:pt>
                <c:pt idx="2">
                  <c:v>61.375556655121201</c:v>
                </c:pt>
              </c:numCache>
            </c:numRef>
          </c:val>
          <c:extLst>
            <c:ext xmlns:c16="http://schemas.microsoft.com/office/drawing/2014/chart" uri="{C3380CC4-5D6E-409C-BE32-E72D297353CC}">
              <c16:uniqueId val="{00000006-F53B-42A2-AAD7-D643ED5C10B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XEL!$V$60</c:f>
              <c:strCache>
                <c:ptCount val="1"/>
                <c:pt idx="0">
                  <c:v>EBITDA ($000)</c:v>
                </c:pt>
              </c:strCache>
            </c:strRef>
          </c:tx>
          <c:spPr>
            <a:solidFill>
              <a:srgbClr val="FAB81A"/>
            </a:solidFill>
            <a:ln w="25400">
              <a:noFill/>
            </a:ln>
          </c:spPr>
          <c:invertIfNegative val="0"/>
          <c:cat>
            <c:strRef>
              <c:f>XEL!$F$40:$J$40</c:f>
              <c:strCache>
                <c:ptCount val="5"/>
                <c:pt idx="0">
                  <c:v>2021Y</c:v>
                </c:pt>
                <c:pt idx="1">
                  <c:v>2020Y</c:v>
                </c:pt>
                <c:pt idx="2">
                  <c:v>2019Y</c:v>
                </c:pt>
                <c:pt idx="3">
                  <c:v>2018Y</c:v>
                </c:pt>
                <c:pt idx="4">
                  <c:v>2017Y</c:v>
                </c:pt>
              </c:strCache>
            </c:strRef>
          </c:cat>
          <c:val>
            <c:numRef>
              <c:f>XEL!$F$76:$J$76</c:f>
              <c:numCache>
                <c:formatCode>#,##0</c:formatCode>
                <c:ptCount val="5"/>
                <c:pt idx="0">
                  <c:v>4600000</c:v>
                </c:pt>
                <c:pt idx="1">
                  <c:v>4347000</c:v>
                </c:pt>
                <c:pt idx="2">
                  <c:v>4140000</c:v>
                </c:pt>
                <c:pt idx="3">
                  <c:v>3875000</c:v>
                </c:pt>
                <c:pt idx="4">
                  <c:v>3927000</c:v>
                </c:pt>
              </c:numCache>
            </c:numRef>
          </c:val>
          <c:extLst>
            <c:ext xmlns:c16="http://schemas.microsoft.com/office/drawing/2014/chart" uri="{C3380CC4-5D6E-409C-BE32-E72D297353CC}">
              <c16:uniqueId val="{00000000-84F9-479A-A257-26001982C4C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XEL!$V$61</c:f>
              <c:strCache>
                <c:ptCount val="1"/>
                <c:pt idx="0">
                  <c:v>EBITDA/ Interest Expense (x)</c:v>
                </c:pt>
              </c:strCache>
            </c:strRef>
          </c:tx>
          <c:spPr>
            <a:ln w="25400">
              <a:solidFill>
                <a:srgbClr val="5B5E5E"/>
              </a:solidFill>
              <a:prstDash val="solid"/>
            </a:ln>
          </c:spPr>
          <c:marker>
            <c:symbol val="none"/>
          </c:marker>
          <c:cat>
            <c:strRef>
              <c:f>XEL!$F$40:$J$40</c:f>
              <c:strCache>
                <c:ptCount val="5"/>
                <c:pt idx="0">
                  <c:v>2021Y</c:v>
                </c:pt>
                <c:pt idx="1">
                  <c:v>2020Y</c:v>
                </c:pt>
                <c:pt idx="2">
                  <c:v>2019Y</c:v>
                </c:pt>
                <c:pt idx="3">
                  <c:v>2018Y</c:v>
                </c:pt>
                <c:pt idx="4">
                  <c:v>2017Y</c:v>
                </c:pt>
              </c:strCache>
            </c:strRef>
          </c:cat>
          <c:val>
            <c:numRef>
              <c:f>XEL!$X$61:$AB$61</c:f>
              <c:numCache>
                <c:formatCode>#,##0.00</c:formatCode>
                <c:ptCount val="5"/>
                <c:pt idx="0">
                  <c:v>5.6372549019607803</c:v>
                </c:pt>
                <c:pt idx="1">
                  <c:v>5.4473684210526301</c:v>
                </c:pt>
                <c:pt idx="2">
                  <c:v>5.625</c:v>
                </c:pt>
                <c:pt idx="3">
                  <c:v>5.9432515337423304</c:v>
                </c:pt>
                <c:pt idx="4">
                  <c:v>6.2531847133758003</c:v>
                </c:pt>
              </c:numCache>
            </c:numRef>
          </c:val>
          <c:smooth val="0"/>
          <c:extLst>
            <c:ext xmlns:c16="http://schemas.microsoft.com/office/drawing/2014/chart" uri="{C3380CC4-5D6E-409C-BE32-E72D297353CC}">
              <c16:uniqueId val="{00000001-84F9-479A-A257-26001982C4C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XEL!$V$41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XEL!$V$48:$V$53</c:f>
              <c:strCache>
                <c:ptCount val="6"/>
                <c:pt idx="0">
                  <c:v>Current Year</c:v>
                </c:pt>
                <c:pt idx="1">
                  <c:v>Next Year</c:v>
                </c:pt>
                <c:pt idx="2">
                  <c:v>2Yrs Out</c:v>
                </c:pt>
                <c:pt idx="3">
                  <c:v>3Yrs Out</c:v>
                </c:pt>
                <c:pt idx="4">
                  <c:v>4Yrs Out</c:v>
                </c:pt>
                <c:pt idx="5">
                  <c:v>Thereafter</c:v>
                </c:pt>
              </c:strCache>
            </c:strRef>
          </c:cat>
          <c:val>
            <c:numRef>
              <c:f>XEL!$X$48:$X$53</c:f>
              <c:numCache>
                <c:formatCode>#,##0</c:formatCode>
                <c:ptCount val="6"/>
                <c:pt idx="0">
                  <c:v>1609000</c:v>
                </c:pt>
                <c:pt idx="1">
                  <c:v>1162000</c:v>
                </c:pt>
                <c:pt idx="2">
                  <c:v>564000</c:v>
                </c:pt>
                <c:pt idx="3">
                  <c:v>1112000</c:v>
                </c:pt>
                <c:pt idx="4">
                  <c:v>510000</c:v>
                </c:pt>
                <c:pt idx="5">
                  <c:v>18500000</c:v>
                </c:pt>
              </c:numCache>
            </c:numRef>
          </c:val>
          <c:extLst>
            <c:ext xmlns:c16="http://schemas.microsoft.com/office/drawing/2014/chart" uri="{C3380CC4-5D6E-409C-BE32-E72D297353CC}">
              <c16:uniqueId val="{00000000-332F-453E-A643-23C7CBDECBD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AES!$V$60</c:f>
              <c:strCache>
                <c:ptCount val="1"/>
                <c:pt idx="0">
                  <c:v>EBITDA ($000)</c:v>
                </c:pt>
              </c:strCache>
            </c:strRef>
          </c:tx>
          <c:spPr>
            <a:solidFill>
              <a:srgbClr val="FAB81A"/>
            </a:solidFill>
            <a:ln w="25400">
              <a:noFill/>
            </a:ln>
          </c:spPr>
          <c:invertIfNegative val="0"/>
          <c:cat>
            <c:strRef>
              <c:f>AES!$F$40:$J$40</c:f>
              <c:strCache>
                <c:ptCount val="5"/>
                <c:pt idx="0">
                  <c:v>2021Y</c:v>
                </c:pt>
                <c:pt idx="1">
                  <c:v>2020Y</c:v>
                </c:pt>
                <c:pt idx="2">
                  <c:v>2019Y</c:v>
                </c:pt>
                <c:pt idx="3">
                  <c:v>2018Y</c:v>
                </c:pt>
                <c:pt idx="4">
                  <c:v>2017Y</c:v>
                </c:pt>
              </c:strCache>
            </c:strRef>
          </c:cat>
          <c:val>
            <c:numRef>
              <c:f>AES!$F$76:$J$76</c:f>
              <c:numCache>
                <c:formatCode>#,##0</c:formatCode>
                <c:ptCount val="5"/>
                <c:pt idx="0">
                  <c:v>411600</c:v>
                </c:pt>
                <c:pt idx="1">
                  <c:v>405400</c:v>
                </c:pt>
                <c:pt idx="2">
                  <c:v>444400</c:v>
                </c:pt>
                <c:pt idx="3">
                  <c:v>426600</c:v>
                </c:pt>
                <c:pt idx="4">
                  <c:v>426600</c:v>
                </c:pt>
              </c:numCache>
            </c:numRef>
          </c:val>
          <c:extLst>
            <c:ext xmlns:c16="http://schemas.microsoft.com/office/drawing/2014/chart" uri="{C3380CC4-5D6E-409C-BE32-E72D297353CC}">
              <c16:uniqueId val="{00000000-A0F9-4C68-A751-C236A9CAA941}"/>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AES!$V$61</c:f>
              <c:strCache>
                <c:ptCount val="1"/>
                <c:pt idx="0">
                  <c:v>EBITDA/ Interest Expense (x)</c:v>
                </c:pt>
              </c:strCache>
            </c:strRef>
          </c:tx>
          <c:spPr>
            <a:ln w="25400">
              <a:solidFill>
                <a:srgbClr val="5B5E5E"/>
              </a:solidFill>
              <a:prstDash val="solid"/>
            </a:ln>
          </c:spPr>
          <c:marker>
            <c:symbol val="none"/>
          </c:marker>
          <c:cat>
            <c:strRef>
              <c:f>AES!$F$40:$J$40</c:f>
              <c:strCache>
                <c:ptCount val="5"/>
                <c:pt idx="0">
                  <c:v>2021Y</c:v>
                </c:pt>
                <c:pt idx="1">
                  <c:v>2020Y</c:v>
                </c:pt>
                <c:pt idx="2">
                  <c:v>2019Y</c:v>
                </c:pt>
                <c:pt idx="3">
                  <c:v>2018Y</c:v>
                </c:pt>
                <c:pt idx="4">
                  <c:v>2017Y</c:v>
                </c:pt>
              </c:strCache>
            </c:strRef>
          </c:cat>
          <c:val>
            <c:numRef>
              <c:f>AES!$X$61:$AB$61</c:f>
              <c:numCache>
                <c:formatCode>#,##0.00</c:formatCode>
                <c:ptCount val="5"/>
                <c:pt idx="0">
                  <c:v>5.9565846599131698</c:v>
                </c:pt>
                <c:pt idx="1">
                  <c:v>6.1798780487804903</c:v>
                </c:pt>
                <c:pt idx="2">
                  <c:v>6.84745762711864</c:v>
                </c:pt>
                <c:pt idx="3">
                  <c:v>6.2827687776141401</c:v>
                </c:pt>
                <c:pt idx="4">
                  <c:v>6.2920353982300901</c:v>
                </c:pt>
              </c:numCache>
            </c:numRef>
          </c:val>
          <c:smooth val="0"/>
          <c:extLst>
            <c:ext xmlns:c16="http://schemas.microsoft.com/office/drawing/2014/chart" uri="{C3380CC4-5D6E-409C-BE32-E72D297353CC}">
              <c16:uniqueId val="{00000001-A0F9-4C68-A751-C236A9CAA941}"/>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XEL!$D$44</c:f>
              <c:strCache>
                <c:ptCount val="1"/>
                <c:pt idx="0">
                  <c:v>Debt/ Total Capital (%)</c:v>
                </c:pt>
              </c:strCache>
            </c:strRef>
          </c:tx>
          <c:spPr>
            <a:solidFill>
              <a:srgbClr val="FAB81A"/>
            </a:solidFill>
            <a:ln w="25400">
              <a:noFill/>
            </a:ln>
          </c:spPr>
          <c:invertIfNegative val="0"/>
          <c:cat>
            <c:strRef>
              <c:f>XEL!$F$40:$J$40</c:f>
              <c:strCache>
                <c:ptCount val="5"/>
                <c:pt idx="0">
                  <c:v>2021Y</c:v>
                </c:pt>
                <c:pt idx="1">
                  <c:v>2020Y</c:v>
                </c:pt>
                <c:pt idx="2">
                  <c:v>2019Y</c:v>
                </c:pt>
                <c:pt idx="3">
                  <c:v>2018Y</c:v>
                </c:pt>
                <c:pt idx="4">
                  <c:v>2017Y</c:v>
                </c:pt>
              </c:strCache>
            </c:strRef>
          </c:cat>
          <c:val>
            <c:numRef>
              <c:f>XEL!$F$44:$J$44</c:f>
              <c:numCache>
                <c:formatCode>#,##0.00</c:formatCode>
                <c:ptCount val="5"/>
                <c:pt idx="0">
                  <c:v>61.375556655121201</c:v>
                </c:pt>
                <c:pt idx="1">
                  <c:v>60.458491589799202</c:v>
                </c:pt>
                <c:pt idx="2">
                  <c:v>60.793082003139197</c:v>
                </c:pt>
                <c:pt idx="3">
                  <c:v>58.5259085818996</c:v>
                </c:pt>
                <c:pt idx="4">
                  <c:v>57.9571313220289</c:v>
                </c:pt>
              </c:numCache>
            </c:numRef>
          </c:val>
          <c:extLst>
            <c:ext xmlns:c16="http://schemas.microsoft.com/office/drawing/2014/chart" uri="{C3380CC4-5D6E-409C-BE32-E72D297353CC}">
              <c16:uniqueId val="{00000000-04B1-46AD-9116-26132EEE8B91}"/>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XEL!$V$71</c:f>
              <c:strCache>
                <c:ptCount val="1"/>
                <c:pt idx="0">
                  <c:v> Average Debt/ EBITDA (x)</c:v>
                </c:pt>
              </c:strCache>
            </c:strRef>
          </c:tx>
          <c:spPr>
            <a:ln w="25400">
              <a:solidFill>
                <a:srgbClr val="5B5E5E"/>
              </a:solidFill>
              <a:prstDash val="solid"/>
            </a:ln>
          </c:spPr>
          <c:marker>
            <c:symbol val="none"/>
          </c:marker>
          <c:cat>
            <c:strRef>
              <c:f>XEL!$F$40:$J$40</c:f>
              <c:strCache>
                <c:ptCount val="5"/>
                <c:pt idx="0">
                  <c:v>2021Y</c:v>
                </c:pt>
                <c:pt idx="1">
                  <c:v>2020Y</c:v>
                </c:pt>
                <c:pt idx="2">
                  <c:v>2019Y</c:v>
                </c:pt>
                <c:pt idx="3">
                  <c:v>2018Y</c:v>
                </c:pt>
                <c:pt idx="4">
                  <c:v>2017Y</c:v>
                </c:pt>
              </c:strCache>
            </c:strRef>
          </c:cat>
          <c:val>
            <c:numRef>
              <c:f>XEL!$X$71:$AB$71</c:f>
              <c:numCache>
                <c:formatCode>#,##0.00</c:formatCode>
                <c:ptCount val="5"/>
                <c:pt idx="0">
                  <c:v>5.3094836956521698</c:v>
                </c:pt>
                <c:pt idx="1">
                  <c:v>5.0783011272141696</c:v>
                </c:pt>
                <c:pt idx="2">
                  <c:v>4.7450785024154598</c:v>
                </c:pt>
                <c:pt idx="3">
                  <c:v>4.2498709677419404</c:v>
                </c:pt>
                <c:pt idx="4">
                  <c:v>3.8927357079195302</c:v>
                </c:pt>
              </c:numCache>
            </c:numRef>
          </c:val>
          <c:smooth val="0"/>
          <c:extLst>
            <c:ext xmlns:c16="http://schemas.microsoft.com/office/drawing/2014/chart" uri="{C3380CC4-5D6E-409C-BE32-E72D297353CC}">
              <c16:uniqueId val="{00000001-04B1-46AD-9116-26132EEE8B91}"/>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'SPSCO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C755-4473-82A4-D0B63215374A}"/>
              </c:ext>
            </c:extLst>
          </c:dPt>
          <c:dPt>
            <c:idx val="1"/>
            <c:bubble3D val="0"/>
            <c:spPr>
              <a:solidFill>
                <a:srgbClr val="5B5E5E"/>
              </a:solidFill>
              <a:ln w="25400">
                <a:noFill/>
              </a:ln>
            </c:spPr>
            <c:extLst>
              <c:ext xmlns:c16="http://schemas.microsoft.com/office/drawing/2014/chart" uri="{C3380CC4-5D6E-409C-BE32-E72D297353CC}">
                <c16:uniqueId val="{00000003-C755-4473-82A4-D0B63215374A}"/>
              </c:ext>
            </c:extLst>
          </c:dPt>
          <c:dPt>
            <c:idx val="2"/>
            <c:bubble3D val="0"/>
            <c:spPr>
              <a:solidFill>
                <a:srgbClr val="008794"/>
              </a:solidFill>
              <a:ln w="25400">
                <a:noFill/>
              </a:ln>
            </c:spPr>
            <c:extLst>
              <c:ext xmlns:c16="http://schemas.microsoft.com/office/drawing/2014/chart" uri="{C3380CC4-5D6E-409C-BE32-E72D297353CC}">
                <c16:uniqueId val="{00000005-C755-4473-82A4-D0B63215374A}"/>
              </c:ext>
            </c:extLst>
          </c:dPt>
          <c:cat>
            <c:multiLvlStrRef>
              <c:f>'SPSCO (2)'!$V$67:$X$69</c:f>
              <c:multiLvlStrCache>
                <c:ptCount val="3"/>
                <c:lvl>
                  <c:pt idx="0">
                    <c:v>49.30%</c:v>
                  </c:pt>
                  <c:pt idx="1">
                    <c:v>0.00%</c:v>
                  </c:pt>
                  <c:pt idx="2">
                    <c:v>50.70%</c:v>
                  </c:pt>
                </c:lvl>
                <c:lvl>
                  <c:pt idx="0">
                    <c:v>Commom Equity -</c:v>
                  </c:pt>
                  <c:pt idx="1">
                    <c:v>Total Preferred -</c:v>
                  </c:pt>
                  <c:pt idx="2">
                    <c:v>Total Debt -</c:v>
                  </c:pt>
                </c:lvl>
              </c:multiLvlStrCache>
            </c:multiLvlStrRef>
          </c:cat>
          <c:val>
            <c:numRef>
              <c:f>'SPSCO (2)'!$X$67:$X$69</c:f>
              <c:numCache>
                <c:formatCode>0.00"%"</c:formatCode>
                <c:ptCount val="3"/>
                <c:pt idx="0">
                  <c:v>49.302134646962202</c:v>
                </c:pt>
                <c:pt idx="1">
                  <c:v>0</c:v>
                </c:pt>
                <c:pt idx="2">
                  <c:v>50.697865353037798</c:v>
                </c:pt>
              </c:numCache>
            </c:numRef>
          </c:val>
          <c:extLst>
            <c:ext xmlns:c16="http://schemas.microsoft.com/office/drawing/2014/chart" uri="{C3380CC4-5D6E-409C-BE32-E72D297353CC}">
              <c16:uniqueId val="{00000006-C755-4473-82A4-D0B63215374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'SPSCO (2)'!$V$60</c:f>
              <c:strCache>
                <c:ptCount val="1"/>
                <c:pt idx="0">
                  <c:v>EBITDA ($000)</c:v>
                </c:pt>
              </c:strCache>
            </c:strRef>
          </c:tx>
          <c:spPr>
            <a:solidFill>
              <a:srgbClr val="FAB81A"/>
            </a:solidFill>
            <a:ln w="25400">
              <a:noFill/>
            </a:ln>
          </c:spPr>
          <c:invertIfNegative val="0"/>
          <c:cat>
            <c:strRef>
              <c:f>'SPSCO (2)'!$F$40:$J$40</c:f>
              <c:strCache>
                <c:ptCount val="5"/>
                <c:pt idx="0">
                  <c:v>2021Y</c:v>
                </c:pt>
                <c:pt idx="1">
                  <c:v>2020Y</c:v>
                </c:pt>
                <c:pt idx="2">
                  <c:v>2019Y</c:v>
                </c:pt>
                <c:pt idx="3">
                  <c:v>2018Y</c:v>
                </c:pt>
                <c:pt idx="4">
                  <c:v>2017Y</c:v>
                </c:pt>
              </c:strCache>
            </c:strRef>
          </c:cat>
          <c:val>
            <c:numRef>
              <c:f>'SPSCO (2)'!$F$76:$J$76</c:f>
              <c:numCache>
                <c:formatCode>#,##0</c:formatCode>
                <c:ptCount val="5"/>
                <c:pt idx="0">
                  <c:v>674000</c:v>
                </c:pt>
                <c:pt idx="1">
                  <c:v>688000</c:v>
                </c:pt>
                <c:pt idx="2">
                  <c:v>607900</c:v>
                </c:pt>
                <c:pt idx="3">
                  <c:v>537800</c:v>
                </c:pt>
                <c:pt idx="4">
                  <c:v>502348</c:v>
                </c:pt>
              </c:numCache>
            </c:numRef>
          </c:val>
          <c:extLst>
            <c:ext xmlns:c16="http://schemas.microsoft.com/office/drawing/2014/chart" uri="{C3380CC4-5D6E-409C-BE32-E72D297353CC}">
              <c16:uniqueId val="{00000000-7A17-4225-85A8-64A8F476FD8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'SPSCO (2)'!$V$61</c:f>
              <c:strCache>
                <c:ptCount val="1"/>
                <c:pt idx="0">
                  <c:v>EBITDA/ Interest Expense (x)</c:v>
                </c:pt>
              </c:strCache>
            </c:strRef>
          </c:tx>
          <c:spPr>
            <a:ln w="25400">
              <a:solidFill>
                <a:srgbClr val="5B5E5E"/>
              </a:solidFill>
              <a:prstDash val="solid"/>
            </a:ln>
          </c:spPr>
          <c:marker>
            <c:symbol val="none"/>
          </c:marker>
          <c:cat>
            <c:strRef>
              <c:f>'SPSCO (2)'!$F$40:$J$40</c:f>
              <c:strCache>
                <c:ptCount val="5"/>
                <c:pt idx="0">
                  <c:v>2021Y</c:v>
                </c:pt>
                <c:pt idx="1">
                  <c:v>2020Y</c:v>
                </c:pt>
                <c:pt idx="2">
                  <c:v>2019Y</c:v>
                </c:pt>
                <c:pt idx="3">
                  <c:v>2018Y</c:v>
                </c:pt>
                <c:pt idx="4">
                  <c:v>2017Y</c:v>
                </c:pt>
              </c:strCache>
            </c:strRef>
          </c:cat>
          <c:val>
            <c:numRef>
              <c:f>'SPSCO (2)'!$X$61:$AB$61</c:f>
              <c:numCache>
                <c:formatCode>#,##0.00</c:formatCode>
                <c:ptCount val="5"/>
                <c:pt idx="0">
                  <c:v>6.0178571428571397</c:v>
                </c:pt>
                <c:pt idx="1">
                  <c:v>6.5523809523809504</c:v>
                </c:pt>
                <c:pt idx="2">
                  <c:v>6.98735632183908</c:v>
                </c:pt>
                <c:pt idx="3">
                  <c:v>7.1137566137566104</c:v>
                </c:pt>
                <c:pt idx="4">
                  <c:v>6.21341018441787</c:v>
                </c:pt>
              </c:numCache>
            </c:numRef>
          </c:val>
          <c:smooth val="0"/>
          <c:extLst>
            <c:ext xmlns:c16="http://schemas.microsoft.com/office/drawing/2014/chart" uri="{C3380CC4-5D6E-409C-BE32-E72D297353CC}">
              <c16:uniqueId val="{00000001-7A17-4225-85A8-64A8F476FD8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'SPSCO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'SPSCO (2)'!$V$48:$V$53</c:f>
              <c:strCache>
                <c:ptCount val="6"/>
                <c:pt idx="0">
                  <c:v>Current Year</c:v>
                </c:pt>
                <c:pt idx="1">
                  <c:v>Next Year</c:v>
                </c:pt>
                <c:pt idx="2">
                  <c:v>2Yrs Out</c:v>
                </c:pt>
                <c:pt idx="3">
                  <c:v>3Yrs Out</c:v>
                </c:pt>
                <c:pt idx="4">
                  <c:v>4Yrs Out</c:v>
                </c:pt>
                <c:pt idx="5">
                  <c:v>Thereafter</c:v>
                </c:pt>
              </c:strCache>
            </c:strRef>
          </c:cat>
          <c:val>
            <c:numRef>
              <c:f>'SPSCO (2)'!$X$48:$X$53</c:f>
              <c:numCache>
                <c:formatCode>#,##0</c:formatCode>
                <c:ptCount val="6"/>
                <c:pt idx="0">
                  <c:v>137000</c:v>
                </c:pt>
                <c:pt idx="1">
                  <c:v>0</c:v>
                </c:pt>
                <c:pt idx="2">
                  <c:v>350000</c:v>
                </c:pt>
                <c:pt idx="3">
                  <c:v>0</c:v>
                </c:pt>
                <c:pt idx="4">
                  <c:v>0</c:v>
                </c:pt>
                <c:pt idx="5">
                  <c:v>2663000</c:v>
                </c:pt>
              </c:numCache>
            </c:numRef>
          </c:val>
          <c:extLst>
            <c:ext xmlns:c16="http://schemas.microsoft.com/office/drawing/2014/chart" uri="{C3380CC4-5D6E-409C-BE32-E72D297353CC}">
              <c16:uniqueId val="{00000000-C436-4437-9BB5-AB302AFD694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'SPSCO (2)'!$D$44</c:f>
              <c:strCache>
                <c:ptCount val="1"/>
                <c:pt idx="0">
                  <c:v>Debt/ Total Capital (%)</c:v>
                </c:pt>
              </c:strCache>
            </c:strRef>
          </c:tx>
          <c:spPr>
            <a:solidFill>
              <a:srgbClr val="FAB81A"/>
            </a:solidFill>
            <a:ln w="25400">
              <a:noFill/>
            </a:ln>
          </c:spPr>
          <c:invertIfNegative val="0"/>
          <c:cat>
            <c:strRef>
              <c:f>'SPSCO (2)'!$F$40:$J$40</c:f>
              <c:strCache>
                <c:ptCount val="5"/>
                <c:pt idx="0">
                  <c:v>2021Y</c:v>
                </c:pt>
                <c:pt idx="1">
                  <c:v>2020Y</c:v>
                </c:pt>
                <c:pt idx="2">
                  <c:v>2019Y</c:v>
                </c:pt>
                <c:pt idx="3">
                  <c:v>2018Y</c:v>
                </c:pt>
                <c:pt idx="4">
                  <c:v>2017Y</c:v>
                </c:pt>
              </c:strCache>
            </c:strRef>
          </c:cat>
          <c:val>
            <c:numRef>
              <c:f>'SPSCO (2)'!$F$44:$J$44</c:f>
              <c:numCache>
                <c:formatCode>#,##0.00</c:formatCode>
                <c:ptCount val="5"/>
                <c:pt idx="0">
                  <c:v>50.697865353037798</c:v>
                </c:pt>
                <c:pt idx="1">
                  <c:v>51.521387623107501</c:v>
                </c:pt>
                <c:pt idx="2">
                  <c:v>50.492585473019403</c:v>
                </c:pt>
                <c:pt idx="3">
                  <c:v>46.083703530511997</c:v>
                </c:pt>
                <c:pt idx="4">
                  <c:v>46.207084102634497</c:v>
                </c:pt>
              </c:numCache>
            </c:numRef>
          </c:val>
          <c:extLst>
            <c:ext xmlns:c16="http://schemas.microsoft.com/office/drawing/2014/chart" uri="{C3380CC4-5D6E-409C-BE32-E72D297353CC}">
              <c16:uniqueId val="{00000000-4938-42A8-9D73-10495B15BE0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'SPSCO (2)'!$V$71</c:f>
              <c:strCache>
                <c:ptCount val="1"/>
                <c:pt idx="0">
                  <c:v> Average Debt/ EBITDA (x)</c:v>
                </c:pt>
              </c:strCache>
            </c:strRef>
          </c:tx>
          <c:spPr>
            <a:ln w="25400">
              <a:solidFill>
                <a:srgbClr val="5B5E5E"/>
              </a:solidFill>
              <a:prstDash val="solid"/>
            </a:ln>
          </c:spPr>
          <c:marker>
            <c:symbol val="none"/>
          </c:marker>
          <c:cat>
            <c:strRef>
              <c:f>'SPSCO (2)'!$F$40:$J$40</c:f>
              <c:strCache>
                <c:ptCount val="5"/>
                <c:pt idx="0">
                  <c:v>2021Y</c:v>
                </c:pt>
                <c:pt idx="1">
                  <c:v>2020Y</c:v>
                </c:pt>
                <c:pt idx="2">
                  <c:v>2019Y</c:v>
                </c:pt>
                <c:pt idx="3">
                  <c:v>2018Y</c:v>
                </c:pt>
                <c:pt idx="4">
                  <c:v>2017Y</c:v>
                </c:pt>
              </c:strCache>
            </c:strRef>
          </c:cat>
          <c:val>
            <c:numRef>
              <c:f>'SPSCO (2)'!$X$71:$AB$71</c:f>
              <c:numCache>
                <c:formatCode>#,##0.00</c:formatCode>
                <c:ptCount val="5"/>
                <c:pt idx="0">
                  <c:v>5.2870919881305598</c:v>
                </c:pt>
                <c:pt idx="1">
                  <c:v>4.6649164244186103</c:v>
                </c:pt>
                <c:pt idx="2">
                  <c:v>4.6478039151176196</c:v>
                </c:pt>
                <c:pt idx="3">
                  <c:v>3.6214891688359998</c:v>
                </c:pt>
                <c:pt idx="4">
                  <c:v>3.5525673935200301</c:v>
                </c:pt>
              </c:numCache>
            </c:numRef>
          </c:val>
          <c:smooth val="0"/>
          <c:extLst>
            <c:ext xmlns:c16="http://schemas.microsoft.com/office/drawing/2014/chart" uri="{C3380CC4-5D6E-409C-BE32-E72D297353CC}">
              <c16:uniqueId val="{00000001-4938-42A8-9D73-10495B15BE0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C8C4-4BC7-BDC7-3214A772829D}"/>
              </c:ext>
            </c:extLst>
          </c:dPt>
          <c:dPt>
            <c:idx val="1"/>
            <c:bubble3D val="0"/>
            <c:spPr>
              <a:solidFill>
                <a:srgbClr val="5B5E5E"/>
              </a:solidFill>
              <a:ln w="25400">
                <a:noFill/>
              </a:ln>
            </c:spPr>
            <c:extLst>
              <c:ext xmlns:c16="http://schemas.microsoft.com/office/drawing/2014/chart" uri="{C3380CC4-5D6E-409C-BE32-E72D297353CC}">
                <c16:uniqueId val="{00000003-C8C4-4BC7-BDC7-3214A772829D}"/>
              </c:ext>
            </c:extLst>
          </c:dPt>
          <c:dPt>
            <c:idx val="2"/>
            <c:bubble3D val="0"/>
            <c:spPr>
              <a:solidFill>
                <a:srgbClr val="008794"/>
              </a:solidFill>
              <a:ln w="25400">
                <a:noFill/>
              </a:ln>
            </c:spPr>
            <c:extLst>
              <c:ext xmlns:c16="http://schemas.microsoft.com/office/drawing/2014/chart" uri="{C3380CC4-5D6E-409C-BE32-E72D297353CC}">
                <c16:uniqueId val="{00000005-C8C4-4BC7-BDC7-3214A772829D}"/>
              </c:ext>
            </c:extLst>
          </c:dPt>
          <c:cat>
            <c:multiLvlStrRef>
              <c:f>SWEPCO!$V$67:$X$69</c:f>
              <c:multiLvlStrCache>
                <c:ptCount val="3"/>
                <c:lvl>
                  <c:pt idx="0">
                    <c:v>47.15%</c:v>
                  </c:pt>
                  <c:pt idx="1">
                    <c:v>0.00%</c:v>
                  </c:pt>
                  <c:pt idx="2">
                    <c:v>52.85%</c:v>
                  </c:pt>
                </c:lvl>
                <c:lvl>
                  <c:pt idx="0">
                    <c:v>Commom Equity -</c:v>
                  </c:pt>
                  <c:pt idx="1">
                    <c:v>Total Preferred -</c:v>
                  </c:pt>
                  <c:pt idx="2">
                    <c:v>Total Debt -</c:v>
                  </c:pt>
                </c:lvl>
              </c:multiLvlStrCache>
            </c:multiLvlStrRef>
          </c:cat>
          <c:val>
            <c:numRef>
              <c:f>SWEPCO!$X$67:$X$69</c:f>
              <c:numCache>
                <c:formatCode>0.00"%"</c:formatCode>
                <c:ptCount val="3"/>
                <c:pt idx="0">
                  <c:v>47.150662375570697</c:v>
                </c:pt>
                <c:pt idx="1">
                  <c:v>0</c:v>
                </c:pt>
                <c:pt idx="2">
                  <c:v>52.850834518374398</c:v>
                </c:pt>
              </c:numCache>
            </c:numRef>
          </c:val>
          <c:extLst>
            <c:ext xmlns:c16="http://schemas.microsoft.com/office/drawing/2014/chart" uri="{C3380CC4-5D6E-409C-BE32-E72D297353CC}">
              <c16:uniqueId val="{00000006-C8C4-4BC7-BDC7-3214A772829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SWEPCO!$V$60</c:f>
              <c:strCache>
                <c:ptCount val="1"/>
                <c:pt idx="0">
                  <c:v>EBITDA ($000)</c:v>
                </c:pt>
              </c:strCache>
            </c:strRef>
          </c:tx>
          <c:spPr>
            <a:solidFill>
              <a:srgbClr val="FAB81A"/>
            </a:solidFill>
            <a:ln w="25400">
              <a:noFill/>
            </a:ln>
          </c:spPr>
          <c:invertIfNegative val="0"/>
          <c:cat>
            <c:strRef>
              <c:f>SWEPCO!$F$40:$J$40</c:f>
              <c:strCache>
                <c:ptCount val="5"/>
                <c:pt idx="0">
                  <c:v>2021Y</c:v>
                </c:pt>
                <c:pt idx="1">
                  <c:v>2020Y</c:v>
                </c:pt>
                <c:pt idx="2">
                  <c:v>2019Y</c:v>
                </c:pt>
                <c:pt idx="3">
                  <c:v>2018Y</c:v>
                </c:pt>
                <c:pt idx="4">
                  <c:v>2017Y</c:v>
                </c:pt>
              </c:strCache>
            </c:strRef>
          </c:cat>
          <c:val>
            <c:numRef>
              <c:f>SWEPCO!$F$76:$J$76</c:f>
              <c:numCache>
                <c:formatCode>#,##0</c:formatCode>
                <c:ptCount val="5"/>
                <c:pt idx="0">
                  <c:v>662400</c:v>
                </c:pt>
                <c:pt idx="1">
                  <c:v>584300</c:v>
                </c:pt>
                <c:pt idx="2">
                  <c:v>525700</c:v>
                </c:pt>
                <c:pt idx="3">
                  <c:v>540000</c:v>
                </c:pt>
                <c:pt idx="4">
                  <c:v>526400</c:v>
                </c:pt>
              </c:numCache>
            </c:numRef>
          </c:val>
          <c:extLst>
            <c:ext xmlns:c16="http://schemas.microsoft.com/office/drawing/2014/chart" uri="{C3380CC4-5D6E-409C-BE32-E72D297353CC}">
              <c16:uniqueId val="{00000000-C743-4402-9D53-55B8AE5A48DF}"/>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SWEPCO!$V$61</c:f>
              <c:strCache>
                <c:ptCount val="1"/>
                <c:pt idx="0">
                  <c:v>EBITDA/ Interest Expense (x)</c:v>
                </c:pt>
              </c:strCache>
            </c:strRef>
          </c:tx>
          <c:spPr>
            <a:ln w="25400">
              <a:solidFill>
                <a:srgbClr val="5B5E5E"/>
              </a:solidFill>
              <a:prstDash val="solid"/>
            </a:ln>
          </c:spPr>
          <c:marker>
            <c:symbol val="none"/>
          </c:marker>
          <c:cat>
            <c:strRef>
              <c:f>SWEPCO!$F$40:$J$40</c:f>
              <c:strCache>
                <c:ptCount val="5"/>
                <c:pt idx="0">
                  <c:v>2021Y</c:v>
                </c:pt>
                <c:pt idx="1">
                  <c:v>2020Y</c:v>
                </c:pt>
                <c:pt idx="2">
                  <c:v>2019Y</c:v>
                </c:pt>
                <c:pt idx="3">
                  <c:v>2018Y</c:v>
                </c:pt>
                <c:pt idx="4">
                  <c:v>2017Y</c:v>
                </c:pt>
              </c:strCache>
            </c:strRef>
          </c:cat>
          <c:val>
            <c:numRef>
              <c:f>SWEPCO!$X$61:$AB$61</c:f>
              <c:numCache>
                <c:formatCode>#,##0.00</c:formatCode>
                <c:ptCount val="5"/>
                <c:pt idx="0">
                  <c:v>5.2613185067513903</c:v>
                </c:pt>
                <c:pt idx="1">
                  <c:v>4.9308016877637098</c:v>
                </c:pt>
                <c:pt idx="2">
                  <c:v>4.4139378673383698</c:v>
                </c:pt>
                <c:pt idx="3">
                  <c:v>4.2220484753713796</c:v>
                </c:pt>
                <c:pt idx="4">
                  <c:v>4.2658022690437596</c:v>
                </c:pt>
              </c:numCache>
            </c:numRef>
          </c:val>
          <c:smooth val="0"/>
          <c:extLst>
            <c:ext xmlns:c16="http://schemas.microsoft.com/office/drawing/2014/chart" uri="{C3380CC4-5D6E-409C-BE32-E72D297353CC}">
              <c16:uniqueId val="{00000001-C743-4402-9D53-55B8AE5A48DF}"/>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SWEPCO!$V$48:$V$53</c:f>
              <c:strCache>
                <c:ptCount val="6"/>
                <c:pt idx="0">
                  <c:v>Current Year</c:v>
                </c:pt>
                <c:pt idx="1">
                  <c:v>Next Year</c:v>
                </c:pt>
                <c:pt idx="2">
                  <c:v>2Yrs Out</c:v>
                </c:pt>
                <c:pt idx="3">
                  <c:v>3Yrs Out</c:v>
                </c:pt>
                <c:pt idx="4">
                  <c:v>4Yrs Out</c:v>
                </c:pt>
                <c:pt idx="5">
                  <c:v>Thereafter</c:v>
                </c:pt>
              </c:strCache>
            </c:strRef>
          </c:cat>
          <c:val>
            <c:numRef>
              <c:f>SWEPCO!$X$48:$X$53</c:f>
              <c:numCache>
                <c:formatCode>#,##0</c:formatCode>
                <c:ptCount val="6"/>
                <c:pt idx="0">
                  <c:v>17000</c:v>
                </c:pt>
                <c:pt idx="1">
                  <c:v>18000</c:v>
                </c:pt>
                <c:pt idx="2">
                  <c:v>47100</c:v>
                </c:pt>
                <c:pt idx="3">
                  <c:v>11800</c:v>
                </c:pt>
                <c:pt idx="4">
                  <c:v>908500</c:v>
                </c:pt>
                <c:pt idx="5">
                  <c:v>2475300</c:v>
                </c:pt>
              </c:numCache>
            </c:numRef>
          </c:val>
          <c:extLst>
            <c:ext xmlns:c16="http://schemas.microsoft.com/office/drawing/2014/chart" uri="{C3380CC4-5D6E-409C-BE32-E72D297353CC}">
              <c16:uniqueId val="{00000000-3521-4932-992F-07A1EE419C6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SWEPCO!$D$44</c:f>
              <c:strCache>
                <c:ptCount val="1"/>
                <c:pt idx="0">
                  <c:v>Debt/ Total Capital (%)</c:v>
                </c:pt>
              </c:strCache>
            </c:strRef>
          </c:tx>
          <c:spPr>
            <a:solidFill>
              <a:srgbClr val="FAB81A"/>
            </a:solidFill>
            <a:ln w="25400">
              <a:noFill/>
            </a:ln>
          </c:spPr>
          <c:invertIfNegative val="0"/>
          <c:cat>
            <c:strRef>
              <c:f>SWEPCO!$F$40:$J$40</c:f>
              <c:strCache>
                <c:ptCount val="5"/>
                <c:pt idx="0">
                  <c:v>2021Y</c:v>
                </c:pt>
                <c:pt idx="1">
                  <c:v>2020Y</c:v>
                </c:pt>
                <c:pt idx="2">
                  <c:v>2019Y</c:v>
                </c:pt>
                <c:pt idx="3">
                  <c:v>2018Y</c:v>
                </c:pt>
                <c:pt idx="4">
                  <c:v>2017Y</c:v>
                </c:pt>
              </c:strCache>
            </c:strRef>
          </c:cat>
          <c:val>
            <c:numRef>
              <c:f>SWEPCO!$F$44:$J$44</c:f>
              <c:numCache>
                <c:formatCode>#,##0.00</c:formatCode>
                <c:ptCount val="5"/>
                <c:pt idx="0">
                  <c:v>52.850834518374398</c:v>
                </c:pt>
                <c:pt idx="1">
                  <c:v>52.491412041222198</c:v>
                </c:pt>
                <c:pt idx="2">
                  <c:v>53.711815234086103</c:v>
                </c:pt>
                <c:pt idx="3">
                  <c:v>54.505088608589702</c:v>
                </c:pt>
                <c:pt idx="4">
                  <c:v>54.268230285913098</c:v>
                </c:pt>
              </c:numCache>
            </c:numRef>
          </c:val>
          <c:extLst>
            <c:ext xmlns:c16="http://schemas.microsoft.com/office/drawing/2014/chart" uri="{C3380CC4-5D6E-409C-BE32-E72D297353CC}">
              <c16:uniqueId val="{00000000-A545-4169-8903-46AD1D227F32}"/>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SWEPCO!$V$71</c:f>
              <c:strCache>
                <c:ptCount val="1"/>
                <c:pt idx="0">
                  <c:v> Average Debt/ EBITDA (x)</c:v>
                </c:pt>
              </c:strCache>
            </c:strRef>
          </c:tx>
          <c:spPr>
            <a:ln w="25400">
              <a:solidFill>
                <a:srgbClr val="5B5E5E"/>
              </a:solidFill>
              <a:prstDash val="solid"/>
            </a:ln>
          </c:spPr>
          <c:marker>
            <c:symbol val="none"/>
          </c:marker>
          <c:cat>
            <c:strRef>
              <c:f>SWEPCO!$F$40:$J$40</c:f>
              <c:strCache>
                <c:ptCount val="5"/>
                <c:pt idx="0">
                  <c:v>2021Y</c:v>
                </c:pt>
                <c:pt idx="1">
                  <c:v>2020Y</c:v>
                </c:pt>
                <c:pt idx="2">
                  <c:v>2019Y</c:v>
                </c:pt>
                <c:pt idx="3">
                  <c:v>2018Y</c:v>
                </c:pt>
                <c:pt idx="4">
                  <c:v>2017Y</c:v>
                </c:pt>
              </c:strCache>
            </c:strRef>
          </c:cat>
          <c:val>
            <c:numRef>
              <c:f>SWEPCO!$X$71:$AB$71</c:f>
              <c:numCache>
                <c:formatCode>#,##0.00</c:formatCode>
                <c:ptCount val="5"/>
                <c:pt idx="0">
                  <c:v>4.9743357487922699</c:v>
                </c:pt>
                <c:pt idx="1">
                  <c:v>4.8808189286325501</c:v>
                </c:pt>
                <c:pt idx="2">
                  <c:v>5.3278010272018301</c:v>
                </c:pt>
                <c:pt idx="3">
                  <c:v>5.2437962962963001</c:v>
                </c:pt>
                <c:pt idx="4">
                  <c:v>5.0031344984802404</c:v>
                </c:pt>
              </c:numCache>
            </c:numRef>
          </c:val>
          <c:smooth val="0"/>
          <c:extLst>
            <c:ext xmlns:c16="http://schemas.microsoft.com/office/drawing/2014/chart" uri="{C3380CC4-5D6E-409C-BE32-E72D297353CC}">
              <c16:uniqueId val="{00000001-A545-4169-8903-46AD1D227F32}"/>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3C95-4E82-B67E-A68C2EB9E830}"/>
              </c:ext>
            </c:extLst>
          </c:dPt>
          <c:dPt>
            <c:idx val="1"/>
            <c:bubble3D val="0"/>
            <c:spPr>
              <a:solidFill>
                <a:srgbClr val="5B5E5E"/>
              </a:solidFill>
              <a:ln w="25400">
                <a:noFill/>
              </a:ln>
            </c:spPr>
            <c:extLst>
              <c:ext xmlns:c16="http://schemas.microsoft.com/office/drawing/2014/chart" uri="{C3380CC4-5D6E-409C-BE32-E72D297353CC}">
                <c16:uniqueId val="{00000003-3C95-4E82-B67E-A68C2EB9E830}"/>
              </c:ext>
            </c:extLst>
          </c:dPt>
          <c:dPt>
            <c:idx val="2"/>
            <c:bubble3D val="0"/>
            <c:spPr>
              <a:solidFill>
                <a:srgbClr val="008794"/>
              </a:solidFill>
              <a:ln w="25400">
                <a:noFill/>
              </a:ln>
            </c:spPr>
            <c:extLst>
              <c:ext xmlns:c16="http://schemas.microsoft.com/office/drawing/2014/chart" uri="{C3380CC4-5D6E-409C-BE32-E72D297353CC}">
                <c16:uniqueId val="{00000005-3C95-4E82-B67E-A68C2EB9E830}"/>
              </c:ext>
            </c:extLst>
          </c:dPt>
          <c:cat>
            <c:multiLvlStrRef>
              <c:f>'SWEPCO (2)'!$V$67:$X$69</c:f>
              <c:multiLvlStrCache>
                <c:ptCount val="3"/>
                <c:lvl>
                  <c:pt idx="0">
                    <c:v>43.80%</c:v>
                  </c:pt>
                  <c:pt idx="1">
                    <c:v>0.00%</c:v>
                  </c:pt>
                  <c:pt idx="2">
                    <c:v>56.18%</c:v>
                  </c:pt>
                </c:lvl>
                <c:lvl>
                  <c:pt idx="0">
                    <c:v>Commom Equity -</c:v>
                  </c:pt>
                  <c:pt idx="1">
                    <c:v>Total Preferred -</c:v>
                  </c:pt>
                  <c:pt idx="2">
                    <c:v>Total Debt -</c:v>
                  </c:pt>
                </c:lvl>
              </c:multiLvlStrCache>
            </c:multiLvlStrRef>
          </c:cat>
          <c:val>
            <c:numRef>
              <c:f>'SWEPCO (2)'!$X$67:$X$69</c:f>
              <c:numCache>
                <c:formatCode>0.00"%"</c:formatCode>
                <c:ptCount val="3"/>
                <c:pt idx="0">
                  <c:v>43.797003866797702</c:v>
                </c:pt>
                <c:pt idx="1">
                  <c:v>0</c:v>
                </c:pt>
                <c:pt idx="2">
                  <c:v>56.183456983585202</c:v>
                </c:pt>
              </c:numCache>
            </c:numRef>
          </c:val>
          <c:extLst>
            <c:ext xmlns:c16="http://schemas.microsoft.com/office/drawing/2014/chart" uri="{C3380CC4-5D6E-409C-BE32-E72D297353CC}">
              <c16:uniqueId val="{00000006-3C95-4E82-B67E-A68C2EB9E830}"/>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AES!$V$41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AES!$V$48:$V$53</c:f>
              <c:strCache>
                <c:ptCount val="6"/>
                <c:pt idx="0">
                  <c:v>Current Year</c:v>
                </c:pt>
                <c:pt idx="1">
                  <c:v>Next Year</c:v>
                </c:pt>
                <c:pt idx="2">
                  <c:v>2Yrs Out</c:v>
                </c:pt>
                <c:pt idx="3">
                  <c:v>3Yrs Out</c:v>
                </c:pt>
                <c:pt idx="4">
                  <c:v>4Yrs Out</c:v>
                </c:pt>
                <c:pt idx="5">
                  <c:v>Thereafter</c:v>
                </c:pt>
              </c:strCache>
            </c:strRef>
          </c:cat>
          <c:val>
            <c:numRef>
              <c:f>AES!$X$48:$X$53</c:f>
              <c:numCache>
                <c:formatCode>#,##0</c:formatCode>
                <c:ptCount val="6"/>
                <c:pt idx="0">
                  <c:v>214200</c:v>
                </c:pt>
                <c:pt idx="1">
                  <c:v>89700</c:v>
                </c:pt>
                <c:pt idx="2">
                  <c:v>74400</c:v>
                </c:pt>
                <c:pt idx="3">
                  <c:v>386700</c:v>
                </c:pt>
                <c:pt idx="4">
                  <c:v>77200</c:v>
                </c:pt>
                <c:pt idx="5">
                  <c:v>1143900</c:v>
                </c:pt>
              </c:numCache>
            </c:numRef>
          </c:val>
          <c:extLst>
            <c:ext xmlns:c16="http://schemas.microsoft.com/office/drawing/2014/chart" uri="{C3380CC4-5D6E-409C-BE32-E72D297353CC}">
              <c16:uniqueId val="{00000000-C401-4F3D-ACDF-4666D5AB51A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'SWEPCO (2)'!$V$60</c:f>
              <c:strCache>
                <c:ptCount val="1"/>
                <c:pt idx="0">
                  <c:v>EBITDA ($000)</c:v>
                </c:pt>
              </c:strCache>
            </c:strRef>
          </c:tx>
          <c:spPr>
            <a:solidFill>
              <a:srgbClr val="FAB81A"/>
            </a:solidFill>
            <a:ln w="25400">
              <a:noFill/>
            </a:ln>
          </c:spPr>
          <c:invertIfNegative val="0"/>
          <c:cat>
            <c:strRef>
              <c:f>'SWEPCO (2)'!$F$40:$J$40</c:f>
              <c:strCache>
                <c:ptCount val="5"/>
                <c:pt idx="0">
                  <c:v>2021Y</c:v>
                </c:pt>
                <c:pt idx="1">
                  <c:v>2020Y</c:v>
                </c:pt>
                <c:pt idx="2">
                  <c:v>2019Y</c:v>
                </c:pt>
                <c:pt idx="3">
                  <c:v>2018Y</c:v>
                </c:pt>
                <c:pt idx="4">
                  <c:v>2017Y</c:v>
                </c:pt>
              </c:strCache>
            </c:strRef>
          </c:cat>
          <c:val>
            <c:numRef>
              <c:f>'SWEPCO (2)'!$F$76:$J$76</c:f>
              <c:numCache>
                <c:formatCode>#,##0</c:formatCode>
                <c:ptCount val="5"/>
                <c:pt idx="0">
                  <c:v>133200</c:v>
                </c:pt>
                <c:pt idx="1">
                  <c:v>121500</c:v>
                </c:pt>
                <c:pt idx="2">
                  <c:v>134500</c:v>
                </c:pt>
                <c:pt idx="3">
                  <c:v>116600</c:v>
                </c:pt>
                <c:pt idx="4">
                  <c:v>117200</c:v>
                </c:pt>
              </c:numCache>
            </c:numRef>
          </c:val>
          <c:extLst>
            <c:ext xmlns:c16="http://schemas.microsoft.com/office/drawing/2014/chart" uri="{C3380CC4-5D6E-409C-BE32-E72D297353CC}">
              <c16:uniqueId val="{00000000-9D7C-4C57-8574-59D8B08A5C0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'SWEPCO (2)'!$V$61</c:f>
              <c:strCache>
                <c:ptCount val="1"/>
                <c:pt idx="0">
                  <c:v>EBITDA/ Interest Expense (x)</c:v>
                </c:pt>
              </c:strCache>
            </c:strRef>
          </c:tx>
          <c:spPr>
            <a:ln w="25400">
              <a:solidFill>
                <a:srgbClr val="5B5E5E"/>
              </a:solidFill>
              <a:prstDash val="solid"/>
            </a:ln>
          </c:spPr>
          <c:marker>
            <c:symbol val="none"/>
          </c:marker>
          <c:cat>
            <c:strRef>
              <c:f>'SWEPCO (2)'!$F$40:$J$40</c:f>
              <c:strCache>
                <c:ptCount val="5"/>
                <c:pt idx="0">
                  <c:v>2021Y</c:v>
                </c:pt>
                <c:pt idx="1">
                  <c:v>2020Y</c:v>
                </c:pt>
                <c:pt idx="2">
                  <c:v>2019Y</c:v>
                </c:pt>
                <c:pt idx="3">
                  <c:v>2018Y</c:v>
                </c:pt>
                <c:pt idx="4">
                  <c:v>2017Y</c:v>
                </c:pt>
              </c:strCache>
            </c:strRef>
          </c:cat>
          <c:val>
            <c:numRef>
              <c:f>'SWEPCO (2)'!$X$61:$AB$61</c:f>
              <c:numCache>
                <c:formatCode>#,##0.00</c:formatCode>
                <c:ptCount val="5"/>
                <c:pt idx="0">
                  <c:v>5.1034482758620703</c:v>
                </c:pt>
                <c:pt idx="1">
                  <c:v>4.9390243902439002</c:v>
                </c:pt>
                <c:pt idx="2">
                  <c:v>5.4897959183673501</c:v>
                </c:pt>
                <c:pt idx="3">
                  <c:v>4.7016129032258096</c:v>
                </c:pt>
                <c:pt idx="4">
                  <c:v>4.9243697478991599</c:v>
                </c:pt>
              </c:numCache>
            </c:numRef>
          </c:val>
          <c:smooth val="0"/>
          <c:extLst>
            <c:ext xmlns:c16="http://schemas.microsoft.com/office/drawing/2014/chart" uri="{C3380CC4-5D6E-409C-BE32-E72D297353CC}">
              <c16:uniqueId val="{00000001-9D7C-4C57-8574-59D8B08A5C0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'SWEPCO (2)'!$V$48:$V$53</c:f>
              <c:strCache>
                <c:ptCount val="6"/>
                <c:pt idx="0">
                  <c:v>Current Year</c:v>
                </c:pt>
                <c:pt idx="1">
                  <c:v>Next Year</c:v>
                </c:pt>
                <c:pt idx="2">
                  <c:v>2Yrs Out</c:v>
                </c:pt>
                <c:pt idx="3">
                  <c:v>3Yrs Out</c:v>
                </c:pt>
                <c:pt idx="4">
                  <c:v>4Yrs Out</c:v>
                </c:pt>
                <c:pt idx="5">
                  <c:v>Thereafter</c:v>
                </c:pt>
              </c:strCache>
            </c:strRef>
          </c:cat>
          <c:val>
            <c:numRef>
              <c:f>'SWEPCO (2)'!$X$48:$X$53</c:f>
              <c:numCache>
                <c:formatCode>#,##0</c:formatCode>
                <c:ptCount val="6"/>
                <c:pt idx="0">
                  <c:v>72400</c:v>
                </c:pt>
                <c:pt idx="1">
                  <c:v>7007</c:v>
                </c:pt>
                <c:pt idx="2">
                  <c:v>6952</c:v>
                </c:pt>
                <c:pt idx="3">
                  <c:v>5019</c:v>
                </c:pt>
                <c:pt idx="4">
                  <c:v>38000</c:v>
                </c:pt>
                <c:pt idx="5">
                  <c:v>444400</c:v>
                </c:pt>
              </c:numCache>
            </c:numRef>
          </c:val>
          <c:extLst>
            <c:ext xmlns:c16="http://schemas.microsoft.com/office/drawing/2014/chart" uri="{C3380CC4-5D6E-409C-BE32-E72D297353CC}">
              <c16:uniqueId val="{00000000-15E8-44EC-90E2-4EADC1C75B1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'SWEPCO (2)'!$D$44</c:f>
              <c:strCache>
                <c:ptCount val="1"/>
                <c:pt idx="0">
                  <c:v>Debt/ Total Capital (%)</c:v>
                </c:pt>
              </c:strCache>
            </c:strRef>
          </c:tx>
          <c:spPr>
            <a:solidFill>
              <a:srgbClr val="FAB81A"/>
            </a:solidFill>
            <a:ln w="25400">
              <a:noFill/>
            </a:ln>
          </c:spPr>
          <c:invertIfNegative val="0"/>
          <c:cat>
            <c:strRef>
              <c:f>'SWEPCO (2)'!$F$40:$J$40</c:f>
              <c:strCache>
                <c:ptCount val="5"/>
                <c:pt idx="0">
                  <c:v>2021Y</c:v>
                </c:pt>
                <c:pt idx="1">
                  <c:v>2020Y</c:v>
                </c:pt>
                <c:pt idx="2">
                  <c:v>2019Y</c:v>
                </c:pt>
                <c:pt idx="3">
                  <c:v>2018Y</c:v>
                </c:pt>
                <c:pt idx="4">
                  <c:v>2017Y</c:v>
                </c:pt>
              </c:strCache>
            </c:strRef>
          </c:cat>
          <c:val>
            <c:numRef>
              <c:f>'SWEPCO (2)'!$F$44:$J$44</c:f>
              <c:numCache>
                <c:formatCode>#,##0.00</c:formatCode>
                <c:ptCount val="5"/>
                <c:pt idx="0">
                  <c:v>56.183456983585202</c:v>
                </c:pt>
                <c:pt idx="1">
                  <c:v>60.3316162725989</c:v>
                </c:pt>
                <c:pt idx="2">
                  <c:v>57.988627494703998</c:v>
                </c:pt>
                <c:pt idx="3">
                  <c:v>58.460446967009602</c:v>
                </c:pt>
                <c:pt idx="4">
                  <c:v>57.367088607594901</c:v>
                </c:pt>
              </c:numCache>
            </c:numRef>
          </c:val>
          <c:extLst>
            <c:ext xmlns:c16="http://schemas.microsoft.com/office/drawing/2014/chart" uri="{C3380CC4-5D6E-409C-BE32-E72D297353CC}">
              <c16:uniqueId val="{00000000-1EB9-474F-BDA3-C295C9A5314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'SWEPCO (2)'!$V$71</c:f>
              <c:strCache>
                <c:ptCount val="1"/>
                <c:pt idx="0">
                  <c:v> Average Debt/ EBITDA (x)</c:v>
                </c:pt>
              </c:strCache>
            </c:strRef>
          </c:tx>
          <c:spPr>
            <a:ln w="25400">
              <a:solidFill>
                <a:srgbClr val="5B5E5E"/>
              </a:solidFill>
              <a:prstDash val="solid"/>
            </a:ln>
          </c:spPr>
          <c:marker>
            <c:symbol val="none"/>
          </c:marker>
          <c:cat>
            <c:strRef>
              <c:f>'SWEPCO (2)'!$F$40:$J$40</c:f>
              <c:strCache>
                <c:ptCount val="5"/>
                <c:pt idx="0">
                  <c:v>2021Y</c:v>
                </c:pt>
                <c:pt idx="1">
                  <c:v>2020Y</c:v>
                </c:pt>
                <c:pt idx="2">
                  <c:v>2019Y</c:v>
                </c:pt>
                <c:pt idx="3">
                  <c:v>2018Y</c:v>
                </c:pt>
                <c:pt idx="4">
                  <c:v>2017Y</c:v>
                </c:pt>
              </c:strCache>
            </c:strRef>
          </c:cat>
          <c:val>
            <c:numRef>
              <c:f>'SWEPCO (2)'!$X$71:$AB$71</c:f>
              <c:numCache>
                <c:formatCode>#,##0.00</c:formatCode>
                <c:ptCount val="5"/>
                <c:pt idx="0">
                  <c:v>4.2372597597597599</c:v>
                </c:pt>
                <c:pt idx="1">
                  <c:v>4.4385164609053502</c:v>
                </c:pt>
                <c:pt idx="2">
                  <c:v>3.5690520446096698</c:v>
                </c:pt>
                <c:pt idx="3">
                  <c:v>3.9146655231560898</c:v>
                </c:pt>
                <c:pt idx="4">
                  <c:v>3.7071245733788398</c:v>
                </c:pt>
              </c:numCache>
            </c:numRef>
          </c:val>
          <c:smooth val="0"/>
          <c:extLst>
            <c:ext xmlns:c16="http://schemas.microsoft.com/office/drawing/2014/chart" uri="{C3380CC4-5D6E-409C-BE32-E72D297353CC}">
              <c16:uniqueId val="{00000001-1EB9-474F-BDA3-C295C9A5314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AES!$D$44</c:f>
              <c:strCache>
                <c:ptCount val="1"/>
                <c:pt idx="0">
                  <c:v>Debt/ Total Capital (%)</c:v>
                </c:pt>
              </c:strCache>
            </c:strRef>
          </c:tx>
          <c:spPr>
            <a:solidFill>
              <a:srgbClr val="FAB81A"/>
            </a:solidFill>
            <a:ln w="25400">
              <a:noFill/>
            </a:ln>
          </c:spPr>
          <c:invertIfNegative val="0"/>
          <c:cat>
            <c:strRef>
              <c:f>AES!$F$40:$J$40</c:f>
              <c:strCache>
                <c:ptCount val="5"/>
                <c:pt idx="0">
                  <c:v>2021Y</c:v>
                </c:pt>
                <c:pt idx="1">
                  <c:v>2020Y</c:v>
                </c:pt>
                <c:pt idx="2">
                  <c:v>2019Y</c:v>
                </c:pt>
                <c:pt idx="3">
                  <c:v>2018Y</c:v>
                </c:pt>
                <c:pt idx="4">
                  <c:v>2017Y</c:v>
                </c:pt>
              </c:strCache>
            </c:strRef>
          </c:cat>
          <c:val>
            <c:numRef>
              <c:f>AES!$F$44:$J$44</c:f>
              <c:numCache>
                <c:formatCode>#,##0.00</c:formatCode>
                <c:ptCount val="5"/>
                <c:pt idx="0">
                  <c:v>40.359506892573002</c:v>
                </c:pt>
                <c:pt idx="1">
                  <c:v>39.3830501136487</c:v>
                </c:pt>
                <c:pt idx="2">
                  <c:v>41.288554837736598</c:v>
                </c:pt>
                <c:pt idx="3">
                  <c:v>40.803998022955703</c:v>
                </c:pt>
                <c:pt idx="4">
                  <c:v>42.091558168836599</c:v>
                </c:pt>
              </c:numCache>
            </c:numRef>
          </c:val>
          <c:extLst>
            <c:ext xmlns:c16="http://schemas.microsoft.com/office/drawing/2014/chart" uri="{C3380CC4-5D6E-409C-BE32-E72D297353CC}">
              <c16:uniqueId val="{00000000-5602-43E3-AACB-67DFC8C40EE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AES!$V$71</c:f>
              <c:strCache>
                <c:ptCount val="1"/>
                <c:pt idx="0">
                  <c:v> Average Debt/ EBITDA (x)</c:v>
                </c:pt>
              </c:strCache>
            </c:strRef>
          </c:tx>
          <c:spPr>
            <a:ln w="25400">
              <a:solidFill>
                <a:srgbClr val="5B5E5E"/>
              </a:solidFill>
              <a:prstDash val="solid"/>
            </a:ln>
          </c:spPr>
          <c:marker>
            <c:symbol val="none"/>
          </c:marker>
          <c:cat>
            <c:strRef>
              <c:f>AES!$F$40:$J$40</c:f>
              <c:strCache>
                <c:ptCount val="5"/>
                <c:pt idx="0">
                  <c:v>2021Y</c:v>
                </c:pt>
                <c:pt idx="1">
                  <c:v>2020Y</c:v>
                </c:pt>
                <c:pt idx="2">
                  <c:v>2019Y</c:v>
                </c:pt>
                <c:pt idx="3">
                  <c:v>2018Y</c:v>
                </c:pt>
                <c:pt idx="4">
                  <c:v>2017Y</c:v>
                </c:pt>
              </c:strCache>
            </c:strRef>
          </c:cat>
          <c:val>
            <c:numRef>
              <c:f>AES!$X$71:$AB$71</c:f>
              <c:numCache>
                <c:formatCode>#,##0.00</c:formatCode>
                <c:ptCount val="5"/>
                <c:pt idx="0">
                  <c:v>4.83986273080661</c:v>
                </c:pt>
                <c:pt idx="1">
                  <c:v>4.5839294523926997</c:v>
                </c:pt>
                <c:pt idx="2">
                  <c:v>3.5724291179117902</c:v>
                </c:pt>
                <c:pt idx="3">
                  <c:v>3.5364217065166401</c:v>
                </c:pt>
                <c:pt idx="4">
                  <c:v>3.5704406938584201</c:v>
                </c:pt>
              </c:numCache>
            </c:numRef>
          </c:val>
          <c:smooth val="0"/>
          <c:extLst>
            <c:ext xmlns:c16="http://schemas.microsoft.com/office/drawing/2014/chart" uri="{C3380CC4-5D6E-409C-BE32-E72D297353CC}">
              <c16:uniqueId val="{00000001-5602-43E3-AACB-67DFC8C40EE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DPL!$V$66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A1F-4C17-9F09-F109C59237BB}"/>
              </c:ext>
            </c:extLst>
          </c:dPt>
          <c:dPt>
            <c:idx val="1"/>
            <c:bubble3D val="0"/>
            <c:spPr>
              <a:solidFill>
                <a:srgbClr val="5B5E5E"/>
              </a:solidFill>
              <a:ln w="25400">
                <a:noFill/>
              </a:ln>
            </c:spPr>
            <c:extLst>
              <c:ext xmlns:c16="http://schemas.microsoft.com/office/drawing/2014/chart" uri="{C3380CC4-5D6E-409C-BE32-E72D297353CC}">
                <c16:uniqueId val="{00000003-6A1F-4C17-9F09-F109C59237BB}"/>
              </c:ext>
            </c:extLst>
          </c:dPt>
          <c:dPt>
            <c:idx val="2"/>
            <c:bubble3D val="0"/>
            <c:spPr>
              <a:solidFill>
                <a:srgbClr val="008794"/>
              </a:solidFill>
              <a:ln w="25400">
                <a:noFill/>
              </a:ln>
            </c:spPr>
            <c:extLst>
              <c:ext xmlns:c16="http://schemas.microsoft.com/office/drawing/2014/chart" uri="{C3380CC4-5D6E-409C-BE32-E72D297353CC}">
                <c16:uniqueId val="{00000005-6A1F-4C17-9F09-F109C59237BB}"/>
              </c:ext>
            </c:extLst>
          </c:dPt>
          <c:cat>
            <c:multiLvlStrRef>
              <c:f>DPL!$V$67:$X$69</c:f>
              <c:multiLvlStrCache>
                <c:ptCount val="3"/>
                <c:lvl>
                  <c:pt idx="0">
                    <c:v>48.85%</c:v>
                  </c:pt>
                  <c:pt idx="1">
                    <c:v>0.00%</c:v>
                  </c:pt>
                  <c:pt idx="2">
                    <c:v>40.36%</c:v>
                  </c:pt>
                </c:lvl>
                <c:lvl>
                  <c:pt idx="0">
                    <c:v>Commom Equity -</c:v>
                  </c:pt>
                  <c:pt idx="1">
                    <c:v>Total Preferred -</c:v>
                  </c:pt>
                  <c:pt idx="2">
                    <c:v>Total Debt -</c:v>
                  </c:pt>
                </c:lvl>
              </c:multiLvlStrCache>
            </c:multiLvlStrRef>
          </c:cat>
          <c:val>
            <c:numRef>
              <c:f>DPL!$X$67:$X$69</c:f>
              <c:numCache>
                <c:formatCode>0.00"%"</c:formatCode>
                <c:ptCount val="3"/>
                <c:pt idx="0">
                  <c:v>48.847189328151302</c:v>
                </c:pt>
                <c:pt idx="1">
                  <c:v>0</c:v>
                </c:pt>
                <c:pt idx="2">
                  <c:v>40.359506892573002</c:v>
                </c:pt>
              </c:numCache>
            </c:numRef>
          </c:val>
          <c:extLst>
            <c:ext xmlns:c16="http://schemas.microsoft.com/office/drawing/2014/chart" uri="{C3380CC4-5D6E-409C-BE32-E72D297353CC}">
              <c16:uniqueId val="{00000006-6A1F-4C17-9F09-F109C59237B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DPL!$V$60</c:f>
              <c:strCache>
                <c:ptCount val="1"/>
                <c:pt idx="0">
                  <c:v>EBITDA ($000)</c:v>
                </c:pt>
              </c:strCache>
            </c:strRef>
          </c:tx>
          <c:spPr>
            <a:solidFill>
              <a:srgbClr val="FAB81A"/>
            </a:solidFill>
            <a:ln w="25400">
              <a:noFill/>
            </a:ln>
          </c:spPr>
          <c:invertIfNegative val="0"/>
          <c:cat>
            <c:strRef>
              <c:f>DPL!$F$40:$J$40</c:f>
              <c:strCache>
                <c:ptCount val="5"/>
                <c:pt idx="0">
                  <c:v>2021Y</c:v>
                </c:pt>
                <c:pt idx="1">
                  <c:v>2020Y</c:v>
                </c:pt>
                <c:pt idx="2">
                  <c:v>2019Y</c:v>
                </c:pt>
                <c:pt idx="3">
                  <c:v>2018Y</c:v>
                </c:pt>
                <c:pt idx="4">
                  <c:v>2017Y</c:v>
                </c:pt>
              </c:strCache>
            </c:strRef>
          </c:cat>
          <c:val>
            <c:numRef>
              <c:f>DPL!$F$76:$J$76</c:f>
              <c:numCache>
                <c:formatCode>#,##0</c:formatCode>
                <c:ptCount val="5"/>
                <c:pt idx="0">
                  <c:v>411600</c:v>
                </c:pt>
                <c:pt idx="1">
                  <c:v>405400</c:v>
                </c:pt>
                <c:pt idx="2">
                  <c:v>444400</c:v>
                </c:pt>
                <c:pt idx="3">
                  <c:v>426600</c:v>
                </c:pt>
                <c:pt idx="4">
                  <c:v>426600</c:v>
                </c:pt>
              </c:numCache>
            </c:numRef>
          </c:val>
          <c:extLst>
            <c:ext xmlns:c16="http://schemas.microsoft.com/office/drawing/2014/chart" uri="{C3380CC4-5D6E-409C-BE32-E72D297353CC}">
              <c16:uniqueId val="{00000000-C964-42F8-9A50-E468CCD4B63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DPL!$V$61</c:f>
              <c:strCache>
                <c:ptCount val="1"/>
                <c:pt idx="0">
                  <c:v>EBITDA/ Interest Expense (x)</c:v>
                </c:pt>
              </c:strCache>
            </c:strRef>
          </c:tx>
          <c:spPr>
            <a:ln w="25400">
              <a:solidFill>
                <a:srgbClr val="5B5E5E"/>
              </a:solidFill>
              <a:prstDash val="solid"/>
            </a:ln>
          </c:spPr>
          <c:marker>
            <c:symbol val="none"/>
          </c:marker>
          <c:cat>
            <c:strRef>
              <c:f>DPL!$F$40:$J$40</c:f>
              <c:strCache>
                <c:ptCount val="5"/>
                <c:pt idx="0">
                  <c:v>2021Y</c:v>
                </c:pt>
                <c:pt idx="1">
                  <c:v>2020Y</c:v>
                </c:pt>
                <c:pt idx="2">
                  <c:v>2019Y</c:v>
                </c:pt>
                <c:pt idx="3">
                  <c:v>2018Y</c:v>
                </c:pt>
                <c:pt idx="4">
                  <c:v>2017Y</c:v>
                </c:pt>
              </c:strCache>
            </c:strRef>
          </c:cat>
          <c:val>
            <c:numRef>
              <c:f>DPL!$X$61:$AB$61</c:f>
              <c:numCache>
                <c:formatCode>#,##0.00</c:formatCode>
                <c:ptCount val="5"/>
                <c:pt idx="0">
                  <c:v>5.9565846599131698</c:v>
                </c:pt>
                <c:pt idx="1">
                  <c:v>6.1798780487804903</c:v>
                </c:pt>
                <c:pt idx="2">
                  <c:v>6.84745762711864</c:v>
                </c:pt>
                <c:pt idx="3">
                  <c:v>6.2827687776141401</c:v>
                </c:pt>
                <c:pt idx="4">
                  <c:v>6.2920353982300901</c:v>
                </c:pt>
              </c:numCache>
            </c:numRef>
          </c:val>
          <c:smooth val="0"/>
          <c:extLst>
            <c:ext xmlns:c16="http://schemas.microsoft.com/office/drawing/2014/chart" uri="{C3380CC4-5D6E-409C-BE32-E72D297353CC}">
              <c16:uniqueId val="{00000001-C964-42F8-9A50-E468CCD4B63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DPL!$V$41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DPL!$V$48:$V$53</c:f>
              <c:strCache>
                <c:ptCount val="6"/>
                <c:pt idx="0">
                  <c:v>Current Year</c:v>
                </c:pt>
                <c:pt idx="1">
                  <c:v>Next Year</c:v>
                </c:pt>
                <c:pt idx="2">
                  <c:v>2Yrs Out</c:v>
                </c:pt>
                <c:pt idx="3">
                  <c:v>3Yrs Out</c:v>
                </c:pt>
                <c:pt idx="4">
                  <c:v>4Yrs Out</c:v>
                </c:pt>
                <c:pt idx="5">
                  <c:v>Thereafter</c:v>
                </c:pt>
              </c:strCache>
            </c:strRef>
          </c:cat>
          <c:val>
            <c:numRef>
              <c:f>DPL!$X$48:$X$53</c:f>
              <c:numCache>
                <c:formatCode>#,##0</c:formatCode>
                <c:ptCount val="6"/>
                <c:pt idx="0">
                  <c:v>214200</c:v>
                </c:pt>
                <c:pt idx="1">
                  <c:v>89700</c:v>
                </c:pt>
                <c:pt idx="2">
                  <c:v>74400</c:v>
                </c:pt>
                <c:pt idx="3">
                  <c:v>386700</c:v>
                </c:pt>
                <c:pt idx="4">
                  <c:v>77200</c:v>
                </c:pt>
                <c:pt idx="5">
                  <c:v>1143900</c:v>
                </c:pt>
              </c:numCache>
            </c:numRef>
          </c:val>
          <c:extLst>
            <c:ext xmlns:c16="http://schemas.microsoft.com/office/drawing/2014/chart" uri="{C3380CC4-5D6E-409C-BE32-E72D297353CC}">
              <c16:uniqueId val="{00000000-4526-4486-AC41-04629615A819}"/>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DPL!$D$44</c:f>
              <c:strCache>
                <c:ptCount val="1"/>
                <c:pt idx="0">
                  <c:v>Debt/ Total Capital (%)</c:v>
                </c:pt>
              </c:strCache>
            </c:strRef>
          </c:tx>
          <c:spPr>
            <a:solidFill>
              <a:srgbClr val="FAB81A"/>
            </a:solidFill>
            <a:ln w="25400">
              <a:noFill/>
            </a:ln>
          </c:spPr>
          <c:invertIfNegative val="0"/>
          <c:cat>
            <c:strRef>
              <c:f>DPL!$F$40:$J$40</c:f>
              <c:strCache>
                <c:ptCount val="5"/>
                <c:pt idx="0">
                  <c:v>2021Y</c:v>
                </c:pt>
                <c:pt idx="1">
                  <c:v>2020Y</c:v>
                </c:pt>
                <c:pt idx="2">
                  <c:v>2019Y</c:v>
                </c:pt>
                <c:pt idx="3">
                  <c:v>2018Y</c:v>
                </c:pt>
                <c:pt idx="4">
                  <c:v>2017Y</c:v>
                </c:pt>
              </c:strCache>
            </c:strRef>
          </c:cat>
          <c:val>
            <c:numRef>
              <c:f>DPL!$F$44:$J$44</c:f>
              <c:numCache>
                <c:formatCode>#,##0.00</c:formatCode>
                <c:ptCount val="5"/>
                <c:pt idx="0">
                  <c:v>40.359506892573002</c:v>
                </c:pt>
                <c:pt idx="1">
                  <c:v>39.3830501136487</c:v>
                </c:pt>
                <c:pt idx="2">
                  <c:v>41.288554837736598</c:v>
                </c:pt>
                <c:pt idx="3">
                  <c:v>40.803998022955703</c:v>
                </c:pt>
                <c:pt idx="4">
                  <c:v>42.091558168836599</c:v>
                </c:pt>
              </c:numCache>
            </c:numRef>
          </c:val>
          <c:extLst>
            <c:ext xmlns:c16="http://schemas.microsoft.com/office/drawing/2014/chart" uri="{C3380CC4-5D6E-409C-BE32-E72D297353CC}">
              <c16:uniqueId val="{00000000-6FD5-40B7-AAF6-5C32DC4A80E6}"/>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DPL!$V$71</c:f>
              <c:strCache>
                <c:ptCount val="1"/>
                <c:pt idx="0">
                  <c:v> Average Debt/ EBITDA (x)</c:v>
                </c:pt>
              </c:strCache>
            </c:strRef>
          </c:tx>
          <c:spPr>
            <a:ln w="25400">
              <a:solidFill>
                <a:srgbClr val="5B5E5E"/>
              </a:solidFill>
              <a:prstDash val="solid"/>
            </a:ln>
          </c:spPr>
          <c:marker>
            <c:symbol val="none"/>
          </c:marker>
          <c:cat>
            <c:strRef>
              <c:f>DPL!$F$40:$J$40</c:f>
              <c:strCache>
                <c:ptCount val="5"/>
                <c:pt idx="0">
                  <c:v>2021Y</c:v>
                </c:pt>
                <c:pt idx="1">
                  <c:v>2020Y</c:v>
                </c:pt>
                <c:pt idx="2">
                  <c:v>2019Y</c:v>
                </c:pt>
                <c:pt idx="3">
                  <c:v>2018Y</c:v>
                </c:pt>
                <c:pt idx="4">
                  <c:v>2017Y</c:v>
                </c:pt>
              </c:strCache>
            </c:strRef>
          </c:cat>
          <c:val>
            <c:numRef>
              <c:f>DPL!$X$71:$AB$71</c:f>
              <c:numCache>
                <c:formatCode>#,##0.00</c:formatCode>
                <c:ptCount val="5"/>
                <c:pt idx="0">
                  <c:v>4.83986273080661</c:v>
                </c:pt>
                <c:pt idx="1">
                  <c:v>4.5839294523926997</c:v>
                </c:pt>
                <c:pt idx="2">
                  <c:v>3.5724291179117902</c:v>
                </c:pt>
                <c:pt idx="3">
                  <c:v>3.5364217065166401</c:v>
                </c:pt>
                <c:pt idx="4">
                  <c:v>3.5704406938584201</c:v>
                </c:pt>
              </c:numCache>
            </c:numRef>
          </c:val>
          <c:smooth val="0"/>
          <c:extLst>
            <c:ext xmlns:c16="http://schemas.microsoft.com/office/drawing/2014/chart" uri="{C3380CC4-5D6E-409C-BE32-E72D297353CC}">
              <c16:uniqueId val="{00000001-6FD5-40B7-AAF6-5C32DC4A80E6}"/>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3BA3-4344-9541-EA00AE9C92DE}"/>
              </c:ext>
            </c:extLst>
          </c:dPt>
          <c:dPt>
            <c:idx val="1"/>
            <c:bubble3D val="0"/>
            <c:spPr>
              <a:solidFill>
                <a:srgbClr val="5B5E5E"/>
              </a:solidFill>
              <a:ln w="25400">
                <a:noFill/>
              </a:ln>
            </c:spPr>
            <c:extLst>
              <c:ext xmlns:c16="http://schemas.microsoft.com/office/drawing/2014/chart" uri="{C3380CC4-5D6E-409C-BE32-E72D297353CC}">
                <c16:uniqueId val="{00000003-3BA3-4344-9541-EA00AE9C92DE}"/>
              </c:ext>
            </c:extLst>
          </c:dPt>
          <c:dPt>
            <c:idx val="2"/>
            <c:bubble3D val="0"/>
            <c:spPr>
              <a:solidFill>
                <a:srgbClr val="008794"/>
              </a:solidFill>
              <a:ln w="25400">
                <a:noFill/>
              </a:ln>
            </c:spPr>
            <c:extLst>
              <c:ext xmlns:c16="http://schemas.microsoft.com/office/drawing/2014/chart" uri="{C3380CC4-5D6E-409C-BE32-E72D297353CC}">
                <c16:uniqueId val="{00000005-3BA3-4344-9541-EA00AE9C92DE}"/>
              </c:ext>
            </c:extLst>
          </c:dPt>
          <c:cat>
            <c:multiLvlStrRef>
              <c:f>APC!$V$67:$X$69</c:f>
              <c:multiLvlStrCache>
                <c:ptCount val="3"/>
                <c:lvl>
                  <c:pt idx="0">
                    <c:v>47.00%</c:v>
                  </c:pt>
                  <c:pt idx="1">
                    <c:v>0.00%</c:v>
                  </c:pt>
                  <c:pt idx="2">
                    <c:v>53.00%</c:v>
                  </c:pt>
                </c:lvl>
                <c:lvl>
                  <c:pt idx="0">
                    <c:v>Commom Equity -</c:v>
                  </c:pt>
                  <c:pt idx="1">
                    <c:v>Total Preferred -</c:v>
                  </c:pt>
                  <c:pt idx="2">
                    <c:v>Total Debt -</c:v>
                  </c:pt>
                </c:lvl>
              </c:multiLvlStrCache>
            </c:multiLvlStrRef>
          </c:cat>
          <c:val>
            <c:numRef>
              <c:f>APC!$X$67:$X$69</c:f>
              <c:numCache>
                <c:formatCode>0.00"%"</c:formatCode>
                <c:ptCount val="3"/>
                <c:pt idx="0">
                  <c:v>46.999282052319202</c:v>
                </c:pt>
                <c:pt idx="1">
                  <c:v>0</c:v>
                </c:pt>
                <c:pt idx="2">
                  <c:v>53.000717947680798</c:v>
                </c:pt>
              </c:numCache>
            </c:numRef>
          </c:val>
          <c:extLst>
            <c:ext xmlns:c16="http://schemas.microsoft.com/office/drawing/2014/chart" uri="{C3380CC4-5D6E-409C-BE32-E72D297353CC}">
              <c16:uniqueId val="{00000006-3BA3-4344-9541-EA00AE9C92DE}"/>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ALE!$V$48:$V$53</c:f>
              <c:strCache>
                <c:ptCount val="6"/>
                <c:pt idx="0">
                  <c:v>Current Year</c:v>
                </c:pt>
                <c:pt idx="1">
                  <c:v>Next Year</c:v>
                </c:pt>
                <c:pt idx="2">
                  <c:v>2Yrs Out</c:v>
                </c:pt>
                <c:pt idx="3">
                  <c:v>3Yrs Out</c:v>
                </c:pt>
                <c:pt idx="4">
                  <c:v>4Yrs Out</c:v>
                </c:pt>
                <c:pt idx="5">
                  <c:v>Thereafter</c:v>
                </c:pt>
              </c:strCache>
            </c:strRef>
          </c:cat>
          <c:val>
            <c:numRef>
              <c:f>ALE!$X$48:$X$53</c:f>
              <c:numCache>
                <c:formatCode>#,##0</c:formatCode>
                <c:ptCount val="6"/>
                <c:pt idx="0">
                  <c:v>214200</c:v>
                </c:pt>
                <c:pt idx="1">
                  <c:v>89700</c:v>
                </c:pt>
                <c:pt idx="2">
                  <c:v>74400</c:v>
                </c:pt>
                <c:pt idx="3">
                  <c:v>386700</c:v>
                </c:pt>
                <c:pt idx="4">
                  <c:v>77200</c:v>
                </c:pt>
                <c:pt idx="5">
                  <c:v>1143900</c:v>
                </c:pt>
              </c:numCache>
            </c:numRef>
          </c:val>
          <c:extLst>
            <c:ext xmlns:c16="http://schemas.microsoft.com/office/drawing/2014/chart" uri="{C3380CC4-5D6E-409C-BE32-E72D297353CC}">
              <c16:uniqueId val="{00000000-1AC0-4216-ACC4-515B6C7640C8}"/>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APC!$V$60</c:f>
              <c:strCache>
                <c:ptCount val="1"/>
                <c:pt idx="0">
                  <c:v>EBITDA ($000)</c:v>
                </c:pt>
              </c:strCache>
            </c:strRef>
          </c:tx>
          <c:spPr>
            <a:solidFill>
              <a:srgbClr val="FAB81A"/>
            </a:solidFill>
            <a:ln w="25400">
              <a:noFill/>
            </a:ln>
          </c:spPr>
          <c:invertIfNegative val="0"/>
          <c:cat>
            <c:strRef>
              <c:f>APC!$F$40:$J$40</c:f>
              <c:strCache>
                <c:ptCount val="5"/>
                <c:pt idx="0">
                  <c:v>2021Y</c:v>
                </c:pt>
                <c:pt idx="1">
                  <c:v>2020Y</c:v>
                </c:pt>
                <c:pt idx="2">
                  <c:v>2019Y</c:v>
                </c:pt>
                <c:pt idx="3">
                  <c:v>2018Y</c:v>
                </c:pt>
                <c:pt idx="4">
                  <c:v>2017Y</c:v>
                </c:pt>
              </c:strCache>
            </c:strRef>
          </c:cat>
          <c:val>
            <c:numRef>
              <c:f>APC!$F$76:$J$76</c:f>
              <c:numCache>
                <c:formatCode>#,##0</c:formatCode>
                <c:ptCount val="5"/>
                <c:pt idx="0">
                  <c:v>1131200</c:v>
                </c:pt>
                <c:pt idx="1">
                  <c:v>1099100</c:v>
                </c:pt>
                <c:pt idx="2">
                  <c:v>900100</c:v>
                </c:pt>
                <c:pt idx="3">
                  <c:v>946100</c:v>
                </c:pt>
                <c:pt idx="4">
                  <c:v>1115400</c:v>
                </c:pt>
              </c:numCache>
            </c:numRef>
          </c:val>
          <c:extLst>
            <c:ext xmlns:c16="http://schemas.microsoft.com/office/drawing/2014/chart" uri="{C3380CC4-5D6E-409C-BE32-E72D297353CC}">
              <c16:uniqueId val="{00000000-7093-475B-B449-255D4E4A0C6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APC!$V$61</c:f>
              <c:strCache>
                <c:ptCount val="1"/>
                <c:pt idx="0">
                  <c:v>EBITDA/ Interest Expense (x)</c:v>
                </c:pt>
              </c:strCache>
            </c:strRef>
          </c:tx>
          <c:spPr>
            <a:ln w="25400">
              <a:solidFill>
                <a:srgbClr val="5B5E5E"/>
              </a:solidFill>
              <a:prstDash val="solid"/>
            </a:ln>
          </c:spPr>
          <c:marker>
            <c:symbol val="none"/>
          </c:marker>
          <c:cat>
            <c:strRef>
              <c:f>APC!$F$40:$J$40</c:f>
              <c:strCache>
                <c:ptCount val="5"/>
                <c:pt idx="0">
                  <c:v>2021Y</c:v>
                </c:pt>
                <c:pt idx="1">
                  <c:v>2020Y</c:v>
                </c:pt>
                <c:pt idx="2">
                  <c:v>2019Y</c:v>
                </c:pt>
                <c:pt idx="3">
                  <c:v>2018Y</c:v>
                </c:pt>
                <c:pt idx="4">
                  <c:v>2017Y</c:v>
                </c:pt>
              </c:strCache>
            </c:strRef>
          </c:cat>
          <c:val>
            <c:numRef>
              <c:f>APC!$X$61:$AB$61</c:f>
              <c:numCache>
                <c:formatCode>#,##0.00</c:formatCode>
                <c:ptCount val="5"/>
                <c:pt idx="0">
                  <c:v>5.2859813084112197</c:v>
                </c:pt>
                <c:pt idx="1">
                  <c:v>5.0510110294117601</c:v>
                </c:pt>
                <c:pt idx="2">
                  <c:v>4.3907317073170704</c:v>
                </c:pt>
                <c:pt idx="3">
                  <c:v>4.8567761806981498</c:v>
                </c:pt>
                <c:pt idx="4">
                  <c:v>5.8428496595075998</c:v>
                </c:pt>
              </c:numCache>
            </c:numRef>
          </c:val>
          <c:smooth val="0"/>
          <c:extLst>
            <c:ext xmlns:c16="http://schemas.microsoft.com/office/drawing/2014/chart" uri="{C3380CC4-5D6E-409C-BE32-E72D297353CC}">
              <c16:uniqueId val="{00000001-7093-475B-B449-255D4E4A0C6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APC!$V$48:$V$53</c:f>
              <c:strCache>
                <c:ptCount val="6"/>
                <c:pt idx="0">
                  <c:v>Current Year</c:v>
                </c:pt>
                <c:pt idx="1">
                  <c:v>Next Year</c:v>
                </c:pt>
                <c:pt idx="2">
                  <c:v>2Yrs Out</c:v>
                </c:pt>
                <c:pt idx="3">
                  <c:v>3Yrs Out</c:v>
                </c:pt>
                <c:pt idx="4">
                  <c:v>4Yrs Out</c:v>
                </c:pt>
                <c:pt idx="5">
                  <c:v>Thereafter</c:v>
                </c:pt>
              </c:strCache>
            </c:strRef>
          </c:cat>
          <c:val>
            <c:numRef>
              <c:f>APC!$X$48:$X$53</c:f>
              <c:numCache>
                <c:formatCode>#,##0</c:formatCode>
                <c:ptCount val="6"/>
                <c:pt idx="0">
                  <c:v>687600</c:v>
                </c:pt>
                <c:pt idx="1">
                  <c:v>35700</c:v>
                </c:pt>
                <c:pt idx="2">
                  <c:v>121800</c:v>
                </c:pt>
                <c:pt idx="3">
                  <c:v>451100</c:v>
                </c:pt>
                <c:pt idx="4">
                  <c:v>33600</c:v>
                </c:pt>
                <c:pt idx="5">
                  <c:v>3891500</c:v>
                </c:pt>
              </c:numCache>
            </c:numRef>
          </c:val>
          <c:extLst>
            <c:ext xmlns:c16="http://schemas.microsoft.com/office/drawing/2014/chart" uri="{C3380CC4-5D6E-409C-BE32-E72D297353CC}">
              <c16:uniqueId val="{00000000-7576-49E8-A026-6D9C8BF4712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APC!$D$44</c:f>
              <c:strCache>
                <c:ptCount val="1"/>
                <c:pt idx="0">
                  <c:v>Debt/ Total Capital (%)</c:v>
                </c:pt>
              </c:strCache>
            </c:strRef>
          </c:tx>
          <c:spPr>
            <a:solidFill>
              <a:srgbClr val="FAB81A"/>
            </a:solidFill>
            <a:ln w="25400">
              <a:noFill/>
            </a:ln>
          </c:spPr>
          <c:invertIfNegative val="0"/>
          <c:cat>
            <c:strRef>
              <c:f>APC!$F$40:$J$40</c:f>
              <c:strCache>
                <c:ptCount val="5"/>
                <c:pt idx="0">
                  <c:v>2021Y</c:v>
                </c:pt>
                <c:pt idx="1">
                  <c:v>2020Y</c:v>
                </c:pt>
                <c:pt idx="2">
                  <c:v>2019Y</c:v>
                </c:pt>
                <c:pt idx="3">
                  <c:v>2018Y</c:v>
                </c:pt>
                <c:pt idx="4">
                  <c:v>2017Y</c:v>
                </c:pt>
              </c:strCache>
            </c:strRef>
          </c:cat>
          <c:val>
            <c:numRef>
              <c:f>APC!$F$44:$J$44</c:f>
              <c:numCache>
                <c:formatCode>#,##0.00</c:formatCode>
                <c:ptCount val="5"/>
                <c:pt idx="0">
                  <c:v>53.000717947680798</c:v>
                </c:pt>
                <c:pt idx="1">
                  <c:v>53.377334191886703</c:v>
                </c:pt>
                <c:pt idx="2">
                  <c:v>53.086947233497099</c:v>
                </c:pt>
                <c:pt idx="3">
                  <c:v>51.815590382602998</c:v>
                </c:pt>
                <c:pt idx="4">
                  <c:v>52.515570200072403</c:v>
                </c:pt>
              </c:numCache>
            </c:numRef>
          </c:val>
          <c:extLst>
            <c:ext xmlns:c16="http://schemas.microsoft.com/office/drawing/2014/chart" uri="{C3380CC4-5D6E-409C-BE32-E72D297353CC}">
              <c16:uniqueId val="{00000000-C6A8-40EB-A74E-9353DBD21CC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APC!$V$71</c:f>
              <c:strCache>
                <c:ptCount val="1"/>
                <c:pt idx="0">
                  <c:v> Average Debt/ EBITDA (x)</c:v>
                </c:pt>
              </c:strCache>
            </c:strRef>
          </c:tx>
          <c:spPr>
            <a:ln w="25400">
              <a:solidFill>
                <a:srgbClr val="5B5E5E"/>
              </a:solidFill>
              <a:prstDash val="solid"/>
            </a:ln>
          </c:spPr>
          <c:marker>
            <c:symbol val="none"/>
          </c:marker>
          <c:cat>
            <c:strRef>
              <c:f>APC!$F$40:$J$40</c:f>
              <c:strCache>
                <c:ptCount val="5"/>
                <c:pt idx="0">
                  <c:v>2021Y</c:v>
                </c:pt>
                <c:pt idx="1">
                  <c:v>2020Y</c:v>
                </c:pt>
                <c:pt idx="2">
                  <c:v>2019Y</c:v>
                </c:pt>
                <c:pt idx="3">
                  <c:v>2018Y</c:v>
                </c:pt>
                <c:pt idx="4">
                  <c:v>2017Y</c:v>
                </c:pt>
              </c:strCache>
            </c:strRef>
          </c:cat>
          <c:val>
            <c:numRef>
              <c:f>APC!$X$71:$AB$71</c:f>
              <c:numCache>
                <c:formatCode>#,##0.00</c:formatCode>
                <c:ptCount val="5"/>
                <c:pt idx="0">
                  <c:v>4.4606943953323901</c:v>
                </c:pt>
                <c:pt idx="1">
                  <c:v>4.4305568192157203</c:v>
                </c:pt>
                <c:pt idx="2">
                  <c:v>5.03445450505499</c:v>
                </c:pt>
                <c:pt idx="3">
                  <c:v>4.4603107493922396</c:v>
                </c:pt>
                <c:pt idx="4">
                  <c:v>3.6866258741258702</c:v>
                </c:pt>
              </c:numCache>
            </c:numRef>
          </c:val>
          <c:smooth val="0"/>
          <c:extLst>
            <c:ext xmlns:c16="http://schemas.microsoft.com/office/drawing/2014/chart" uri="{C3380CC4-5D6E-409C-BE32-E72D297353CC}">
              <c16:uniqueId val="{00000001-C6A8-40EB-A74E-9353DBD21CC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038-40F8-8254-DE04DB014745}"/>
              </c:ext>
            </c:extLst>
          </c:dPt>
          <c:dPt>
            <c:idx val="1"/>
            <c:bubble3D val="0"/>
            <c:spPr>
              <a:solidFill>
                <a:srgbClr val="5B5E5E"/>
              </a:solidFill>
              <a:ln w="25400">
                <a:noFill/>
              </a:ln>
            </c:spPr>
            <c:extLst>
              <c:ext xmlns:c16="http://schemas.microsoft.com/office/drawing/2014/chart" uri="{C3380CC4-5D6E-409C-BE32-E72D297353CC}">
                <c16:uniqueId val="{00000003-4038-40F8-8254-DE04DB014745}"/>
              </c:ext>
            </c:extLst>
          </c:dPt>
          <c:dPt>
            <c:idx val="2"/>
            <c:bubble3D val="0"/>
            <c:spPr>
              <a:solidFill>
                <a:srgbClr val="008794"/>
              </a:solidFill>
              <a:ln w="25400">
                <a:noFill/>
              </a:ln>
            </c:spPr>
            <c:extLst>
              <c:ext xmlns:c16="http://schemas.microsoft.com/office/drawing/2014/chart" uri="{C3380CC4-5D6E-409C-BE32-E72D297353CC}">
                <c16:uniqueId val="{00000005-4038-40F8-8254-DE04DB014745}"/>
              </c:ext>
            </c:extLst>
          </c:dPt>
          <c:cat>
            <c:multiLvlStrRef>
              <c:f>AGR!$V$67:$X$69</c:f>
              <c:multiLvlStrCache>
                <c:ptCount val="3"/>
                <c:lvl>
                  <c:pt idx="0">
                    <c:v>66.53%</c:v>
                  </c:pt>
                  <c:pt idx="1">
                    <c:v>0.00%</c:v>
                  </c:pt>
                  <c:pt idx="2">
                    <c:v>30.38%</c:v>
                  </c:pt>
                </c:lvl>
                <c:lvl>
                  <c:pt idx="0">
                    <c:v>Commom Equity -</c:v>
                  </c:pt>
                  <c:pt idx="1">
                    <c:v>Total Preferred -</c:v>
                  </c:pt>
                  <c:pt idx="2">
                    <c:v>Total Debt -</c:v>
                  </c:pt>
                </c:lvl>
              </c:multiLvlStrCache>
            </c:multiLvlStrRef>
          </c:cat>
          <c:val>
            <c:numRef>
              <c:f>AGR!$X$67:$X$69</c:f>
              <c:numCache>
                <c:formatCode>0.00"%"</c:formatCode>
                <c:ptCount val="3"/>
                <c:pt idx="0">
                  <c:v>66.531808035714306</c:v>
                </c:pt>
                <c:pt idx="1">
                  <c:v>0</c:v>
                </c:pt>
                <c:pt idx="2">
                  <c:v>30.3815569196429</c:v>
                </c:pt>
              </c:numCache>
            </c:numRef>
          </c:val>
          <c:extLst>
            <c:ext xmlns:c16="http://schemas.microsoft.com/office/drawing/2014/chart" uri="{C3380CC4-5D6E-409C-BE32-E72D297353CC}">
              <c16:uniqueId val="{00000006-4038-40F8-8254-DE04DB01474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AGR!$V$60</c:f>
              <c:strCache>
                <c:ptCount val="1"/>
                <c:pt idx="0">
                  <c:v>EBITDA ($000)</c:v>
                </c:pt>
              </c:strCache>
            </c:strRef>
          </c:tx>
          <c:spPr>
            <a:solidFill>
              <a:srgbClr val="FAB81A"/>
            </a:solidFill>
            <a:ln w="25400">
              <a:noFill/>
            </a:ln>
          </c:spPr>
          <c:invertIfNegative val="0"/>
          <c:cat>
            <c:strRef>
              <c:f>AGR!$F$40:$J$40</c:f>
              <c:strCache>
                <c:ptCount val="5"/>
                <c:pt idx="0">
                  <c:v>2021Y</c:v>
                </c:pt>
                <c:pt idx="1">
                  <c:v>2020Y</c:v>
                </c:pt>
                <c:pt idx="2">
                  <c:v>2019Y</c:v>
                </c:pt>
                <c:pt idx="3">
                  <c:v>2018Y</c:v>
                </c:pt>
                <c:pt idx="4">
                  <c:v>2017Y</c:v>
                </c:pt>
              </c:strCache>
            </c:strRef>
          </c:cat>
          <c:val>
            <c:numRef>
              <c:f>AGR!$F$76:$J$76</c:f>
              <c:numCache>
                <c:formatCode>#,##0</c:formatCode>
                <c:ptCount val="5"/>
                <c:pt idx="0">
                  <c:v>1988000</c:v>
                </c:pt>
                <c:pt idx="1">
                  <c:v>1882000</c:v>
                </c:pt>
                <c:pt idx="2">
                  <c:v>2067000</c:v>
                </c:pt>
                <c:pt idx="3">
                  <c:v>1938000</c:v>
                </c:pt>
                <c:pt idx="4">
                  <c:v>1237000</c:v>
                </c:pt>
              </c:numCache>
            </c:numRef>
          </c:val>
          <c:extLst>
            <c:ext xmlns:c16="http://schemas.microsoft.com/office/drawing/2014/chart" uri="{C3380CC4-5D6E-409C-BE32-E72D297353CC}">
              <c16:uniqueId val="{00000000-D017-4FE5-B44B-F6C37D58118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AGR!$V$61</c:f>
              <c:strCache>
                <c:ptCount val="1"/>
                <c:pt idx="0">
                  <c:v>EBITDA/ Interest Expense (x)</c:v>
                </c:pt>
              </c:strCache>
            </c:strRef>
          </c:tx>
          <c:spPr>
            <a:ln w="25400">
              <a:solidFill>
                <a:srgbClr val="5B5E5E"/>
              </a:solidFill>
              <a:prstDash val="solid"/>
            </a:ln>
          </c:spPr>
          <c:marker>
            <c:symbol val="none"/>
          </c:marker>
          <c:cat>
            <c:strRef>
              <c:f>AGR!$F$40:$J$40</c:f>
              <c:strCache>
                <c:ptCount val="5"/>
                <c:pt idx="0">
                  <c:v>2021Y</c:v>
                </c:pt>
                <c:pt idx="1">
                  <c:v>2020Y</c:v>
                </c:pt>
                <c:pt idx="2">
                  <c:v>2019Y</c:v>
                </c:pt>
                <c:pt idx="3">
                  <c:v>2018Y</c:v>
                </c:pt>
                <c:pt idx="4">
                  <c:v>2017Y</c:v>
                </c:pt>
              </c:strCache>
            </c:strRef>
          </c:cat>
          <c:val>
            <c:numRef>
              <c:f>AGR!$X$61:$AB$61</c:f>
              <c:numCache>
                <c:formatCode>#,##0.00</c:formatCode>
                <c:ptCount val="5"/>
                <c:pt idx="0">
                  <c:v>6.6711409395973202</c:v>
                </c:pt>
                <c:pt idx="1">
                  <c:v>5.9556962025316498</c:v>
                </c:pt>
                <c:pt idx="2">
                  <c:v>6.6677419354838703</c:v>
                </c:pt>
                <c:pt idx="3">
                  <c:v>6.3960396039603999</c:v>
                </c:pt>
                <c:pt idx="4">
                  <c:v>4.41785714285714</c:v>
                </c:pt>
              </c:numCache>
            </c:numRef>
          </c:val>
          <c:smooth val="0"/>
          <c:extLst>
            <c:ext xmlns:c16="http://schemas.microsoft.com/office/drawing/2014/chart" uri="{C3380CC4-5D6E-409C-BE32-E72D297353CC}">
              <c16:uniqueId val="{00000001-D017-4FE5-B44B-F6C37D58118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AGR!$V$48:$V$53</c:f>
              <c:strCache>
                <c:ptCount val="6"/>
                <c:pt idx="0">
                  <c:v>Current Year</c:v>
                </c:pt>
                <c:pt idx="1">
                  <c:v>Next Year</c:v>
                </c:pt>
                <c:pt idx="2">
                  <c:v>2Yrs Out</c:v>
                </c:pt>
                <c:pt idx="3">
                  <c:v>3Yrs Out</c:v>
                </c:pt>
                <c:pt idx="4">
                  <c:v>4Yrs Out</c:v>
                </c:pt>
                <c:pt idx="5">
                  <c:v>Thereafter</c:v>
                </c:pt>
              </c:strCache>
            </c:strRef>
          </c:cat>
          <c:val>
            <c:numRef>
              <c:f>AGR!$X$48:$X$53</c:f>
              <c:numCache>
                <c:formatCode>#,##0</c:formatCode>
                <c:ptCount val="6"/>
                <c:pt idx="0">
                  <c:v>537000</c:v>
                </c:pt>
                <c:pt idx="1">
                  <c:v>492000</c:v>
                </c:pt>
                <c:pt idx="2">
                  <c:v>635000</c:v>
                </c:pt>
                <c:pt idx="3">
                  <c:v>1109000</c:v>
                </c:pt>
                <c:pt idx="4">
                  <c:v>662000</c:v>
                </c:pt>
                <c:pt idx="5">
                  <c:v>5123000</c:v>
                </c:pt>
              </c:numCache>
            </c:numRef>
          </c:val>
          <c:extLst>
            <c:ext xmlns:c16="http://schemas.microsoft.com/office/drawing/2014/chart" uri="{C3380CC4-5D6E-409C-BE32-E72D297353CC}">
              <c16:uniqueId val="{00000000-F069-41E8-88EA-71D70414D85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AGR!$D$44</c:f>
              <c:strCache>
                <c:ptCount val="1"/>
                <c:pt idx="0">
                  <c:v>Debt/ Total Capital (%)</c:v>
                </c:pt>
              </c:strCache>
            </c:strRef>
          </c:tx>
          <c:spPr>
            <a:solidFill>
              <a:srgbClr val="FAB81A"/>
            </a:solidFill>
            <a:ln w="25400">
              <a:noFill/>
            </a:ln>
          </c:spPr>
          <c:invertIfNegative val="0"/>
          <c:cat>
            <c:strRef>
              <c:f>AGR!$F$40:$J$40</c:f>
              <c:strCache>
                <c:ptCount val="5"/>
                <c:pt idx="0">
                  <c:v>2021Y</c:v>
                </c:pt>
                <c:pt idx="1">
                  <c:v>2020Y</c:v>
                </c:pt>
                <c:pt idx="2">
                  <c:v>2019Y</c:v>
                </c:pt>
                <c:pt idx="3">
                  <c:v>2018Y</c:v>
                </c:pt>
                <c:pt idx="4">
                  <c:v>2017Y</c:v>
                </c:pt>
              </c:strCache>
            </c:strRef>
          </c:cat>
          <c:val>
            <c:numRef>
              <c:f>AGR!$F$44:$J$44</c:f>
              <c:numCache>
                <c:formatCode>#,##0.00</c:formatCode>
                <c:ptCount val="5"/>
                <c:pt idx="0">
                  <c:v>30.3815569196429</c:v>
                </c:pt>
                <c:pt idx="1">
                  <c:v>41.784072098583799</c:v>
                </c:pt>
                <c:pt idx="2">
                  <c:v>34.393075786362701</c:v>
                </c:pt>
                <c:pt idx="3">
                  <c:v>29.188120632585498</c:v>
                </c:pt>
                <c:pt idx="4">
                  <c:v>28.996754621137299</c:v>
                </c:pt>
              </c:numCache>
            </c:numRef>
          </c:val>
          <c:extLst>
            <c:ext xmlns:c16="http://schemas.microsoft.com/office/drawing/2014/chart" uri="{C3380CC4-5D6E-409C-BE32-E72D297353CC}">
              <c16:uniqueId val="{00000000-6D3C-4AC3-B512-0A722A8AD1F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AGR!$V$71</c:f>
              <c:strCache>
                <c:ptCount val="1"/>
                <c:pt idx="0">
                  <c:v> Average Debt/ EBITDA (x)</c:v>
                </c:pt>
              </c:strCache>
            </c:strRef>
          </c:tx>
          <c:spPr>
            <a:ln w="25400">
              <a:solidFill>
                <a:srgbClr val="5B5E5E"/>
              </a:solidFill>
              <a:prstDash val="solid"/>
            </a:ln>
          </c:spPr>
          <c:marker>
            <c:symbol val="none"/>
          </c:marker>
          <c:cat>
            <c:strRef>
              <c:f>AGR!$F$40:$J$40</c:f>
              <c:strCache>
                <c:ptCount val="5"/>
                <c:pt idx="0">
                  <c:v>2021Y</c:v>
                </c:pt>
                <c:pt idx="1">
                  <c:v>2020Y</c:v>
                </c:pt>
                <c:pt idx="2">
                  <c:v>2019Y</c:v>
                </c:pt>
                <c:pt idx="3">
                  <c:v>2018Y</c:v>
                </c:pt>
                <c:pt idx="4">
                  <c:v>2017Y</c:v>
                </c:pt>
              </c:strCache>
            </c:strRef>
          </c:cat>
          <c:val>
            <c:numRef>
              <c:f>AGR!$X$71:$AB$71</c:f>
              <c:numCache>
                <c:formatCode>#,##0.00</c:formatCode>
                <c:ptCount val="5"/>
                <c:pt idx="0">
                  <c:v>4.6592052313883299</c:v>
                </c:pt>
                <c:pt idx="1">
                  <c:v>4.6926806588735399</c:v>
                </c:pt>
                <c:pt idx="2">
                  <c:v>3.5134857281083698</c:v>
                </c:pt>
                <c:pt idx="3">
                  <c:v>3.1326109391124901</c:v>
                </c:pt>
                <c:pt idx="4">
                  <c:v>4.4372473726758299</c:v>
                </c:pt>
              </c:numCache>
            </c:numRef>
          </c:val>
          <c:smooth val="0"/>
          <c:extLst>
            <c:ext xmlns:c16="http://schemas.microsoft.com/office/drawing/2014/chart" uri="{C3380CC4-5D6E-409C-BE32-E72D297353CC}">
              <c16:uniqueId val="{00000001-6D3C-4AC3-B512-0A722A8AD1F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A7A-4430-B227-7384860387B3}"/>
              </c:ext>
            </c:extLst>
          </c:dPt>
          <c:dPt>
            <c:idx val="1"/>
            <c:bubble3D val="0"/>
            <c:spPr>
              <a:solidFill>
                <a:srgbClr val="5B5E5E"/>
              </a:solidFill>
              <a:ln w="25400">
                <a:noFill/>
              </a:ln>
            </c:spPr>
            <c:extLst>
              <c:ext xmlns:c16="http://schemas.microsoft.com/office/drawing/2014/chart" uri="{C3380CC4-5D6E-409C-BE32-E72D297353CC}">
                <c16:uniqueId val="{00000003-4A7A-4430-B227-7384860387B3}"/>
              </c:ext>
            </c:extLst>
          </c:dPt>
          <c:dPt>
            <c:idx val="2"/>
            <c:bubble3D val="0"/>
            <c:spPr>
              <a:solidFill>
                <a:srgbClr val="008794"/>
              </a:solidFill>
              <a:ln w="25400">
                <a:noFill/>
              </a:ln>
            </c:spPr>
            <c:extLst>
              <c:ext xmlns:c16="http://schemas.microsoft.com/office/drawing/2014/chart" uri="{C3380CC4-5D6E-409C-BE32-E72D297353CC}">
                <c16:uniqueId val="{00000005-4A7A-4430-B227-7384860387B3}"/>
              </c:ext>
            </c:extLst>
          </c:dPt>
          <c:cat>
            <c:multiLvlStrRef>
              <c:f>AVA!$V$67:$X$69</c:f>
              <c:multiLvlStrCache>
                <c:ptCount val="3"/>
                <c:lvl>
                  <c:pt idx="0">
                    <c:v>45.29%</c:v>
                  </c:pt>
                  <c:pt idx="1">
                    <c:v>0.00%</c:v>
                  </c:pt>
                  <c:pt idx="2">
                    <c:v>54.71%</c:v>
                  </c:pt>
                </c:lvl>
                <c:lvl>
                  <c:pt idx="0">
                    <c:v>Commom Equity -</c:v>
                  </c:pt>
                  <c:pt idx="1">
                    <c:v>Total Preferred -</c:v>
                  </c:pt>
                  <c:pt idx="2">
                    <c:v>Total Debt -</c:v>
                  </c:pt>
                </c:lvl>
              </c:multiLvlStrCache>
            </c:multiLvlStrRef>
          </c:cat>
          <c:val>
            <c:numRef>
              <c:f>AVA!$X$67:$X$69</c:f>
              <c:numCache>
                <c:formatCode>0.00"%"</c:formatCode>
                <c:ptCount val="3"/>
                <c:pt idx="0">
                  <c:v>45.288234484309598</c:v>
                </c:pt>
                <c:pt idx="1">
                  <c:v>0</c:v>
                </c:pt>
                <c:pt idx="2">
                  <c:v>54.711765515690402</c:v>
                </c:pt>
              </c:numCache>
            </c:numRef>
          </c:val>
          <c:extLst>
            <c:ext xmlns:c16="http://schemas.microsoft.com/office/drawing/2014/chart" uri="{C3380CC4-5D6E-409C-BE32-E72D297353CC}">
              <c16:uniqueId val="{00000006-4A7A-4430-B227-7384860387B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AVA!$V$60</c:f>
              <c:strCache>
                <c:ptCount val="1"/>
                <c:pt idx="0">
                  <c:v>EBITDA ($000)</c:v>
                </c:pt>
              </c:strCache>
            </c:strRef>
          </c:tx>
          <c:spPr>
            <a:solidFill>
              <a:srgbClr val="FAB81A"/>
            </a:solidFill>
            <a:ln w="25400">
              <a:noFill/>
            </a:ln>
          </c:spPr>
          <c:invertIfNegative val="0"/>
          <c:cat>
            <c:strRef>
              <c:f>AVA!$F$40:$J$40</c:f>
              <c:strCache>
                <c:ptCount val="5"/>
                <c:pt idx="0">
                  <c:v>2021Y</c:v>
                </c:pt>
                <c:pt idx="1">
                  <c:v>2020Y</c:v>
                </c:pt>
                <c:pt idx="2">
                  <c:v>2019Y</c:v>
                </c:pt>
                <c:pt idx="3">
                  <c:v>2018Y</c:v>
                </c:pt>
                <c:pt idx="4">
                  <c:v>2017Y</c:v>
                </c:pt>
              </c:strCache>
            </c:strRef>
          </c:cat>
          <c:val>
            <c:numRef>
              <c:f>AVA!$F$76:$J$76</c:f>
              <c:numCache>
                <c:formatCode>#,##0</c:formatCode>
                <c:ptCount val="5"/>
                <c:pt idx="0">
                  <c:v>493706</c:v>
                </c:pt>
                <c:pt idx="1">
                  <c:v>461740</c:v>
                </c:pt>
                <c:pt idx="2">
                  <c:v>534311</c:v>
                </c:pt>
                <c:pt idx="3">
                  <c:v>446973</c:v>
                </c:pt>
                <c:pt idx="4">
                  <c:v>467227</c:v>
                </c:pt>
              </c:numCache>
            </c:numRef>
          </c:val>
          <c:extLst>
            <c:ext xmlns:c16="http://schemas.microsoft.com/office/drawing/2014/chart" uri="{C3380CC4-5D6E-409C-BE32-E72D297353CC}">
              <c16:uniqueId val="{00000000-ED6D-4AB7-8842-81384FCA67B8}"/>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AVA!$V$61</c:f>
              <c:strCache>
                <c:ptCount val="1"/>
                <c:pt idx="0">
                  <c:v>EBITDA/ Interest Expense (x)</c:v>
                </c:pt>
              </c:strCache>
            </c:strRef>
          </c:tx>
          <c:spPr>
            <a:ln w="25400">
              <a:solidFill>
                <a:srgbClr val="5B5E5E"/>
              </a:solidFill>
              <a:prstDash val="solid"/>
            </a:ln>
          </c:spPr>
          <c:marker>
            <c:symbol val="none"/>
          </c:marker>
          <c:cat>
            <c:strRef>
              <c:f>AVA!$F$40:$J$40</c:f>
              <c:strCache>
                <c:ptCount val="5"/>
                <c:pt idx="0">
                  <c:v>2021Y</c:v>
                </c:pt>
                <c:pt idx="1">
                  <c:v>2020Y</c:v>
                </c:pt>
                <c:pt idx="2">
                  <c:v>2019Y</c:v>
                </c:pt>
                <c:pt idx="3">
                  <c:v>2018Y</c:v>
                </c:pt>
                <c:pt idx="4">
                  <c:v>2017Y</c:v>
                </c:pt>
              </c:strCache>
            </c:strRef>
          </c:cat>
          <c:val>
            <c:numRef>
              <c:f>AVA!$X$61:$AB$61</c:f>
              <c:numCache>
                <c:formatCode>#,##0.00</c:formatCode>
                <c:ptCount val="5"/>
                <c:pt idx="0">
                  <c:v>4.8324377232907496</c:v>
                </c:pt>
                <c:pt idx="1">
                  <c:v>4.5726791974489496</c:v>
                </c:pt>
                <c:pt idx="2">
                  <c:v>5.3335096825713704</c:v>
                </c:pt>
                <c:pt idx="3">
                  <c:v>4.6081115910801396</c:v>
                </c:pt>
                <c:pt idx="4">
                  <c:v>5.0303288042893097</c:v>
                </c:pt>
              </c:numCache>
            </c:numRef>
          </c:val>
          <c:smooth val="0"/>
          <c:extLst>
            <c:ext xmlns:c16="http://schemas.microsoft.com/office/drawing/2014/chart" uri="{C3380CC4-5D6E-409C-BE32-E72D297353CC}">
              <c16:uniqueId val="{00000001-ED6D-4AB7-8842-81384FCA67B8}"/>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AVA!$V$48:$V$53</c:f>
              <c:strCache>
                <c:ptCount val="6"/>
                <c:pt idx="0">
                  <c:v>Current Year</c:v>
                </c:pt>
                <c:pt idx="1">
                  <c:v>Next Year</c:v>
                </c:pt>
                <c:pt idx="2">
                  <c:v>2Yrs Out</c:v>
                </c:pt>
                <c:pt idx="3">
                  <c:v>3Yrs Out</c:v>
                </c:pt>
                <c:pt idx="4">
                  <c:v>4Yrs Out</c:v>
                </c:pt>
                <c:pt idx="5">
                  <c:v>Thereafter</c:v>
                </c:pt>
              </c:strCache>
            </c:strRef>
          </c:cat>
          <c:val>
            <c:numRef>
              <c:f>AVA!$X$48:$X$53</c:f>
              <c:numCache>
                <c:formatCode>#,##0</c:formatCode>
                <c:ptCount val="6"/>
                <c:pt idx="0">
                  <c:v>537085</c:v>
                </c:pt>
                <c:pt idx="1">
                  <c:v>18956</c:v>
                </c:pt>
                <c:pt idx="2">
                  <c:v>20459</c:v>
                </c:pt>
                <c:pt idx="3">
                  <c:v>5454</c:v>
                </c:pt>
                <c:pt idx="4">
                  <c:v>5456</c:v>
                </c:pt>
                <c:pt idx="5">
                  <c:v>1923204</c:v>
                </c:pt>
              </c:numCache>
            </c:numRef>
          </c:val>
          <c:extLst>
            <c:ext xmlns:c16="http://schemas.microsoft.com/office/drawing/2014/chart" uri="{C3380CC4-5D6E-409C-BE32-E72D297353CC}">
              <c16:uniqueId val="{00000000-E704-461B-8139-AC15FB9CDE1D}"/>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ALE!$D$44</c:f>
              <c:strCache>
                <c:ptCount val="1"/>
                <c:pt idx="0">
                  <c:v>Debt/ Total Capital (%)</c:v>
                </c:pt>
              </c:strCache>
            </c:strRef>
          </c:tx>
          <c:spPr>
            <a:solidFill>
              <a:srgbClr val="FAB81A"/>
            </a:solidFill>
            <a:ln w="25400">
              <a:noFill/>
            </a:ln>
          </c:spPr>
          <c:invertIfNegative val="0"/>
          <c:cat>
            <c:strRef>
              <c:f>ALE!$F$40:$J$40</c:f>
              <c:strCache>
                <c:ptCount val="5"/>
                <c:pt idx="0">
                  <c:v>2021Y</c:v>
                </c:pt>
                <c:pt idx="1">
                  <c:v>2020Y</c:v>
                </c:pt>
                <c:pt idx="2">
                  <c:v>2019Y</c:v>
                </c:pt>
                <c:pt idx="3">
                  <c:v>2018Y</c:v>
                </c:pt>
                <c:pt idx="4">
                  <c:v>2017Y</c:v>
                </c:pt>
              </c:strCache>
            </c:strRef>
          </c:cat>
          <c:val>
            <c:numRef>
              <c:f>ALE!$F$44:$J$44</c:f>
              <c:numCache>
                <c:formatCode>#,##0.00</c:formatCode>
                <c:ptCount val="5"/>
                <c:pt idx="0">
                  <c:v>40.359506892573002</c:v>
                </c:pt>
                <c:pt idx="1">
                  <c:v>39.3830501136487</c:v>
                </c:pt>
                <c:pt idx="2">
                  <c:v>41.288554837736598</c:v>
                </c:pt>
                <c:pt idx="3">
                  <c:v>40.803998022955703</c:v>
                </c:pt>
                <c:pt idx="4">
                  <c:v>42.091558168836599</c:v>
                </c:pt>
              </c:numCache>
            </c:numRef>
          </c:val>
          <c:extLst>
            <c:ext xmlns:c16="http://schemas.microsoft.com/office/drawing/2014/chart" uri="{C3380CC4-5D6E-409C-BE32-E72D297353CC}">
              <c16:uniqueId val="{00000000-4500-44CA-AA07-8335F4B779B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ALE!$V$71</c:f>
              <c:strCache>
                <c:ptCount val="1"/>
                <c:pt idx="0">
                  <c:v> Average Debt/ EBITDA (x)</c:v>
                </c:pt>
              </c:strCache>
            </c:strRef>
          </c:tx>
          <c:spPr>
            <a:ln w="25400">
              <a:solidFill>
                <a:srgbClr val="5B5E5E"/>
              </a:solidFill>
              <a:prstDash val="solid"/>
            </a:ln>
          </c:spPr>
          <c:marker>
            <c:symbol val="none"/>
          </c:marker>
          <c:cat>
            <c:strRef>
              <c:f>ALE!$F$40:$J$40</c:f>
              <c:strCache>
                <c:ptCount val="5"/>
                <c:pt idx="0">
                  <c:v>2021Y</c:v>
                </c:pt>
                <c:pt idx="1">
                  <c:v>2020Y</c:v>
                </c:pt>
                <c:pt idx="2">
                  <c:v>2019Y</c:v>
                </c:pt>
                <c:pt idx="3">
                  <c:v>2018Y</c:v>
                </c:pt>
                <c:pt idx="4">
                  <c:v>2017Y</c:v>
                </c:pt>
              </c:strCache>
            </c:strRef>
          </c:cat>
          <c:val>
            <c:numRef>
              <c:f>ALE!$X$71:$AB$71</c:f>
              <c:numCache>
                <c:formatCode>#,##0.00</c:formatCode>
                <c:ptCount val="5"/>
                <c:pt idx="0">
                  <c:v>4.83986273080661</c:v>
                </c:pt>
                <c:pt idx="1">
                  <c:v>4.5839294523926997</c:v>
                </c:pt>
                <c:pt idx="2">
                  <c:v>3.5724291179117902</c:v>
                </c:pt>
                <c:pt idx="3">
                  <c:v>3.5364217065166401</c:v>
                </c:pt>
                <c:pt idx="4">
                  <c:v>3.5704406938584201</c:v>
                </c:pt>
              </c:numCache>
            </c:numRef>
          </c:val>
          <c:smooth val="0"/>
          <c:extLst>
            <c:ext xmlns:c16="http://schemas.microsoft.com/office/drawing/2014/chart" uri="{C3380CC4-5D6E-409C-BE32-E72D297353CC}">
              <c16:uniqueId val="{00000001-4500-44CA-AA07-8335F4B779B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AVA!$D$44</c:f>
              <c:strCache>
                <c:ptCount val="1"/>
                <c:pt idx="0">
                  <c:v>Debt/ Total Capital (%)</c:v>
                </c:pt>
              </c:strCache>
            </c:strRef>
          </c:tx>
          <c:spPr>
            <a:solidFill>
              <a:srgbClr val="FAB81A"/>
            </a:solidFill>
            <a:ln w="25400">
              <a:noFill/>
            </a:ln>
          </c:spPr>
          <c:invertIfNegative val="0"/>
          <c:cat>
            <c:strRef>
              <c:f>AVA!$F$40:$J$40</c:f>
              <c:strCache>
                <c:ptCount val="5"/>
                <c:pt idx="0">
                  <c:v>2021Y</c:v>
                </c:pt>
                <c:pt idx="1">
                  <c:v>2020Y</c:v>
                </c:pt>
                <c:pt idx="2">
                  <c:v>2019Y</c:v>
                </c:pt>
                <c:pt idx="3">
                  <c:v>2018Y</c:v>
                </c:pt>
                <c:pt idx="4">
                  <c:v>2017Y</c:v>
                </c:pt>
              </c:strCache>
            </c:strRef>
          </c:cat>
          <c:val>
            <c:numRef>
              <c:f>AVA!$F$44:$J$44</c:f>
              <c:numCache>
                <c:formatCode>#,##0.00</c:formatCode>
                <c:ptCount val="5"/>
                <c:pt idx="0">
                  <c:v>54.711765515690402</c:v>
                </c:pt>
                <c:pt idx="1">
                  <c:v>54.042434295583703</c:v>
                </c:pt>
                <c:pt idx="2">
                  <c:v>53.789625133618699</c:v>
                </c:pt>
                <c:pt idx="3">
                  <c:v>54.262644356478297</c:v>
                </c:pt>
                <c:pt idx="4">
                  <c:v>52.6759075070023</c:v>
                </c:pt>
              </c:numCache>
            </c:numRef>
          </c:val>
          <c:extLst>
            <c:ext xmlns:c16="http://schemas.microsoft.com/office/drawing/2014/chart" uri="{C3380CC4-5D6E-409C-BE32-E72D297353CC}">
              <c16:uniqueId val="{00000000-C0D7-4BA7-AA4C-602DA380EB4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AVA!$V$71</c:f>
              <c:strCache>
                <c:ptCount val="1"/>
                <c:pt idx="0">
                  <c:v> Average Debt/ EBITDA (x)</c:v>
                </c:pt>
              </c:strCache>
            </c:strRef>
          </c:tx>
          <c:spPr>
            <a:ln w="25400">
              <a:solidFill>
                <a:srgbClr val="5B5E5E"/>
              </a:solidFill>
              <a:prstDash val="solid"/>
            </a:ln>
          </c:spPr>
          <c:marker>
            <c:symbol val="none"/>
          </c:marker>
          <c:cat>
            <c:strRef>
              <c:f>AVA!$F$40:$J$40</c:f>
              <c:strCache>
                <c:ptCount val="5"/>
                <c:pt idx="0">
                  <c:v>2021Y</c:v>
                </c:pt>
                <c:pt idx="1">
                  <c:v>2020Y</c:v>
                </c:pt>
                <c:pt idx="2">
                  <c:v>2019Y</c:v>
                </c:pt>
                <c:pt idx="3">
                  <c:v>2018Y</c:v>
                </c:pt>
                <c:pt idx="4">
                  <c:v>2017Y</c:v>
                </c:pt>
              </c:strCache>
            </c:strRef>
          </c:cat>
          <c:val>
            <c:numRef>
              <c:f>AVA!$X$71:$AB$71</c:f>
              <c:numCache>
                <c:formatCode>#,##0.00</c:formatCode>
                <c:ptCount val="5"/>
                <c:pt idx="0">
                  <c:v>4.9998539110320701</c:v>
                </c:pt>
                <c:pt idx="1">
                  <c:v>5.0685429029323901</c:v>
                </c:pt>
                <c:pt idx="2">
                  <c:v>4.0401355671135404</c:v>
                </c:pt>
                <c:pt idx="3">
                  <c:v>4.3343269615838098</c:v>
                </c:pt>
                <c:pt idx="4">
                  <c:v>4.0258410258824897</c:v>
                </c:pt>
              </c:numCache>
            </c:numRef>
          </c:val>
          <c:smooth val="0"/>
          <c:extLst>
            <c:ext xmlns:c16="http://schemas.microsoft.com/office/drawing/2014/chart" uri="{C3380CC4-5D6E-409C-BE32-E72D297353CC}">
              <c16:uniqueId val="{00000001-C0D7-4BA7-AA4C-602DA380EB4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ED54-4FA1-895C-CF977FF9545F}"/>
              </c:ext>
            </c:extLst>
          </c:dPt>
          <c:dPt>
            <c:idx val="1"/>
            <c:bubble3D val="0"/>
            <c:spPr>
              <a:solidFill>
                <a:srgbClr val="5B5E5E"/>
              </a:solidFill>
              <a:ln w="25400">
                <a:noFill/>
              </a:ln>
            </c:spPr>
            <c:extLst>
              <c:ext xmlns:c16="http://schemas.microsoft.com/office/drawing/2014/chart" uri="{C3380CC4-5D6E-409C-BE32-E72D297353CC}">
                <c16:uniqueId val="{00000003-ED54-4FA1-895C-CF977FF9545F}"/>
              </c:ext>
            </c:extLst>
          </c:dPt>
          <c:dPt>
            <c:idx val="2"/>
            <c:bubble3D val="0"/>
            <c:spPr>
              <a:solidFill>
                <a:srgbClr val="008794"/>
              </a:solidFill>
              <a:ln w="25400">
                <a:noFill/>
              </a:ln>
            </c:spPr>
            <c:extLst>
              <c:ext xmlns:c16="http://schemas.microsoft.com/office/drawing/2014/chart" uri="{C3380CC4-5D6E-409C-BE32-E72D297353CC}">
                <c16:uniqueId val="{00000005-ED54-4FA1-895C-CF977FF9545F}"/>
              </c:ext>
            </c:extLst>
          </c:dPt>
          <c:cat>
            <c:multiLvlStrRef>
              <c:f>'AVA (2)'!$V$67:$X$69</c:f>
              <c:multiLvlStrCache>
                <c:ptCount val="3"/>
                <c:lvl>
                  <c:pt idx="0">
                    <c:v>40.68%</c:v>
                  </c:pt>
                  <c:pt idx="1">
                    <c:v>1.32%</c:v>
                  </c:pt>
                  <c:pt idx="2">
                    <c:v>44.79%</c:v>
                  </c:pt>
                </c:lvl>
                <c:lvl>
                  <c:pt idx="0">
                    <c:v>Commom Equity -</c:v>
                  </c:pt>
                  <c:pt idx="1">
                    <c:v>Total Preferred -</c:v>
                  </c:pt>
                  <c:pt idx="2">
                    <c:v>Total Debt -</c:v>
                  </c:pt>
                </c:lvl>
              </c:multiLvlStrCache>
            </c:multiLvlStrRef>
          </c:cat>
          <c:val>
            <c:numRef>
              <c:f>'AVA (2)'!$X$67:$X$69</c:f>
              <c:numCache>
                <c:formatCode>0.00"%"</c:formatCode>
                <c:ptCount val="3"/>
                <c:pt idx="0">
                  <c:v>40.682221604090401</c:v>
                </c:pt>
                <c:pt idx="1">
                  <c:v>1.3212496523008399</c:v>
                </c:pt>
                <c:pt idx="2">
                  <c:v>44.786770799579003</c:v>
                </c:pt>
              </c:numCache>
            </c:numRef>
          </c:val>
          <c:extLst>
            <c:ext xmlns:c16="http://schemas.microsoft.com/office/drawing/2014/chart" uri="{C3380CC4-5D6E-409C-BE32-E72D297353CC}">
              <c16:uniqueId val="{00000006-ED54-4FA1-895C-CF977FF9545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'AVA (2)'!$V$60</c:f>
              <c:strCache>
                <c:ptCount val="1"/>
                <c:pt idx="0">
                  <c:v>EBITDA ($000)</c:v>
                </c:pt>
              </c:strCache>
            </c:strRef>
          </c:tx>
          <c:spPr>
            <a:solidFill>
              <a:srgbClr val="FAB81A"/>
            </a:solidFill>
            <a:ln w="25400">
              <a:noFill/>
            </a:ln>
          </c:spPr>
          <c:invertIfNegative val="0"/>
          <c:cat>
            <c:strRef>
              <c:f>'AVA (2)'!$F$40:$J$40</c:f>
              <c:strCache>
                <c:ptCount val="5"/>
                <c:pt idx="0">
                  <c:v>2021Y</c:v>
                </c:pt>
                <c:pt idx="1">
                  <c:v>2020Y</c:v>
                </c:pt>
                <c:pt idx="2">
                  <c:v>2019Y</c:v>
                </c:pt>
                <c:pt idx="3">
                  <c:v>2018Y</c:v>
                </c:pt>
                <c:pt idx="4">
                  <c:v>2017Y</c:v>
                </c:pt>
              </c:strCache>
            </c:strRef>
          </c:cat>
          <c:val>
            <c:numRef>
              <c:f>'AVA (2)'!$F$76:$J$76</c:f>
              <c:numCache>
                <c:formatCode>#,##0</c:formatCode>
                <c:ptCount val="5"/>
                <c:pt idx="0">
                  <c:v>754749</c:v>
                </c:pt>
                <c:pt idx="1">
                  <c:v>1288468</c:v>
                </c:pt>
                <c:pt idx="2">
                  <c:v>1020859</c:v>
                </c:pt>
                <c:pt idx="3">
                  <c:v>545351</c:v>
                </c:pt>
                <c:pt idx="4">
                  <c:v>587729</c:v>
                </c:pt>
              </c:numCache>
            </c:numRef>
          </c:val>
          <c:extLst>
            <c:ext xmlns:c16="http://schemas.microsoft.com/office/drawing/2014/chart" uri="{C3380CC4-5D6E-409C-BE32-E72D297353CC}">
              <c16:uniqueId val="{00000000-295B-40F0-AEB7-B8470E182239}"/>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'AVA (2)'!$V$61</c:f>
              <c:strCache>
                <c:ptCount val="1"/>
                <c:pt idx="0">
                  <c:v>EBITDA/ Interest Expense (x)</c:v>
                </c:pt>
              </c:strCache>
            </c:strRef>
          </c:tx>
          <c:spPr>
            <a:ln w="25400">
              <a:solidFill>
                <a:srgbClr val="5B5E5E"/>
              </a:solidFill>
              <a:prstDash val="solid"/>
            </a:ln>
          </c:spPr>
          <c:marker>
            <c:symbol val="none"/>
          </c:marker>
          <c:cat>
            <c:strRef>
              <c:f>'AVA (2)'!$F$40:$J$40</c:f>
              <c:strCache>
                <c:ptCount val="5"/>
                <c:pt idx="0">
                  <c:v>2021Y</c:v>
                </c:pt>
                <c:pt idx="1">
                  <c:v>2020Y</c:v>
                </c:pt>
                <c:pt idx="2">
                  <c:v>2019Y</c:v>
                </c:pt>
                <c:pt idx="3">
                  <c:v>2018Y</c:v>
                </c:pt>
                <c:pt idx="4">
                  <c:v>2017Y</c:v>
                </c:pt>
              </c:strCache>
            </c:strRef>
          </c:cat>
          <c:val>
            <c:numRef>
              <c:f>'AVA (2)'!$X$61:$AB$61</c:f>
              <c:numCache>
                <c:formatCode>#,##0.00</c:formatCode>
                <c:ptCount val="5"/>
                <c:pt idx="0">
                  <c:v>3.60169216526528</c:v>
                </c:pt>
                <c:pt idx="1">
                  <c:v>7.0820627260435103</c:v>
                </c:pt>
                <c:pt idx="2">
                  <c:v>5.6249393899321198</c:v>
                </c:pt>
                <c:pt idx="3">
                  <c:v>3.5850523935365999</c:v>
                </c:pt>
                <c:pt idx="4">
                  <c:v>3.77179730718384</c:v>
                </c:pt>
              </c:numCache>
            </c:numRef>
          </c:val>
          <c:smooth val="0"/>
          <c:extLst>
            <c:ext xmlns:c16="http://schemas.microsoft.com/office/drawing/2014/chart" uri="{C3380CC4-5D6E-409C-BE32-E72D297353CC}">
              <c16:uniqueId val="{00000001-295B-40F0-AEB7-B8470E182239}"/>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'AVA (2)'!$V$48:$V$53</c:f>
              <c:strCache>
                <c:ptCount val="6"/>
                <c:pt idx="0">
                  <c:v>Current Year</c:v>
                </c:pt>
                <c:pt idx="1">
                  <c:v>Next Year</c:v>
                </c:pt>
                <c:pt idx="2">
                  <c:v>2Yrs Out</c:v>
                </c:pt>
                <c:pt idx="3">
                  <c:v>3Yrs Out</c:v>
                </c:pt>
                <c:pt idx="4">
                  <c:v>4Yrs Out</c:v>
                </c:pt>
                <c:pt idx="5">
                  <c:v>Thereafter</c:v>
                </c:pt>
              </c:strCache>
            </c:strRef>
          </c:cat>
          <c:val>
            <c:numRef>
              <c:f>'AVA (2)'!$X$48:$X$53</c:f>
              <c:numCache>
                <c:formatCode>#,##0</c:formatCode>
                <c:ptCount val="6"/>
                <c:pt idx="0">
                  <c:v>834645</c:v>
                </c:pt>
                <c:pt idx="1">
                  <c:v>125520</c:v>
                </c:pt>
                <c:pt idx="2">
                  <c:v>374550</c:v>
                </c:pt>
                <c:pt idx="3">
                  <c:v>44951</c:v>
                </c:pt>
                <c:pt idx="4">
                  <c:v>1172284</c:v>
                </c:pt>
                <c:pt idx="5">
                  <c:v>3671384</c:v>
                </c:pt>
              </c:numCache>
            </c:numRef>
          </c:val>
          <c:extLst>
            <c:ext xmlns:c16="http://schemas.microsoft.com/office/drawing/2014/chart" uri="{C3380CC4-5D6E-409C-BE32-E72D297353CC}">
              <c16:uniqueId val="{00000000-E2E5-411F-BA1D-93F5093DD66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'AVA (2)'!$D$44</c:f>
              <c:strCache>
                <c:ptCount val="1"/>
                <c:pt idx="0">
                  <c:v>Debt/ Total Capital (%)</c:v>
                </c:pt>
              </c:strCache>
            </c:strRef>
          </c:tx>
          <c:spPr>
            <a:solidFill>
              <a:srgbClr val="FAB81A"/>
            </a:solidFill>
            <a:ln w="25400">
              <a:noFill/>
            </a:ln>
          </c:spPr>
          <c:invertIfNegative val="0"/>
          <c:cat>
            <c:strRef>
              <c:f>'AVA (2)'!$F$40:$J$40</c:f>
              <c:strCache>
                <c:ptCount val="5"/>
                <c:pt idx="0">
                  <c:v>2021Y</c:v>
                </c:pt>
                <c:pt idx="1">
                  <c:v>2020Y</c:v>
                </c:pt>
                <c:pt idx="2">
                  <c:v>2019Y</c:v>
                </c:pt>
                <c:pt idx="3">
                  <c:v>2018Y</c:v>
                </c:pt>
                <c:pt idx="4">
                  <c:v>2017Y</c:v>
                </c:pt>
              </c:strCache>
            </c:strRef>
          </c:cat>
          <c:val>
            <c:numRef>
              <c:f>'AVA (2)'!$F$44:$J$44</c:f>
              <c:numCache>
                <c:formatCode>#,##0.00</c:formatCode>
                <c:ptCount val="5"/>
                <c:pt idx="0">
                  <c:v>44.786770799579003</c:v>
                </c:pt>
                <c:pt idx="1">
                  <c:v>43.260074228238601</c:v>
                </c:pt>
                <c:pt idx="2">
                  <c:v>45.496666734531701</c:v>
                </c:pt>
                <c:pt idx="3">
                  <c:v>45.367664674871001</c:v>
                </c:pt>
                <c:pt idx="4">
                  <c:v>47.929157136656897</c:v>
                </c:pt>
              </c:numCache>
            </c:numRef>
          </c:val>
          <c:extLst>
            <c:ext xmlns:c16="http://schemas.microsoft.com/office/drawing/2014/chart" uri="{C3380CC4-5D6E-409C-BE32-E72D297353CC}">
              <c16:uniqueId val="{00000000-A7A2-4F3B-A3B7-BB8A173A6A3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'AVA (2)'!$V$71</c:f>
              <c:strCache>
                <c:ptCount val="1"/>
                <c:pt idx="0">
                  <c:v> Average Debt/ EBITDA (x)</c:v>
                </c:pt>
              </c:strCache>
            </c:strRef>
          </c:tx>
          <c:spPr>
            <a:ln w="25400">
              <a:solidFill>
                <a:srgbClr val="5B5E5E"/>
              </a:solidFill>
              <a:prstDash val="solid"/>
            </a:ln>
          </c:spPr>
          <c:marker>
            <c:symbol val="none"/>
          </c:marker>
          <c:cat>
            <c:strRef>
              <c:f>'AVA (2)'!$F$40:$J$40</c:f>
              <c:strCache>
                <c:ptCount val="5"/>
                <c:pt idx="0">
                  <c:v>2021Y</c:v>
                </c:pt>
                <c:pt idx="1">
                  <c:v>2020Y</c:v>
                </c:pt>
                <c:pt idx="2">
                  <c:v>2019Y</c:v>
                </c:pt>
                <c:pt idx="3">
                  <c:v>2018Y</c:v>
                </c:pt>
                <c:pt idx="4">
                  <c:v>2017Y</c:v>
                </c:pt>
              </c:strCache>
            </c:strRef>
          </c:cat>
          <c:val>
            <c:numRef>
              <c:f>'AVA (2)'!$X$71:$AB$71</c:f>
              <c:numCache>
                <c:formatCode>#,##0.00</c:formatCode>
                <c:ptCount val="5"/>
                <c:pt idx="0">
                  <c:v>8.3960931051250096</c:v>
                </c:pt>
                <c:pt idx="1">
                  <c:v>3.2351232238596501</c:v>
                </c:pt>
                <c:pt idx="2">
                  <c:v>3.7800909577130599</c:v>
                </c:pt>
                <c:pt idx="3">
                  <c:v>6.4671184246476097</c:v>
                </c:pt>
                <c:pt idx="4">
                  <c:v>0</c:v>
                </c:pt>
              </c:numCache>
            </c:numRef>
          </c:val>
          <c:smooth val="0"/>
          <c:extLst>
            <c:ext xmlns:c16="http://schemas.microsoft.com/office/drawing/2014/chart" uri="{C3380CC4-5D6E-409C-BE32-E72D297353CC}">
              <c16:uniqueId val="{00000001-A7A2-4F3B-A3B7-BB8A173A6A3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BKH!$V$66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182-421C-B2EB-A1ECDE4B10D5}"/>
              </c:ext>
            </c:extLst>
          </c:dPt>
          <c:dPt>
            <c:idx val="1"/>
            <c:bubble3D val="0"/>
            <c:spPr>
              <a:solidFill>
                <a:srgbClr val="5B5E5E"/>
              </a:solidFill>
              <a:ln w="25400">
                <a:noFill/>
              </a:ln>
            </c:spPr>
            <c:extLst>
              <c:ext xmlns:c16="http://schemas.microsoft.com/office/drawing/2014/chart" uri="{C3380CC4-5D6E-409C-BE32-E72D297353CC}">
                <c16:uniqueId val="{00000003-6182-421C-B2EB-A1ECDE4B10D5}"/>
              </c:ext>
            </c:extLst>
          </c:dPt>
          <c:dPt>
            <c:idx val="2"/>
            <c:bubble3D val="0"/>
            <c:spPr>
              <a:solidFill>
                <a:srgbClr val="008794"/>
              </a:solidFill>
              <a:ln w="25400">
                <a:noFill/>
              </a:ln>
            </c:spPr>
            <c:extLst>
              <c:ext xmlns:c16="http://schemas.microsoft.com/office/drawing/2014/chart" uri="{C3380CC4-5D6E-409C-BE32-E72D297353CC}">
                <c16:uniqueId val="{00000005-6182-421C-B2EB-A1ECDE4B10D5}"/>
              </c:ext>
            </c:extLst>
          </c:dPt>
          <c:cat>
            <c:multiLvlStrRef>
              <c:f>BKH!$V$67:$X$69</c:f>
              <c:multiLvlStrCache>
                <c:ptCount val="3"/>
                <c:lvl>
                  <c:pt idx="0">
                    <c:v>37.49%</c:v>
                  </c:pt>
                  <c:pt idx="1">
                    <c:v>0.00%</c:v>
                  </c:pt>
                  <c:pt idx="2">
                    <c:v>61.16%</c:v>
                  </c:pt>
                </c:lvl>
                <c:lvl>
                  <c:pt idx="0">
                    <c:v>Commom Equity -</c:v>
                  </c:pt>
                  <c:pt idx="1">
                    <c:v>Total Preferred -</c:v>
                  </c:pt>
                  <c:pt idx="2">
                    <c:v>Total Debt -</c:v>
                  </c:pt>
                </c:lvl>
              </c:multiLvlStrCache>
            </c:multiLvlStrRef>
          </c:cat>
          <c:val>
            <c:numRef>
              <c:f>BKH!$X$67:$X$69</c:f>
              <c:numCache>
                <c:formatCode>0.00"%"</c:formatCode>
                <c:ptCount val="3"/>
                <c:pt idx="0">
                  <c:v>37.4900359499429</c:v>
                </c:pt>
                <c:pt idx="1">
                  <c:v>0</c:v>
                </c:pt>
                <c:pt idx="2">
                  <c:v>61.164444018785503</c:v>
                </c:pt>
              </c:numCache>
            </c:numRef>
          </c:val>
          <c:extLst>
            <c:ext xmlns:c16="http://schemas.microsoft.com/office/drawing/2014/chart" uri="{C3380CC4-5D6E-409C-BE32-E72D297353CC}">
              <c16:uniqueId val="{00000006-6182-421C-B2EB-A1ECDE4B10D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BKH!$V$60</c:f>
              <c:strCache>
                <c:ptCount val="1"/>
                <c:pt idx="0">
                  <c:v>EBITDA ($000)</c:v>
                </c:pt>
              </c:strCache>
            </c:strRef>
          </c:tx>
          <c:spPr>
            <a:solidFill>
              <a:srgbClr val="FAB81A"/>
            </a:solidFill>
            <a:ln w="25400">
              <a:noFill/>
            </a:ln>
          </c:spPr>
          <c:invertIfNegative val="0"/>
          <c:cat>
            <c:strRef>
              <c:f>BKH!$F$40:$J$40</c:f>
              <c:strCache>
                <c:ptCount val="5"/>
                <c:pt idx="0">
                  <c:v>2021Y</c:v>
                </c:pt>
                <c:pt idx="1">
                  <c:v>2020Y</c:v>
                </c:pt>
                <c:pt idx="2">
                  <c:v>2019Y</c:v>
                </c:pt>
                <c:pt idx="3">
                  <c:v>2018Y</c:v>
                </c:pt>
                <c:pt idx="4">
                  <c:v>2017Y</c:v>
                </c:pt>
              </c:strCache>
            </c:strRef>
          </c:cat>
          <c:val>
            <c:numRef>
              <c:f>BKH!$F$76:$J$76</c:f>
              <c:numCache>
                <c:formatCode>#,##0</c:formatCode>
                <c:ptCount val="5"/>
                <c:pt idx="0">
                  <c:v>648494</c:v>
                </c:pt>
                <c:pt idx="1">
                  <c:v>645069</c:v>
                </c:pt>
                <c:pt idx="2">
                  <c:v>591313</c:v>
                </c:pt>
                <c:pt idx="3">
                  <c:v>593826</c:v>
                </c:pt>
                <c:pt idx="4">
                  <c:v>608106</c:v>
                </c:pt>
              </c:numCache>
            </c:numRef>
          </c:val>
          <c:extLst>
            <c:ext xmlns:c16="http://schemas.microsoft.com/office/drawing/2014/chart" uri="{C3380CC4-5D6E-409C-BE32-E72D297353CC}">
              <c16:uniqueId val="{00000000-0447-480D-8DD4-22899320EDC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BKH!$V$61</c:f>
              <c:strCache>
                <c:ptCount val="1"/>
                <c:pt idx="0">
                  <c:v>EBITDA/ Interest Expense (x)</c:v>
                </c:pt>
              </c:strCache>
            </c:strRef>
          </c:tx>
          <c:spPr>
            <a:ln w="25400">
              <a:solidFill>
                <a:srgbClr val="5B5E5E"/>
              </a:solidFill>
              <a:prstDash val="solid"/>
            </a:ln>
          </c:spPr>
          <c:marker>
            <c:symbol val="none"/>
          </c:marker>
          <c:cat>
            <c:strRef>
              <c:f>BKH!$F$40:$J$40</c:f>
              <c:strCache>
                <c:ptCount val="5"/>
                <c:pt idx="0">
                  <c:v>2021Y</c:v>
                </c:pt>
                <c:pt idx="1">
                  <c:v>2020Y</c:v>
                </c:pt>
                <c:pt idx="2">
                  <c:v>2019Y</c:v>
                </c:pt>
                <c:pt idx="3">
                  <c:v>2018Y</c:v>
                </c:pt>
                <c:pt idx="4">
                  <c:v>2017Y</c:v>
                </c:pt>
              </c:strCache>
            </c:strRef>
          </c:cat>
          <c:val>
            <c:numRef>
              <c:f>BKH!$X$61:$AB$61</c:f>
              <c:numCache>
                <c:formatCode>#,##0.00</c:formatCode>
                <c:ptCount val="5"/>
                <c:pt idx="0">
                  <c:v>4.2079396802325597</c:v>
                </c:pt>
                <c:pt idx="1">
                  <c:v>4.4508697242135904</c:v>
                </c:pt>
                <c:pt idx="2">
                  <c:v>4.2451630040706103</c:v>
                </c:pt>
                <c:pt idx="3">
                  <c:v>4.1932126313410896</c:v>
                </c:pt>
                <c:pt idx="4">
                  <c:v>4.4028005039169402</c:v>
                </c:pt>
              </c:numCache>
            </c:numRef>
          </c:val>
          <c:smooth val="0"/>
          <c:extLst>
            <c:ext xmlns:c16="http://schemas.microsoft.com/office/drawing/2014/chart" uri="{C3380CC4-5D6E-409C-BE32-E72D297353CC}">
              <c16:uniqueId val="{00000001-0447-480D-8DD4-22899320EDC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BKH!$V$41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BKH!$V$48:$V$53</c:f>
              <c:strCache>
                <c:ptCount val="6"/>
                <c:pt idx="0">
                  <c:v>Current Year</c:v>
                </c:pt>
                <c:pt idx="1">
                  <c:v>Next Year</c:v>
                </c:pt>
                <c:pt idx="2">
                  <c:v>2Yrs Out</c:v>
                </c:pt>
                <c:pt idx="3">
                  <c:v>3Yrs Out</c:v>
                </c:pt>
                <c:pt idx="4">
                  <c:v>4Yrs Out</c:v>
                </c:pt>
                <c:pt idx="5">
                  <c:v>Thereafter</c:v>
                </c:pt>
              </c:strCache>
            </c:strRef>
          </c:cat>
          <c:val>
            <c:numRef>
              <c:f>BKH!$X$48:$X$53</c:f>
              <c:numCache>
                <c:formatCode>#,##0</c:formatCode>
                <c:ptCount val="6"/>
                <c:pt idx="0">
                  <c:v>420180</c:v>
                </c:pt>
                <c:pt idx="1">
                  <c:v>525000</c:v>
                </c:pt>
                <c:pt idx="2">
                  <c:v>600000</c:v>
                </c:pt>
                <c:pt idx="3">
                  <c:v>0</c:v>
                </c:pt>
                <c:pt idx="4">
                  <c:v>300000</c:v>
                </c:pt>
                <c:pt idx="5">
                  <c:v>2735000</c:v>
                </c:pt>
              </c:numCache>
            </c:numRef>
          </c:val>
          <c:extLst>
            <c:ext xmlns:c16="http://schemas.microsoft.com/office/drawing/2014/chart" uri="{C3380CC4-5D6E-409C-BE32-E72D297353CC}">
              <c16:uniqueId val="{00000000-55DE-463E-95B0-9A2A521CEF6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BKH!$D$44</c:f>
              <c:strCache>
                <c:ptCount val="1"/>
                <c:pt idx="0">
                  <c:v>Debt/ Total Capital (%)</c:v>
                </c:pt>
              </c:strCache>
            </c:strRef>
          </c:tx>
          <c:spPr>
            <a:solidFill>
              <a:srgbClr val="FAB81A"/>
            </a:solidFill>
            <a:ln w="25400">
              <a:noFill/>
            </a:ln>
          </c:spPr>
          <c:invertIfNegative val="0"/>
          <c:cat>
            <c:strRef>
              <c:f>BKH!$F$40:$J$40</c:f>
              <c:strCache>
                <c:ptCount val="5"/>
                <c:pt idx="0">
                  <c:v>2021Y</c:v>
                </c:pt>
                <c:pt idx="1">
                  <c:v>2020Y</c:v>
                </c:pt>
                <c:pt idx="2">
                  <c:v>2019Y</c:v>
                </c:pt>
                <c:pt idx="3">
                  <c:v>2018Y</c:v>
                </c:pt>
                <c:pt idx="4">
                  <c:v>2017Y</c:v>
                </c:pt>
              </c:strCache>
            </c:strRef>
          </c:cat>
          <c:val>
            <c:numRef>
              <c:f>BKH!$F$44:$J$44</c:f>
              <c:numCache>
                <c:formatCode>#,##0.00</c:formatCode>
                <c:ptCount val="5"/>
                <c:pt idx="0">
                  <c:v>61.164444018785503</c:v>
                </c:pt>
                <c:pt idx="1">
                  <c:v>58.640202206790399</c:v>
                </c:pt>
                <c:pt idx="2">
                  <c:v>58.690391308728501</c:v>
                </c:pt>
                <c:pt idx="3">
                  <c:v>57.871405757418401</c:v>
                </c:pt>
                <c:pt idx="4">
                  <c:v>64.633181707165207</c:v>
                </c:pt>
              </c:numCache>
            </c:numRef>
          </c:val>
          <c:extLst>
            <c:ext xmlns:c16="http://schemas.microsoft.com/office/drawing/2014/chart" uri="{C3380CC4-5D6E-409C-BE32-E72D297353CC}">
              <c16:uniqueId val="{00000000-58FD-4E15-B20C-BD09775CF7D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BKH!$V$71</c:f>
              <c:strCache>
                <c:ptCount val="1"/>
                <c:pt idx="0">
                  <c:v> Average Debt/ EBITDA (x)</c:v>
                </c:pt>
              </c:strCache>
            </c:strRef>
          </c:tx>
          <c:spPr>
            <a:ln w="25400">
              <a:solidFill>
                <a:srgbClr val="5B5E5E"/>
              </a:solidFill>
              <a:prstDash val="solid"/>
            </a:ln>
          </c:spPr>
          <c:marker>
            <c:symbol val="none"/>
          </c:marker>
          <c:cat>
            <c:strRef>
              <c:f>BKH!$F$40:$J$40</c:f>
              <c:strCache>
                <c:ptCount val="5"/>
                <c:pt idx="0">
                  <c:v>2021Y</c:v>
                </c:pt>
                <c:pt idx="1">
                  <c:v>2020Y</c:v>
                </c:pt>
                <c:pt idx="2">
                  <c:v>2019Y</c:v>
                </c:pt>
                <c:pt idx="3">
                  <c:v>2018Y</c:v>
                </c:pt>
                <c:pt idx="4">
                  <c:v>2017Y</c:v>
                </c:pt>
              </c:strCache>
            </c:strRef>
          </c:cat>
          <c:val>
            <c:numRef>
              <c:f>BKH!$X$71:$AB$71</c:f>
              <c:numCache>
                <c:formatCode>#,##0.00</c:formatCode>
                <c:ptCount val="5"/>
                <c:pt idx="0">
                  <c:v>6.6840637692869898</c:v>
                </c:pt>
                <c:pt idx="1">
                  <c:v>5.5257652669714403</c:v>
                </c:pt>
                <c:pt idx="2">
                  <c:v>5.4825993171129301</c:v>
                </c:pt>
                <c:pt idx="3">
                  <c:v>5.5015667468248299</c:v>
                </c:pt>
                <c:pt idx="4">
                  <c:v>5.4275930101002103</c:v>
                </c:pt>
              </c:numCache>
            </c:numRef>
          </c:val>
          <c:smooth val="0"/>
          <c:extLst>
            <c:ext xmlns:c16="http://schemas.microsoft.com/office/drawing/2014/chart" uri="{C3380CC4-5D6E-409C-BE32-E72D297353CC}">
              <c16:uniqueId val="{00000001-58FD-4E15-B20C-BD09775CF7D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1435-45FF-ACBA-FEA3FF3B491B}"/>
              </c:ext>
            </c:extLst>
          </c:dPt>
          <c:dPt>
            <c:idx val="1"/>
            <c:bubble3D val="0"/>
            <c:spPr>
              <a:solidFill>
                <a:srgbClr val="5B5E5E"/>
              </a:solidFill>
              <a:ln w="25400">
                <a:noFill/>
              </a:ln>
            </c:spPr>
            <c:extLst>
              <c:ext xmlns:c16="http://schemas.microsoft.com/office/drawing/2014/chart" uri="{C3380CC4-5D6E-409C-BE32-E72D297353CC}">
                <c16:uniqueId val="{00000003-1435-45FF-ACBA-FEA3FF3B491B}"/>
              </c:ext>
            </c:extLst>
          </c:dPt>
          <c:dPt>
            <c:idx val="2"/>
            <c:bubble3D val="0"/>
            <c:spPr>
              <a:solidFill>
                <a:srgbClr val="008794"/>
              </a:solidFill>
              <a:ln w="25400">
                <a:noFill/>
              </a:ln>
            </c:spPr>
            <c:extLst>
              <c:ext xmlns:c16="http://schemas.microsoft.com/office/drawing/2014/chart" uri="{C3380CC4-5D6E-409C-BE32-E72D297353CC}">
                <c16:uniqueId val="{00000005-1435-45FF-ACBA-FEA3FF3B491B}"/>
              </c:ext>
            </c:extLst>
          </c:dPt>
          <c:cat>
            <c:multiLvlStrRef>
              <c:f>CNP!$V$67:$X$69</c:f>
              <c:multiLvlStrCache>
                <c:ptCount val="3"/>
                <c:lvl>
                  <c:pt idx="0">
                    <c:v>33.73%</c:v>
                  </c:pt>
                  <c:pt idx="1">
                    <c:v>3.13%</c:v>
                  </c:pt>
                  <c:pt idx="2">
                    <c:v>63.13%</c:v>
                  </c:pt>
                </c:lvl>
                <c:lvl>
                  <c:pt idx="0">
                    <c:v>Commom Equity -</c:v>
                  </c:pt>
                  <c:pt idx="1">
                    <c:v>Total Preferred -</c:v>
                  </c:pt>
                  <c:pt idx="2">
                    <c:v>Total Debt -</c:v>
                  </c:pt>
                </c:lvl>
              </c:multiLvlStrCache>
            </c:multiLvlStrRef>
          </c:cat>
          <c:val>
            <c:numRef>
              <c:f>CNP!$X$67:$X$69</c:f>
              <c:numCache>
                <c:formatCode>0.00"%"</c:formatCode>
                <c:ptCount val="3"/>
                <c:pt idx="0">
                  <c:v>33.726119636705299</c:v>
                </c:pt>
                <c:pt idx="1">
                  <c:v>3.1318509238960202</c:v>
                </c:pt>
                <c:pt idx="2">
                  <c:v>63.130284998434099</c:v>
                </c:pt>
              </c:numCache>
            </c:numRef>
          </c:val>
          <c:extLst>
            <c:ext xmlns:c16="http://schemas.microsoft.com/office/drawing/2014/chart" uri="{C3380CC4-5D6E-409C-BE32-E72D297353CC}">
              <c16:uniqueId val="{00000006-1435-45FF-ACBA-FEA3FF3B491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LNT!$V$66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7DB-4EBB-A9AE-6BDA5D4C3B07}"/>
              </c:ext>
            </c:extLst>
          </c:dPt>
          <c:dPt>
            <c:idx val="1"/>
            <c:bubble3D val="0"/>
            <c:spPr>
              <a:solidFill>
                <a:srgbClr val="5B5E5E"/>
              </a:solidFill>
              <a:ln w="25400">
                <a:noFill/>
              </a:ln>
            </c:spPr>
            <c:extLst>
              <c:ext xmlns:c16="http://schemas.microsoft.com/office/drawing/2014/chart" uri="{C3380CC4-5D6E-409C-BE32-E72D297353CC}">
                <c16:uniqueId val="{00000003-57DB-4EBB-A9AE-6BDA5D4C3B07}"/>
              </c:ext>
            </c:extLst>
          </c:dPt>
          <c:dPt>
            <c:idx val="2"/>
            <c:bubble3D val="0"/>
            <c:spPr>
              <a:solidFill>
                <a:srgbClr val="008794"/>
              </a:solidFill>
              <a:ln w="25400">
                <a:noFill/>
              </a:ln>
            </c:spPr>
            <c:extLst>
              <c:ext xmlns:c16="http://schemas.microsoft.com/office/drawing/2014/chart" uri="{C3380CC4-5D6E-409C-BE32-E72D297353CC}">
                <c16:uniqueId val="{00000005-57DB-4EBB-A9AE-6BDA5D4C3B07}"/>
              </c:ext>
            </c:extLst>
          </c:dPt>
          <c:cat>
            <c:multiLvlStrRef>
              <c:f>LNT!$V$67:$X$69</c:f>
              <c:multiLvlStrCache>
                <c:ptCount val="3"/>
                <c:lvl>
                  <c:pt idx="0">
                    <c:v>43.10%</c:v>
                  </c:pt>
                  <c:pt idx="1">
                    <c:v>0.00%</c:v>
                  </c:pt>
                  <c:pt idx="2">
                    <c:v>56.90%</c:v>
                  </c:pt>
                </c:lvl>
                <c:lvl>
                  <c:pt idx="0">
                    <c:v>Commom Equity -</c:v>
                  </c:pt>
                  <c:pt idx="1">
                    <c:v>Total Preferred -</c:v>
                  </c:pt>
                  <c:pt idx="2">
                    <c:v>Total Debt -</c:v>
                  </c:pt>
                </c:lvl>
              </c:multiLvlStrCache>
            </c:multiLvlStrRef>
          </c:cat>
          <c:val>
            <c:numRef>
              <c:f>LNT!$X$67:$X$69</c:f>
              <c:numCache>
                <c:formatCode>0.00"%"</c:formatCode>
                <c:ptCount val="3"/>
                <c:pt idx="0">
                  <c:v>43.0966256565221</c:v>
                </c:pt>
                <c:pt idx="1">
                  <c:v>0</c:v>
                </c:pt>
                <c:pt idx="2">
                  <c:v>56.903374343477999</c:v>
                </c:pt>
              </c:numCache>
            </c:numRef>
          </c:val>
          <c:extLst>
            <c:ext xmlns:c16="http://schemas.microsoft.com/office/drawing/2014/chart" uri="{C3380CC4-5D6E-409C-BE32-E72D297353CC}">
              <c16:uniqueId val="{00000006-57DB-4EBB-A9AE-6BDA5D4C3B0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CNP!$V$60</c:f>
              <c:strCache>
                <c:ptCount val="1"/>
                <c:pt idx="0">
                  <c:v>EBITDA ($000)</c:v>
                </c:pt>
              </c:strCache>
            </c:strRef>
          </c:tx>
          <c:spPr>
            <a:solidFill>
              <a:srgbClr val="FAB81A"/>
            </a:solidFill>
            <a:ln w="25400">
              <a:noFill/>
            </a:ln>
          </c:spPr>
          <c:invertIfNegative val="0"/>
          <c:cat>
            <c:strRef>
              <c:f>CNP!$F$40:$J$40</c:f>
              <c:strCache>
                <c:ptCount val="5"/>
                <c:pt idx="0">
                  <c:v>2021Y</c:v>
                </c:pt>
                <c:pt idx="1">
                  <c:v>2020Y</c:v>
                </c:pt>
                <c:pt idx="2">
                  <c:v>2019Y</c:v>
                </c:pt>
                <c:pt idx="3">
                  <c:v>2018Y</c:v>
                </c:pt>
                <c:pt idx="4">
                  <c:v>2017Y</c:v>
                </c:pt>
              </c:strCache>
            </c:strRef>
          </c:cat>
          <c:val>
            <c:numRef>
              <c:f>CNP!$F$76:$J$76</c:f>
              <c:numCache>
                <c:formatCode>#,##0</c:formatCode>
                <c:ptCount val="5"/>
                <c:pt idx="0">
                  <c:v>2623000</c:v>
                </c:pt>
                <c:pt idx="1">
                  <c:v>2281000</c:v>
                </c:pt>
                <c:pt idx="2">
                  <c:v>2652000</c:v>
                </c:pt>
                <c:pt idx="3">
                  <c:v>2177000</c:v>
                </c:pt>
                <c:pt idx="4">
                  <c:v>2489000</c:v>
                </c:pt>
              </c:numCache>
            </c:numRef>
          </c:val>
          <c:extLst>
            <c:ext xmlns:c16="http://schemas.microsoft.com/office/drawing/2014/chart" uri="{C3380CC4-5D6E-409C-BE32-E72D297353CC}">
              <c16:uniqueId val="{00000000-1B33-4795-90D0-D76251B4C51C}"/>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CNP!$V$61</c:f>
              <c:strCache>
                <c:ptCount val="1"/>
                <c:pt idx="0">
                  <c:v>EBITDA/ Interest Expense (x)</c:v>
                </c:pt>
              </c:strCache>
            </c:strRef>
          </c:tx>
          <c:spPr>
            <a:ln w="25400">
              <a:solidFill>
                <a:srgbClr val="5B5E5E"/>
              </a:solidFill>
              <a:prstDash val="solid"/>
            </a:ln>
          </c:spPr>
          <c:marker>
            <c:symbol val="none"/>
          </c:marker>
          <c:cat>
            <c:strRef>
              <c:f>CNP!$F$40:$J$40</c:f>
              <c:strCache>
                <c:ptCount val="5"/>
                <c:pt idx="0">
                  <c:v>2021Y</c:v>
                </c:pt>
                <c:pt idx="1">
                  <c:v>2020Y</c:v>
                </c:pt>
                <c:pt idx="2">
                  <c:v>2019Y</c:v>
                </c:pt>
                <c:pt idx="3">
                  <c:v>2018Y</c:v>
                </c:pt>
                <c:pt idx="4">
                  <c:v>2017Y</c:v>
                </c:pt>
              </c:strCache>
            </c:strRef>
          </c:cat>
          <c:val>
            <c:numRef>
              <c:f>CNP!$X$61:$AB$61</c:f>
              <c:numCache>
                <c:formatCode>#,##0.00</c:formatCode>
                <c:ptCount val="5"/>
                <c:pt idx="0">
                  <c:v>4.9584120982986803</c:v>
                </c:pt>
                <c:pt idx="1">
                  <c:v>4.3119092627599196</c:v>
                </c:pt>
                <c:pt idx="2">
                  <c:v>4.6772486772486799</c:v>
                </c:pt>
                <c:pt idx="3">
                  <c:v>5.18333333333333</c:v>
                </c:pt>
                <c:pt idx="4">
                  <c:v>6.3820512820512798</c:v>
                </c:pt>
              </c:numCache>
            </c:numRef>
          </c:val>
          <c:smooth val="0"/>
          <c:extLst>
            <c:ext xmlns:c16="http://schemas.microsoft.com/office/drawing/2014/chart" uri="{C3380CC4-5D6E-409C-BE32-E72D297353CC}">
              <c16:uniqueId val="{00000001-1B33-4795-90D0-D76251B4C51C}"/>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CNP!$V$48:$V$53</c:f>
              <c:strCache>
                <c:ptCount val="6"/>
                <c:pt idx="0">
                  <c:v>Current Year</c:v>
                </c:pt>
                <c:pt idx="1">
                  <c:v>Next Year</c:v>
                </c:pt>
                <c:pt idx="2">
                  <c:v>2Yrs Out</c:v>
                </c:pt>
                <c:pt idx="3">
                  <c:v>3Yrs Out</c:v>
                </c:pt>
                <c:pt idx="4">
                  <c:v>4Yrs Out</c:v>
                </c:pt>
                <c:pt idx="5">
                  <c:v>Thereafter</c:v>
                </c:pt>
              </c:strCache>
            </c:strRef>
          </c:cat>
          <c:val>
            <c:numRef>
              <c:f>CNP!$X$48:$X$53</c:f>
              <c:numCache>
                <c:formatCode>#,##0</c:formatCode>
                <c:ptCount val="6"/>
                <c:pt idx="0">
                  <c:v>545000</c:v>
                </c:pt>
                <c:pt idx="1">
                  <c:v>2113000</c:v>
                </c:pt>
                <c:pt idx="2">
                  <c:v>4283000</c:v>
                </c:pt>
                <c:pt idx="3">
                  <c:v>51000</c:v>
                </c:pt>
                <c:pt idx="4">
                  <c:v>860000</c:v>
                </c:pt>
                <c:pt idx="5">
                  <c:v>8251000</c:v>
                </c:pt>
              </c:numCache>
            </c:numRef>
          </c:val>
          <c:extLst>
            <c:ext xmlns:c16="http://schemas.microsoft.com/office/drawing/2014/chart" uri="{C3380CC4-5D6E-409C-BE32-E72D297353CC}">
              <c16:uniqueId val="{00000000-5AC0-4880-BC8B-1B047823D14D}"/>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CNP!$D$44</c:f>
              <c:strCache>
                <c:ptCount val="1"/>
                <c:pt idx="0">
                  <c:v>Debt/ Total Capital (%)</c:v>
                </c:pt>
              </c:strCache>
            </c:strRef>
          </c:tx>
          <c:spPr>
            <a:solidFill>
              <a:srgbClr val="FAB81A"/>
            </a:solidFill>
            <a:ln w="25400">
              <a:noFill/>
            </a:ln>
          </c:spPr>
          <c:invertIfNegative val="0"/>
          <c:cat>
            <c:strRef>
              <c:f>CNP!$F$40:$J$40</c:f>
              <c:strCache>
                <c:ptCount val="5"/>
                <c:pt idx="0">
                  <c:v>2021Y</c:v>
                </c:pt>
                <c:pt idx="1">
                  <c:v>2020Y</c:v>
                </c:pt>
                <c:pt idx="2">
                  <c:v>2019Y</c:v>
                </c:pt>
                <c:pt idx="3">
                  <c:v>2018Y</c:v>
                </c:pt>
                <c:pt idx="4">
                  <c:v>2017Y</c:v>
                </c:pt>
              </c:strCache>
            </c:strRef>
          </c:cat>
          <c:val>
            <c:numRef>
              <c:f>CNP!$F$44:$J$44</c:f>
              <c:numCache>
                <c:formatCode>#,##0.00</c:formatCode>
                <c:ptCount val="5"/>
                <c:pt idx="0">
                  <c:v>63.130284998434099</c:v>
                </c:pt>
                <c:pt idx="1">
                  <c:v>61.741521539871698</c:v>
                </c:pt>
                <c:pt idx="2">
                  <c:v>64.432814228576305</c:v>
                </c:pt>
                <c:pt idx="3">
                  <c:v>53.211009174311897</c:v>
                </c:pt>
                <c:pt idx="4">
                  <c:v>65.345949142519203</c:v>
                </c:pt>
              </c:numCache>
            </c:numRef>
          </c:val>
          <c:extLst>
            <c:ext xmlns:c16="http://schemas.microsoft.com/office/drawing/2014/chart" uri="{C3380CC4-5D6E-409C-BE32-E72D297353CC}">
              <c16:uniqueId val="{00000000-772B-4FA5-A28A-B7E5F2348431}"/>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CNP!$V$71</c:f>
              <c:strCache>
                <c:ptCount val="1"/>
                <c:pt idx="0">
                  <c:v> Average Debt/ EBITDA (x)</c:v>
                </c:pt>
              </c:strCache>
            </c:strRef>
          </c:tx>
          <c:spPr>
            <a:ln w="25400">
              <a:solidFill>
                <a:srgbClr val="5B5E5E"/>
              </a:solidFill>
              <a:prstDash val="solid"/>
            </a:ln>
          </c:spPr>
          <c:marker>
            <c:symbol val="none"/>
          </c:marker>
          <c:cat>
            <c:strRef>
              <c:f>CNP!$F$40:$J$40</c:f>
              <c:strCache>
                <c:ptCount val="5"/>
                <c:pt idx="0">
                  <c:v>2021Y</c:v>
                </c:pt>
                <c:pt idx="1">
                  <c:v>2020Y</c:v>
                </c:pt>
                <c:pt idx="2">
                  <c:v>2019Y</c:v>
                </c:pt>
                <c:pt idx="3">
                  <c:v>2018Y</c:v>
                </c:pt>
                <c:pt idx="4">
                  <c:v>2017Y</c:v>
                </c:pt>
              </c:strCache>
            </c:strRef>
          </c:cat>
          <c:val>
            <c:numRef>
              <c:f>CNP!$X$71:$AB$71</c:f>
              <c:numCache>
                <c:formatCode>#,##0.00</c:formatCode>
                <c:ptCount val="5"/>
                <c:pt idx="0">
                  <c:v>6.0305947388486496</c:v>
                </c:pt>
                <c:pt idx="1">
                  <c:v>6.1125054800526097</c:v>
                </c:pt>
                <c:pt idx="2">
                  <c:v>5.2801187782805403</c:v>
                </c:pt>
                <c:pt idx="3">
                  <c:v>3.8879191548001799</c:v>
                </c:pt>
                <c:pt idx="4">
                  <c:v>3.49306950582563</c:v>
                </c:pt>
              </c:numCache>
            </c:numRef>
          </c:val>
          <c:smooth val="0"/>
          <c:extLst>
            <c:ext xmlns:c16="http://schemas.microsoft.com/office/drawing/2014/chart" uri="{C3380CC4-5D6E-409C-BE32-E72D297353CC}">
              <c16:uniqueId val="{00000001-772B-4FA5-A28A-B7E5F2348431}"/>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E28-4FBC-A28F-A786FECB7F2C}"/>
              </c:ext>
            </c:extLst>
          </c:dPt>
          <c:dPt>
            <c:idx val="1"/>
            <c:bubble3D val="0"/>
            <c:spPr>
              <a:solidFill>
                <a:srgbClr val="5B5E5E"/>
              </a:solidFill>
              <a:ln w="25400">
                <a:noFill/>
              </a:ln>
            </c:spPr>
            <c:extLst>
              <c:ext xmlns:c16="http://schemas.microsoft.com/office/drawing/2014/chart" uri="{C3380CC4-5D6E-409C-BE32-E72D297353CC}">
                <c16:uniqueId val="{00000003-7E28-4FBC-A28F-A786FECB7F2C}"/>
              </c:ext>
            </c:extLst>
          </c:dPt>
          <c:dPt>
            <c:idx val="2"/>
            <c:bubble3D val="0"/>
            <c:spPr>
              <a:solidFill>
                <a:srgbClr val="008794"/>
              </a:solidFill>
              <a:ln w="25400">
                <a:noFill/>
              </a:ln>
            </c:spPr>
            <c:extLst>
              <c:ext xmlns:c16="http://schemas.microsoft.com/office/drawing/2014/chart" uri="{C3380CC4-5D6E-409C-BE32-E72D297353CC}">
                <c16:uniqueId val="{00000005-7E28-4FBC-A28F-A786FECB7F2C}"/>
              </c:ext>
            </c:extLst>
          </c:dPt>
          <c:cat>
            <c:multiLvlStrRef>
              <c:f>'CNP (2)'!$V$67:$X$69</c:f>
              <c:multiLvlStrCache>
                <c:ptCount val="3"/>
                <c:lvl>
                  <c:pt idx="0">
                    <c:v>39.72%</c:v>
                  </c:pt>
                  <c:pt idx="1">
                    <c:v>0.00%</c:v>
                  </c:pt>
                  <c:pt idx="2">
                    <c:v>60.28%</c:v>
                  </c:pt>
                </c:lvl>
                <c:lvl>
                  <c:pt idx="0">
                    <c:v>Commom Equity -</c:v>
                  </c:pt>
                  <c:pt idx="1">
                    <c:v>Total Preferred -</c:v>
                  </c:pt>
                  <c:pt idx="2">
                    <c:v>Total Debt -</c:v>
                  </c:pt>
                </c:lvl>
              </c:multiLvlStrCache>
            </c:multiLvlStrRef>
          </c:cat>
          <c:val>
            <c:numRef>
              <c:f>'CNP (2)'!$X$67:$X$69</c:f>
              <c:numCache>
                <c:formatCode>0.00"%"</c:formatCode>
                <c:ptCount val="3"/>
                <c:pt idx="0">
                  <c:v>39.723623601667001</c:v>
                </c:pt>
                <c:pt idx="1">
                  <c:v>0</c:v>
                </c:pt>
                <c:pt idx="2">
                  <c:v>60.276376398332999</c:v>
                </c:pt>
              </c:numCache>
            </c:numRef>
          </c:val>
          <c:extLst>
            <c:ext xmlns:c16="http://schemas.microsoft.com/office/drawing/2014/chart" uri="{C3380CC4-5D6E-409C-BE32-E72D297353CC}">
              <c16:uniqueId val="{00000006-7E28-4FBC-A28F-A786FECB7F2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'CNP (2)'!$V$60</c:f>
              <c:strCache>
                <c:ptCount val="1"/>
                <c:pt idx="0">
                  <c:v>EBITDA ($000)</c:v>
                </c:pt>
              </c:strCache>
            </c:strRef>
          </c:tx>
          <c:spPr>
            <a:solidFill>
              <a:srgbClr val="FAB81A"/>
            </a:solidFill>
            <a:ln w="25400">
              <a:noFill/>
            </a:ln>
          </c:spPr>
          <c:invertIfNegative val="0"/>
          <c:cat>
            <c:strRef>
              <c:f>'CNP (2)'!$F$40:$J$40</c:f>
              <c:strCache>
                <c:ptCount val="5"/>
                <c:pt idx="0">
                  <c:v>2021Y</c:v>
                </c:pt>
                <c:pt idx="1">
                  <c:v>2020Y</c:v>
                </c:pt>
                <c:pt idx="2">
                  <c:v>2019Y</c:v>
                </c:pt>
                <c:pt idx="3">
                  <c:v>2018Y</c:v>
                </c:pt>
                <c:pt idx="4">
                  <c:v>2017Y</c:v>
                </c:pt>
              </c:strCache>
            </c:strRef>
          </c:cat>
          <c:val>
            <c:numRef>
              <c:f>'CNP (2)'!$F$76:$J$76</c:f>
              <c:numCache>
                <c:formatCode>#,##0</c:formatCode>
                <c:ptCount val="5"/>
                <c:pt idx="0">
                  <c:v>1303000</c:v>
                </c:pt>
                <c:pt idx="1">
                  <c:v>1146000</c:v>
                </c:pt>
                <c:pt idx="2">
                  <c:v>1287000</c:v>
                </c:pt>
                <c:pt idx="3">
                  <c:v>1539000</c:v>
                </c:pt>
                <c:pt idx="4">
                  <c:v>1353000</c:v>
                </c:pt>
              </c:numCache>
            </c:numRef>
          </c:val>
          <c:extLst>
            <c:ext xmlns:c16="http://schemas.microsoft.com/office/drawing/2014/chart" uri="{C3380CC4-5D6E-409C-BE32-E72D297353CC}">
              <c16:uniqueId val="{00000000-4BE9-4A41-A2FD-D537CD85E12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'CNP (2)'!$V$61</c:f>
              <c:strCache>
                <c:ptCount val="1"/>
                <c:pt idx="0">
                  <c:v>EBITDA/ Interest Expense (x)</c:v>
                </c:pt>
              </c:strCache>
            </c:strRef>
          </c:tx>
          <c:spPr>
            <a:ln w="25400">
              <a:solidFill>
                <a:srgbClr val="5B5E5E"/>
              </a:solidFill>
              <a:prstDash val="solid"/>
            </a:ln>
          </c:spPr>
          <c:marker>
            <c:symbol val="none"/>
          </c:marker>
          <c:cat>
            <c:strRef>
              <c:f>'CNP (2)'!$F$40:$J$40</c:f>
              <c:strCache>
                <c:ptCount val="5"/>
                <c:pt idx="0">
                  <c:v>2021Y</c:v>
                </c:pt>
                <c:pt idx="1">
                  <c:v>2020Y</c:v>
                </c:pt>
                <c:pt idx="2">
                  <c:v>2019Y</c:v>
                </c:pt>
                <c:pt idx="3">
                  <c:v>2018Y</c:v>
                </c:pt>
                <c:pt idx="4">
                  <c:v>2017Y</c:v>
                </c:pt>
              </c:strCache>
            </c:strRef>
          </c:cat>
          <c:val>
            <c:numRef>
              <c:f>'CNP (2)'!$X$61:$AB$61</c:f>
              <c:numCache>
                <c:formatCode>#,##0.00</c:formatCode>
                <c:ptCount val="5"/>
                <c:pt idx="0">
                  <c:v>6.3872549019607803</c:v>
                </c:pt>
                <c:pt idx="1">
                  <c:v>5.7587939698492496</c:v>
                </c:pt>
                <c:pt idx="2">
                  <c:v>6.3399014778325098</c:v>
                </c:pt>
                <c:pt idx="3">
                  <c:v>7.8121827411167502</c:v>
                </c:pt>
                <c:pt idx="4">
                  <c:v>6.6</c:v>
                </c:pt>
              </c:numCache>
            </c:numRef>
          </c:val>
          <c:smooth val="0"/>
          <c:extLst>
            <c:ext xmlns:c16="http://schemas.microsoft.com/office/drawing/2014/chart" uri="{C3380CC4-5D6E-409C-BE32-E72D297353CC}">
              <c16:uniqueId val="{00000001-4BE9-4A41-A2FD-D537CD85E12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'CNP (2)'!$V$48:$V$53</c:f>
              <c:strCache>
                <c:ptCount val="6"/>
                <c:pt idx="0">
                  <c:v>Current Year</c:v>
                </c:pt>
                <c:pt idx="1">
                  <c:v>Next Year</c:v>
                </c:pt>
                <c:pt idx="2">
                  <c:v>2Yrs Out</c:v>
                </c:pt>
                <c:pt idx="3">
                  <c:v>3Yrs Out</c:v>
                </c:pt>
                <c:pt idx="4">
                  <c:v>4Yrs Out</c:v>
                </c:pt>
                <c:pt idx="5">
                  <c:v>Thereafter</c:v>
                </c:pt>
              </c:strCache>
            </c:strRef>
          </c:cat>
          <c:val>
            <c:numRef>
              <c:f>'CNP (2)'!$X$48:$X$53</c:f>
              <c:numCache>
                <c:formatCode>#,##0</c:formatCode>
                <c:ptCount val="6"/>
                <c:pt idx="0">
                  <c:v>520000</c:v>
                </c:pt>
                <c:pt idx="1">
                  <c:v>356000</c:v>
                </c:pt>
                <c:pt idx="2">
                  <c:v>161000</c:v>
                </c:pt>
                <c:pt idx="3">
                  <c:v>0</c:v>
                </c:pt>
                <c:pt idx="4">
                  <c:v>300000</c:v>
                </c:pt>
                <c:pt idx="5">
                  <c:v>4158000</c:v>
                </c:pt>
              </c:numCache>
            </c:numRef>
          </c:val>
          <c:extLst>
            <c:ext xmlns:c16="http://schemas.microsoft.com/office/drawing/2014/chart" uri="{C3380CC4-5D6E-409C-BE32-E72D297353CC}">
              <c16:uniqueId val="{00000000-7D7C-4EDF-8BDF-CEE06EA5CC1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'CNP (2)'!$D$44</c:f>
              <c:strCache>
                <c:ptCount val="1"/>
                <c:pt idx="0">
                  <c:v>Debt/ Total Capital (%)</c:v>
                </c:pt>
              </c:strCache>
            </c:strRef>
          </c:tx>
          <c:spPr>
            <a:solidFill>
              <a:srgbClr val="FAB81A"/>
            </a:solidFill>
            <a:ln w="25400">
              <a:noFill/>
            </a:ln>
          </c:spPr>
          <c:invertIfNegative val="0"/>
          <c:cat>
            <c:strRef>
              <c:f>'CNP (2)'!$F$40:$J$40</c:f>
              <c:strCache>
                <c:ptCount val="5"/>
                <c:pt idx="0">
                  <c:v>2021Y</c:v>
                </c:pt>
                <c:pt idx="1">
                  <c:v>2020Y</c:v>
                </c:pt>
                <c:pt idx="2">
                  <c:v>2019Y</c:v>
                </c:pt>
                <c:pt idx="3">
                  <c:v>2018Y</c:v>
                </c:pt>
                <c:pt idx="4">
                  <c:v>2017Y</c:v>
                </c:pt>
              </c:strCache>
            </c:strRef>
          </c:cat>
          <c:val>
            <c:numRef>
              <c:f>'CNP (2)'!$F$44:$J$44</c:f>
              <c:numCache>
                <c:formatCode>#,##0.00</c:formatCode>
                <c:ptCount val="5"/>
                <c:pt idx="0">
                  <c:v>60.276376398332999</c:v>
                </c:pt>
                <c:pt idx="1">
                  <c:v>61.739023490345602</c:v>
                </c:pt>
                <c:pt idx="2">
                  <c:v>60.363326018044397</c:v>
                </c:pt>
                <c:pt idx="3">
                  <c:v>63.746958637469596</c:v>
                </c:pt>
                <c:pt idx="4">
                  <c:v>66.736871665262598</c:v>
                </c:pt>
              </c:numCache>
            </c:numRef>
          </c:val>
          <c:extLst>
            <c:ext xmlns:c16="http://schemas.microsoft.com/office/drawing/2014/chart" uri="{C3380CC4-5D6E-409C-BE32-E72D297353CC}">
              <c16:uniqueId val="{00000000-A2F6-4591-B976-7154730F27E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'CNP (2)'!$V$71</c:f>
              <c:strCache>
                <c:ptCount val="1"/>
                <c:pt idx="0">
                  <c:v> Average Debt/ EBITDA (x)</c:v>
                </c:pt>
              </c:strCache>
            </c:strRef>
          </c:tx>
          <c:spPr>
            <a:ln w="25400">
              <a:solidFill>
                <a:srgbClr val="5B5E5E"/>
              </a:solidFill>
              <a:prstDash val="solid"/>
            </a:ln>
          </c:spPr>
          <c:marker>
            <c:symbol val="none"/>
          </c:marker>
          <c:cat>
            <c:strRef>
              <c:f>'CNP (2)'!$F$40:$J$40</c:f>
              <c:strCache>
                <c:ptCount val="5"/>
                <c:pt idx="0">
                  <c:v>2021Y</c:v>
                </c:pt>
                <c:pt idx="1">
                  <c:v>2020Y</c:v>
                </c:pt>
                <c:pt idx="2">
                  <c:v>2019Y</c:v>
                </c:pt>
                <c:pt idx="3">
                  <c:v>2018Y</c:v>
                </c:pt>
                <c:pt idx="4">
                  <c:v>2017Y</c:v>
                </c:pt>
              </c:strCache>
            </c:strRef>
          </c:cat>
          <c:val>
            <c:numRef>
              <c:f>'CNP (2)'!$X$71:$AB$71</c:f>
              <c:numCache>
                <c:formatCode>#,##0.00</c:formatCode>
                <c:ptCount val="5"/>
                <c:pt idx="0">
                  <c:v>4.2954719877206404</c:v>
                </c:pt>
                <c:pt idx="1">
                  <c:v>4.3820898778359503</c:v>
                </c:pt>
                <c:pt idx="2">
                  <c:v>3.93366355866356</c:v>
                </c:pt>
                <c:pt idx="3">
                  <c:v>3.1545646523716702</c:v>
                </c:pt>
                <c:pt idx="4">
                  <c:v>3.6171470805617099</c:v>
                </c:pt>
              </c:numCache>
            </c:numRef>
          </c:val>
          <c:smooth val="0"/>
          <c:extLst>
            <c:ext xmlns:c16="http://schemas.microsoft.com/office/drawing/2014/chart" uri="{C3380CC4-5D6E-409C-BE32-E72D297353CC}">
              <c16:uniqueId val="{00000001-A2F6-4591-B976-7154730F27E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CMS!$V$66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676-4AC9-8207-8CC14EF6EADF}"/>
              </c:ext>
            </c:extLst>
          </c:dPt>
          <c:dPt>
            <c:idx val="1"/>
            <c:bubble3D val="0"/>
            <c:spPr>
              <a:solidFill>
                <a:srgbClr val="5B5E5E"/>
              </a:solidFill>
              <a:ln w="25400">
                <a:noFill/>
              </a:ln>
            </c:spPr>
            <c:extLst>
              <c:ext xmlns:c16="http://schemas.microsoft.com/office/drawing/2014/chart" uri="{C3380CC4-5D6E-409C-BE32-E72D297353CC}">
                <c16:uniqueId val="{00000003-0676-4AC9-8207-8CC14EF6EADF}"/>
              </c:ext>
            </c:extLst>
          </c:dPt>
          <c:dPt>
            <c:idx val="2"/>
            <c:bubble3D val="0"/>
            <c:spPr>
              <a:solidFill>
                <a:srgbClr val="008794"/>
              </a:solidFill>
              <a:ln w="25400">
                <a:noFill/>
              </a:ln>
            </c:spPr>
            <c:extLst>
              <c:ext xmlns:c16="http://schemas.microsoft.com/office/drawing/2014/chart" uri="{C3380CC4-5D6E-409C-BE32-E72D297353CC}">
                <c16:uniqueId val="{00000005-0676-4AC9-8207-8CC14EF6EADF}"/>
              </c:ext>
            </c:extLst>
          </c:dPt>
          <c:cat>
            <c:multiLvlStrRef>
              <c:f>CMS!$V$67:$X$69</c:f>
              <c:multiLvlStrCache>
                <c:ptCount val="3"/>
                <c:lvl>
                  <c:pt idx="0">
                    <c:v>32.54%</c:v>
                  </c:pt>
                  <c:pt idx="1">
                    <c:v>1.14%</c:v>
                  </c:pt>
                  <c:pt idx="2">
                    <c:v>63.49%</c:v>
                  </c:pt>
                </c:lvl>
                <c:lvl>
                  <c:pt idx="0">
                    <c:v>Commom Equity -</c:v>
                  </c:pt>
                  <c:pt idx="1">
                    <c:v>Total Preferred -</c:v>
                  </c:pt>
                  <c:pt idx="2">
                    <c:v>Total Debt -</c:v>
                  </c:pt>
                </c:lvl>
              </c:multiLvlStrCache>
            </c:multiLvlStrRef>
          </c:cat>
          <c:val>
            <c:numRef>
              <c:f>CMS!$X$67:$X$69</c:f>
              <c:numCache>
                <c:formatCode>0.00"%"</c:formatCode>
                <c:ptCount val="3"/>
                <c:pt idx="0">
                  <c:v>32.542665583096301</c:v>
                </c:pt>
                <c:pt idx="1">
                  <c:v>1.1377488825680599</c:v>
                </c:pt>
                <c:pt idx="2">
                  <c:v>63.490451036164202</c:v>
                </c:pt>
              </c:numCache>
            </c:numRef>
          </c:val>
          <c:extLst>
            <c:ext xmlns:c16="http://schemas.microsoft.com/office/drawing/2014/chart" uri="{C3380CC4-5D6E-409C-BE32-E72D297353CC}">
              <c16:uniqueId val="{00000006-0676-4AC9-8207-8CC14EF6EAD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CMS!$V$60</c:f>
              <c:strCache>
                <c:ptCount val="1"/>
                <c:pt idx="0">
                  <c:v>EBITDA ($000)</c:v>
                </c:pt>
              </c:strCache>
            </c:strRef>
          </c:tx>
          <c:spPr>
            <a:solidFill>
              <a:srgbClr val="FAB81A"/>
            </a:solidFill>
            <a:ln w="25400">
              <a:noFill/>
            </a:ln>
          </c:spPr>
          <c:invertIfNegative val="0"/>
          <c:cat>
            <c:strRef>
              <c:f>CMS!$F$40:$J$40</c:f>
              <c:strCache>
                <c:ptCount val="5"/>
                <c:pt idx="0">
                  <c:v>2021Y</c:v>
                </c:pt>
                <c:pt idx="1">
                  <c:v>2020Y</c:v>
                </c:pt>
                <c:pt idx="2">
                  <c:v>2019Y</c:v>
                </c:pt>
                <c:pt idx="3">
                  <c:v>2018Y</c:v>
                </c:pt>
                <c:pt idx="4">
                  <c:v>2017Y</c:v>
                </c:pt>
              </c:strCache>
            </c:strRef>
          </c:cat>
          <c:val>
            <c:numRef>
              <c:f>CMS!$F$76:$J$76</c:f>
              <c:numCache>
                <c:formatCode>#,##0</c:formatCode>
                <c:ptCount val="5"/>
                <c:pt idx="0">
                  <c:v>2437000</c:v>
                </c:pt>
                <c:pt idx="1">
                  <c:v>2357000</c:v>
                </c:pt>
                <c:pt idx="2">
                  <c:v>2340000</c:v>
                </c:pt>
                <c:pt idx="3">
                  <c:v>2165000</c:v>
                </c:pt>
                <c:pt idx="4">
                  <c:v>2205000</c:v>
                </c:pt>
              </c:numCache>
            </c:numRef>
          </c:val>
          <c:extLst>
            <c:ext xmlns:c16="http://schemas.microsoft.com/office/drawing/2014/chart" uri="{C3380CC4-5D6E-409C-BE32-E72D297353CC}">
              <c16:uniqueId val="{00000000-9EFB-42DB-9430-27D60B8F5771}"/>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CMS!$V$61</c:f>
              <c:strCache>
                <c:ptCount val="1"/>
                <c:pt idx="0">
                  <c:v>EBITDA/ Interest Expense (x)</c:v>
                </c:pt>
              </c:strCache>
            </c:strRef>
          </c:tx>
          <c:spPr>
            <a:ln w="25400">
              <a:solidFill>
                <a:srgbClr val="5B5E5E"/>
              </a:solidFill>
              <a:prstDash val="solid"/>
            </a:ln>
          </c:spPr>
          <c:marker>
            <c:symbol val="none"/>
          </c:marker>
          <c:cat>
            <c:strRef>
              <c:f>CMS!$F$40:$J$40</c:f>
              <c:strCache>
                <c:ptCount val="5"/>
                <c:pt idx="0">
                  <c:v>2021Y</c:v>
                </c:pt>
                <c:pt idx="1">
                  <c:v>2020Y</c:v>
                </c:pt>
                <c:pt idx="2">
                  <c:v>2019Y</c:v>
                </c:pt>
                <c:pt idx="3">
                  <c:v>2018Y</c:v>
                </c:pt>
                <c:pt idx="4">
                  <c:v>2017Y</c:v>
                </c:pt>
              </c:strCache>
            </c:strRef>
          </c:cat>
          <c:val>
            <c:numRef>
              <c:f>CMS!$X$61:$AB$61</c:f>
              <c:numCache>
                <c:formatCode>#,##0.00</c:formatCode>
                <c:ptCount val="5"/>
                <c:pt idx="0">
                  <c:v>4.8739999999999997</c:v>
                </c:pt>
                <c:pt idx="1">
                  <c:v>4.6673267326732697</c:v>
                </c:pt>
                <c:pt idx="2">
                  <c:v>4.5086705202312096</c:v>
                </c:pt>
                <c:pt idx="3">
                  <c:v>4.7270742358078603</c:v>
                </c:pt>
                <c:pt idx="4">
                  <c:v>5.0342465753424701</c:v>
                </c:pt>
              </c:numCache>
            </c:numRef>
          </c:val>
          <c:smooth val="0"/>
          <c:extLst>
            <c:ext xmlns:c16="http://schemas.microsoft.com/office/drawing/2014/chart" uri="{C3380CC4-5D6E-409C-BE32-E72D297353CC}">
              <c16:uniqueId val="{00000001-9EFB-42DB-9430-27D60B8F5771}"/>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CMS!$V$41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CMS!$V$48:$V$53</c:f>
              <c:strCache>
                <c:ptCount val="6"/>
                <c:pt idx="0">
                  <c:v>Current Year</c:v>
                </c:pt>
                <c:pt idx="1">
                  <c:v>Next Year</c:v>
                </c:pt>
                <c:pt idx="2">
                  <c:v>2Yrs Out</c:v>
                </c:pt>
                <c:pt idx="3">
                  <c:v>3Yrs Out</c:v>
                </c:pt>
                <c:pt idx="4">
                  <c:v>4Yrs Out</c:v>
                </c:pt>
                <c:pt idx="5">
                  <c:v>Thereafter</c:v>
                </c:pt>
              </c:strCache>
            </c:strRef>
          </c:cat>
          <c:val>
            <c:numRef>
              <c:f>CMS!$X$48:$X$53</c:f>
              <c:numCache>
                <c:formatCode>#,##0</c:formatCode>
                <c:ptCount val="6"/>
                <c:pt idx="0">
                  <c:v>382000</c:v>
                </c:pt>
                <c:pt idx="1">
                  <c:v>681000</c:v>
                </c:pt>
                <c:pt idx="2">
                  <c:v>608000</c:v>
                </c:pt>
                <c:pt idx="3">
                  <c:v>346000</c:v>
                </c:pt>
                <c:pt idx="4">
                  <c:v>347000</c:v>
                </c:pt>
                <c:pt idx="5">
                  <c:v>10236000</c:v>
                </c:pt>
              </c:numCache>
            </c:numRef>
          </c:val>
          <c:extLst>
            <c:ext xmlns:c16="http://schemas.microsoft.com/office/drawing/2014/chart" uri="{C3380CC4-5D6E-409C-BE32-E72D297353CC}">
              <c16:uniqueId val="{00000000-D0EB-4BFD-92FB-2BF05A7A6A4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LNT!$V$60</c:f>
              <c:strCache>
                <c:ptCount val="1"/>
                <c:pt idx="0">
                  <c:v>EBITDA ($000)</c:v>
                </c:pt>
              </c:strCache>
            </c:strRef>
          </c:tx>
          <c:spPr>
            <a:solidFill>
              <a:srgbClr val="FAB81A"/>
            </a:solidFill>
            <a:ln w="25400">
              <a:noFill/>
            </a:ln>
          </c:spPr>
          <c:invertIfNegative val="0"/>
          <c:cat>
            <c:strRef>
              <c:f>LNT!$F$40:$J$40</c:f>
              <c:strCache>
                <c:ptCount val="5"/>
                <c:pt idx="0">
                  <c:v>2021Y</c:v>
                </c:pt>
                <c:pt idx="1">
                  <c:v>2020Y</c:v>
                </c:pt>
                <c:pt idx="2">
                  <c:v>2019Y</c:v>
                </c:pt>
                <c:pt idx="3">
                  <c:v>2018Y</c:v>
                </c:pt>
                <c:pt idx="4">
                  <c:v>2017Y</c:v>
                </c:pt>
              </c:strCache>
            </c:strRef>
          </c:cat>
          <c:val>
            <c:numRef>
              <c:f>LNT!$F$76:$J$76</c:f>
              <c:numCache>
                <c:formatCode>#,##0</c:formatCode>
                <c:ptCount val="5"/>
                <c:pt idx="0">
                  <c:v>1527000</c:v>
                </c:pt>
                <c:pt idx="1">
                  <c:v>1441000</c:v>
                </c:pt>
                <c:pt idx="2">
                  <c:v>1449000</c:v>
                </c:pt>
                <c:pt idx="3">
                  <c:v>1310300</c:v>
                </c:pt>
                <c:pt idx="4">
                  <c:v>1215800</c:v>
                </c:pt>
              </c:numCache>
            </c:numRef>
          </c:val>
          <c:extLst>
            <c:ext xmlns:c16="http://schemas.microsoft.com/office/drawing/2014/chart" uri="{C3380CC4-5D6E-409C-BE32-E72D297353CC}">
              <c16:uniqueId val="{00000000-65E8-4DC5-93BB-72D6B46383C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LNT!$V$61</c:f>
              <c:strCache>
                <c:ptCount val="1"/>
                <c:pt idx="0">
                  <c:v>EBITDA/ Interest Expense (x)</c:v>
                </c:pt>
              </c:strCache>
            </c:strRef>
          </c:tx>
          <c:spPr>
            <a:ln w="25400">
              <a:solidFill>
                <a:srgbClr val="5B5E5E"/>
              </a:solidFill>
              <a:prstDash val="solid"/>
            </a:ln>
          </c:spPr>
          <c:marker>
            <c:symbol val="none"/>
          </c:marker>
          <c:cat>
            <c:strRef>
              <c:f>LNT!$F$40:$J$40</c:f>
              <c:strCache>
                <c:ptCount val="5"/>
                <c:pt idx="0">
                  <c:v>2021Y</c:v>
                </c:pt>
                <c:pt idx="1">
                  <c:v>2020Y</c:v>
                </c:pt>
                <c:pt idx="2">
                  <c:v>2019Y</c:v>
                </c:pt>
                <c:pt idx="3">
                  <c:v>2018Y</c:v>
                </c:pt>
                <c:pt idx="4">
                  <c:v>2017Y</c:v>
                </c:pt>
              </c:strCache>
            </c:strRef>
          </c:cat>
          <c:val>
            <c:numRef>
              <c:f>LNT!$X$61:$AB$61</c:f>
              <c:numCache>
                <c:formatCode>#,##0.00</c:formatCode>
                <c:ptCount val="5"/>
                <c:pt idx="0">
                  <c:v>5.6555555555555603</c:v>
                </c:pt>
                <c:pt idx="1">
                  <c:v>5.5637065637065604</c:v>
                </c:pt>
                <c:pt idx="2">
                  <c:v>5.8974358974358996</c:v>
                </c:pt>
                <c:pt idx="3">
                  <c:v>5.8810592459604996</c:v>
                </c:pt>
                <c:pt idx="4">
                  <c:v>6.0942355889724302</c:v>
                </c:pt>
              </c:numCache>
            </c:numRef>
          </c:val>
          <c:smooth val="0"/>
          <c:extLst>
            <c:ext xmlns:c16="http://schemas.microsoft.com/office/drawing/2014/chart" uri="{C3380CC4-5D6E-409C-BE32-E72D297353CC}">
              <c16:uniqueId val="{00000001-65E8-4DC5-93BB-72D6B46383C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CMS!$D$44</c:f>
              <c:strCache>
                <c:ptCount val="1"/>
                <c:pt idx="0">
                  <c:v>Debt/ Total Capital (%)</c:v>
                </c:pt>
              </c:strCache>
            </c:strRef>
          </c:tx>
          <c:spPr>
            <a:solidFill>
              <a:srgbClr val="FAB81A"/>
            </a:solidFill>
            <a:ln w="25400">
              <a:noFill/>
            </a:ln>
          </c:spPr>
          <c:invertIfNegative val="0"/>
          <c:cat>
            <c:strRef>
              <c:f>CMS!$F$40:$J$40</c:f>
              <c:strCache>
                <c:ptCount val="5"/>
                <c:pt idx="0">
                  <c:v>2021Y</c:v>
                </c:pt>
                <c:pt idx="1">
                  <c:v>2020Y</c:v>
                </c:pt>
                <c:pt idx="2">
                  <c:v>2019Y</c:v>
                </c:pt>
                <c:pt idx="3">
                  <c:v>2018Y</c:v>
                </c:pt>
                <c:pt idx="4">
                  <c:v>2017Y</c:v>
                </c:pt>
              </c:strCache>
            </c:strRef>
          </c:cat>
          <c:val>
            <c:numRef>
              <c:f>CMS!$F$44:$J$44</c:f>
              <c:numCache>
                <c:formatCode>#,##0.00</c:formatCode>
                <c:ptCount val="5"/>
                <c:pt idx="0">
                  <c:v>63.490451036164202</c:v>
                </c:pt>
                <c:pt idx="1">
                  <c:v>67.151351351351394</c:v>
                </c:pt>
                <c:pt idx="2">
                  <c:v>72.449313276651395</c:v>
                </c:pt>
                <c:pt idx="3">
                  <c:v>71.078520127949801</c:v>
                </c:pt>
                <c:pt idx="4">
                  <c:v>70.0768459739392</c:v>
                </c:pt>
              </c:numCache>
            </c:numRef>
          </c:val>
          <c:extLst>
            <c:ext xmlns:c16="http://schemas.microsoft.com/office/drawing/2014/chart" uri="{C3380CC4-5D6E-409C-BE32-E72D297353CC}">
              <c16:uniqueId val="{00000000-48B1-43BE-9207-8D5D111BEC62}"/>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CMS!$V$71</c:f>
              <c:strCache>
                <c:ptCount val="1"/>
                <c:pt idx="0">
                  <c:v> Average Debt/ EBITDA (x)</c:v>
                </c:pt>
              </c:strCache>
            </c:strRef>
          </c:tx>
          <c:spPr>
            <a:ln w="25400">
              <a:solidFill>
                <a:srgbClr val="5B5E5E"/>
              </a:solidFill>
              <a:prstDash val="solid"/>
            </a:ln>
          </c:spPr>
          <c:marker>
            <c:symbol val="none"/>
          </c:marker>
          <c:cat>
            <c:strRef>
              <c:f>CMS!$F$40:$J$40</c:f>
              <c:strCache>
                <c:ptCount val="5"/>
                <c:pt idx="0">
                  <c:v>2021Y</c:v>
                </c:pt>
                <c:pt idx="1">
                  <c:v>2020Y</c:v>
                </c:pt>
                <c:pt idx="2">
                  <c:v>2019Y</c:v>
                </c:pt>
                <c:pt idx="3">
                  <c:v>2018Y</c:v>
                </c:pt>
                <c:pt idx="4">
                  <c:v>2017Y</c:v>
                </c:pt>
              </c:strCache>
            </c:strRef>
          </c:cat>
          <c:val>
            <c:numRef>
              <c:f>CMS!$X$71:$AB$71</c:f>
              <c:numCache>
                <c:formatCode>#,##0.00</c:formatCode>
                <c:ptCount val="5"/>
                <c:pt idx="0">
                  <c:v>5.5406237176856798</c:v>
                </c:pt>
                <c:pt idx="1">
                  <c:v>6.1046881629189604</c:v>
                </c:pt>
                <c:pt idx="2">
                  <c:v>5.3792735042734998</c:v>
                </c:pt>
                <c:pt idx="3">
                  <c:v>4.9957274826789799</c:v>
                </c:pt>
                <c:pt idx="4">
                  <c:v>4.6107142857142902</c:v>
                </c:pt>
              </c:numCache>
            </c:numRef>
          </c:val>
          <c:smooth val="0"/>
          <c:extLst>
            <c:ext xmlns:c16="http://schemas.microsoft.com/office/drawing/2014/chart" uri="{C3380CC4-5D6E-409C-BE32-E72D297353CC}">
              <c16:uniqueId val="{00000001-48B1-43BE-9207-8D5D111BEC62}"/>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0E1-4606-ADB6-94474173989A}"/>
              </c:ext>
            </c:extLst>
          </c:dPt>
          <c:dPt>
            <c:idx val="1"/>
            <c:bubble3D val="0"/>
            <c:spPr>
              <a:solidFill>
                <a:srgbClr val="5B5E5E"/>
              </a:solidFill>
              <a:ln w="25400">
                <a:noFill/>
              </a:ln>
            </c:spPr>
            <c:extLst>
              <c:ext xmlns:c16="http://schemas.microsoft.com/office/drawing/2014/chart" uri="{C3380CC4-5D6E-409C-BE32-E72D297353CC}">
                <c16:uniqueId val="{00000003-B0E1-4606-ADB6-94474173989A}"/>
              </c:ext>
            </c:extLst>
          </c:dPt>
          <c:dPt>
            <c:idx val="2"/>
            <c:bubble3D val="0"/>
            <c:spPr>
              <a:solidFill>
                <a:srgbClr val="008794"/>
              </a:solidFill>
              <a:ln w="25400">
                <a:noFill/>
              </a:ln>
            </c:spPr>
            <c:extLst>
              <c:ext xmlns:c16="http://schemas.microsoft.com/office/drawing/2014/chart" uri="{C3380CC4-5D6E-409C-BE32-E72D297353CC}">
                <c16:uniqueId val="{00000005-B0E1-4606-ADB6-94474173989A}"/>
              </c:ext>
            </c:extLst>
          </c:dPt>
          <c:cat>
            <c:multiLvlStrRef>
              <c:f>ED!$V$67:$X$69</c:f>
              <c:multiLvlStrCache>
                <c:ptCount val="3"/>
                <c:lvl>
                  <c:pt idx="0">
                    <c:v>43.84%</c:v>
                  </c:pt>
                  <c:pt idx="1">
                    <c:v>0.00%</c:v>
                  </c:pt>
                  <c:pt idx="2">
                    <c:v>55.50%</c:v>
                  </c:pt>
                </c:lvl>
                <c:lvl>
                  <c:pt idx="0">
                    <c:v>Commom Equity -</c:v>
                  </c:pt>
                  <c:pt idx="1">
                    <c:v>Total Preferred -</c:v>
                  </c:pt>
                  <c:pt idx="2">
                    <c:v>Total Debt -</c:v>
                  </c:pt>
                </c:lvl>
              </c:multiLvlStrCache>
            </c:multiLvlStrRef>
          </c:cat>
          <c:val>
            <c:numRef>
              <c:f>ED!$X$67:$X$69</c:f>
              <c:numCache>
                <c:formatCode>0.00"%"</c:formatCode>
                <c:ptCount val="3"/>
                <c:pt idx="0">
                  <c:v>43.844638949671797</c:v>
                </c:pt>
                <c:pt idx="1">
                  <c:v>0</c:v>
                </c:pt>
                <c:pt idx="2">
                  <c:v>55.501094091903703</c:v>
                </c:pt>
              </c:numCache>
            </c:numRef>
          </c:val>
          <c:extLst>
            <c:ext xmlns:c16="http://schemas.microsoft.com/office/drawing/2014/chart" uri="{C3380CC4-5D6E-409C-BE32-E72D297353CC}">
              <c16:uniqueId val="{00000006-B0E1-4606-ADB6-94474173989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ED!$V$60</c:f>
              <c:strCache>
                <c:ptCount val="1"/>
                <c:pt idx="0">
                  <c:v>EBITDA ($000)</c:v>
                </c:pt>
              </c:strCache>
            </c:strRef>
          </c:tx>
          <c:spPr>
            <a:solidFill>
              <a:srgbClr val="FAB81A"/>
            </a:solidFill>
            <a:ln w="25400">
              <a:noFill/>
            </a:ln>
          </c:spPr>
          <c:invertIfNegative val="0"/>
          <c:cat>
            <c:strRef>
              <c:f>ED!$F$40:$J$40</c:f>
              <c:strCache>
                <c:ptCount val="5"/>
                <c:pt idx="0">
                  <c:v>2021Y</c:v>
                </c:pt>
                <c:pt idx="1">
                  <c:v>2020Y</c:v>
                </c:pt>
                <c:pt idx="2">
                  <c:v>2019Y</c:v>
                </c:pt>
                <c:pt idx="3">
                  <c:v>2018Y</c:v>
                </c:pt>
                <c:pt idx="4">
                  <c:v>2017Y</c:v>
                </c:pt>
              </c:strCache>
            </c:strRef>
          </c:cat>
          <c:val>
            <c:numRef>
              <c:f>ED!$F$76:$J$76</c:f>
              <c:numCache>
                <c:formatCode>#,##0</c:formatCode>
                <c:ptCount val="5"/>
                <c:pt idx="0">
                  <c:v>4320000</c:v>
                </c:pt>
                <c:pt idx="1">
                  <c:v>4173000</c:v>
                </c:pt>
                <c:pt idx="2">
                  <c:v>4411000</c:v>
                </c:pt>
                <c:pt idx="3">
                  <c:v>4040000</c:v>
                </c:pt>
                <c:pt idx="4">
                  <c:v>4067000</c:v>
                </c:pt>
              </c:numCache>
            </c:numRef>
          </c:val>
          <c:extLst>
            <c:ext xmlns:c16="http://schemas.microsoft.com/office/drawing/2014/chart" uri="{C3380CC4-5D6E-409C-BE32-E72D297353CC}">
              <c16:uniqueId val="{00000000-13AF-45F7-825A-7BCB67BC1D7B}"/>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ED!$V$61</c:f>
              <c:strCache>
                <c:ptCount val="1"/>
                <c:pt idx="0">
                  <c:v>EBITDA/ Interest Expense (x)</c:v>
                </c:pt>
              </c:strCache>
            </c:strRef>
          </c:tx>
          <c:spPr>
            <a:ln w="25400">
              <a:solidFill>
                <a:srgbClr val="5B5E5E"/>
              </a:solidFill>
              <a:prstDash val="solid"/>
            </a:ln>
          </c:spPr>
          <c:marker>
            <c:symbol val="none"/>
          </c:marker>
          <c:cat>
            <c:strRef>
              <c:f>ED!$F$40:$J$40</c:f>
              <c:strCache>
                <c:ptCount val="5"/>
                <c:pt idx="0">
                  <c:v>2021Y</c:v>
                </c:pt>
                <c:pt idx="1">
                  <c:v>2020Y</c:v>
                </c:pt>
                <c:pt idx="2">
                  <c:v>2019Y</c:v>
                </c:pt>
                <c:pt idx="3">
                  <c:v>2018Y</c:v>
                </c:pt>
                <c:pt idx="4">
                  <c:v>2017Y</c:v>
                </c:pt>
              </c:strCache>
            </c:strRef>
          </c:cat>
          <c:val>
            <c:numRef>
              <c:f>ED!$X$61:$AB$61</c:f>
              <c:numCache>
                <c:formatCode>#,##0.00</c:formatCode>
                <c:ptCount val="5"/>
                <c:pt idx="0">
                  <c:v>4.7734806629834301</c:v>
                </c:pt>
                <c:pt idx="1">
                  <c:v>4.0951913640824298</c:v>
                </c:pt>
                <c:pt idx="2">
                  <c:v>4.4510595358223997</c:v>
                </c:pt>
                <c:pt idx="3">
                  <c:v>4.9328449328449304</c:v>
                </c:pt>
                <c:pt idx="4">
                  <c:v>5.57887517146776</c:v>
                </c:pt>
              </c:numCache>
            </c:numRef>
          </c:val>
          <c:smooth val="0"/>
          <c:extLst>
            <c:ext xmlns:c16="http://schemas.microsoft.com/office/drawing/2014/chart" uri="{C3380CC4-5D6E-409C-BE32-E72D297353CC}">
              <c16:uniqueId val="{00000001-13AF-45F7-825A-7BCB67BC1D7B}"/>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ED!$V$48:$V$53</c:f>
              <c:strCache>
                <c:ptCount val="6"/>
                <c:pt idx="0">
                  <c:v>Current Year</c:v>
                </c:pt>
                <c:pt idx="1">
                  <c:v>Next Year</c:v>
                </c:pt>
                <c:pt idx="2">
                  <c:v>2Yrs Out</c:v>
                </c:pt>
                <c:pt idx="3">
                  <c:v>3Yrs Out</c:v>
                </c:pt>
                <c:pt idx="4">
                  <c:v>4Yrs Out</c:v>
                </c:pt>
                <c:pt idx="5">
                  <c:v>Thereafter</c:v>
                </c:pt>
              </c:strCache>
            </c:strRef>
          </c:cat>
          <c:val>
            <c:numRef>
              <c:f>ED!$X$48:$X$53</c:f>
              <c:numCache>
                <c:formatCode>#,##0</c:formatCode>
                <c:ptCount val="6"/>
                <c:pt idx="0">
                  <c:v>1928000</c:v>
                </c:pt>
                <c:pt idx="1">
                  <c:v>969000</c:v>
                </c:pt>
                <c:pt idx="2">
                  <c:v>394000</c:v>
                </c:pt>
                <c:pt idx="3">
                  <c:v>319000</c:v>
                </c:pt>
                <c:pt idx="4">
                  <c:v>385000</c:v>
                </c:pt>
                <c:pt idx="5">
                  <c:v>20537000</c:v>
                </c:pt>
              </c:numCache>
            </c:numRef>
          </c:val>
          <c:extLst>
            <c:ext xmlns:c16="http://schemas.microsoft.com/office/drawing/2014/chart" uri="{C3380CC4-5D6E-409C-BE32-E72D297353CC}">
              <c16:uniqueId val="{00000000-252A-4682-901E-2C49455DDEF9}"/>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ED!$D$44</c:f>
              <c:strCache>
                <c:ptCount val="1"/>
                <c:pt idx="0">
                  <c:v>Debt/ Total Capital (%)</c:v>
                </c:pt>
              </c:strCache>
            </c:strRef>
          </c:tx>
          <c:spPr>
            <a:solidFill>
              <a:srgbClr val="FAB81A"/>
            </a:solidFill>
            <a:ln w="25400">
              <a:noFill/>
            </a:ln>
          </c:spPr>
          <c:invertIfNegative val="0"/>
          <c:cat>
            <c:strRef>
              <c:f>ED!$F$40:$J$40</c:f>
              <c:strCache>
                <c:ptCount val="5"/>
                <c:pt idx="0">
                  <c:v>2021Y</c:v>
                </c:pt>
                <c:pt idx="1">
                  <c:v>2020Y</c:v>
                </c:pt>
                <c:pt idx="2">
                  <c:v>2019Y</c:v>
                </c:pt>
                <c:pt idx="3">
                  <c:v>2018Y</c:v>
                </c:pt>
                <c:pt idx="4">
                  <c:v>2017Y</c:v>
                </c:pt>
              </c:strCache>
            </c:strRef>
          </c:cat>
          <c:val>
            <c:numRef>
              <c:f>ED!$F$44:$J$44</c:f>
              <c:numCache>
                <c:formatCode>#,##0.00</c:formatCode>
                <c:ptCount val="5"/>
                <c:pt idx="0">
                  <c:v>55.501094091903703</c:v>
                </c:pt>
                <c:pt idx="1">
                  <c:v>56.814732597911501</c:v>
                </c:pt>
                <c:pt idx="2">
                  <c:v>55.308811621230298</c:v>
                </c:pt>
                <c:pt idx="3">
                  <c:v>55.155792276964</c:v>
                </c:pt>
                <c:pt idx="4">
                  <c:v>51.843526583622101</c:v>
                </c:pt>
              </c:numCache>
            </c:numRef>
          </c:val>
          <c:extLst>
            <c:ext xmlns:c16="http://schemas.microsoft.com/office/drawing/2014/chart" uri="{C3380CC4-5D6E-409C-BE32-E72D297353CC}">
              <c16:uniqueId val="{00000000-CF1B-4493-9424-19D083896CFB}"/>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ED!$V$71</c:f>
              <c:strCache>
                <c:ptCount val="1"/>
                <c:pt idx="0">
                  <c:v> Average Debt/ EBITDA (x)</c:v>
                </c:pt>
              </c:strCache>
            </c:strRef>
          </c:tx>
          <c:spPr>
            <a:ln w="25400">
              <a:solidFill>
                <a:srgbClr val="5B5E5E"/>
              </a:solidFill>
              <a:prstDash val="solid"/>
            </a:ln>
          </c:spPr>
          <c:marker>
            <c:symbol val="none"/>
          </c:marker>
          <c:cat>
            <c:strRef>
              <c:f>ED!$F$40:$J$40</c:f>
              <c:strCache>
                <c:ptCount val="5"/>
                <c:pt idx="0">
                  <c:v>2021Y</c:v>
                </c:pt>
                <c:pt idx="1">
                  <c:v>2020Y</c:v>
                </c:pt>
                <c:pt idx="2">
                  <c:v>2019Y</c:v>
                </c:pt>
                <c:pt idx="3">
                  <c:v>2018Y</c:v>
                </c:pt>
                <c:pt idx="4">
                  <c:v>2017Y</c:v>
                </c:pt>
              </c:strCache>
            </c:strRef>
          </c:cat>
          <c:val>
            <c:numRef>
              <c:f>ED!$X$71:$AB$71</c:f>
              <c:numCache>
                <c:formatCode>#,##0.00</c:formatCode>
                <c:ptCount val="5"/>
                <c:pt idx="0">
                  <c:v>5.7391203703703697</c:v>
                </c:pt>
                <c:pt idx="1">
                  <c:v>5.6994967649173303</c:v>
                </c:pt>
                <c:pt idx="2">
                  <c:v>4.8761902063024296</c:v>
                </c:pt>
                <c:pt idx="3">
                  <c:v>4.4515779702970297</c:v>
                </c:pt>
                <c:pt idx="4">
                  <c:v>3.9332431767887899</c:v>
                </c:pt>
              </c:numCache>
            </c:numRef>
          </c:val>
          <c:smooth val="0"/>
          <c:extLst>
            <c:ext xmlns:c16="http://schemas.microsoft.com/office/drawing/2014/chart" uri="{C3380CC4-5D6E-409C-BE32-E72D297353CC}">
              <c16:uniqueId val="{00000001-CF1B-4493-9424-19D083896CFB}"/>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D26-429C-B039-BC2D0B1DD574}"/>
              </c:ext>
            </c:extLst>
          </c:dPt>
          <c:dPt>
            <c:idx val="1"/>
            <c:bubble3D val="0"/>
            <c:spPr>
              <a:solidFill>
                <a:srgbClr val="5B5E5E"/>
              </a:solidFill>
              <a:ln w="25400">
                <a:noFill/>
              </a:ln>
            </c:spPr>
            <c:extLst>
              <c:ext xmlns:c16="http://schemas.microsoft.com/office/drawing/2014/chart" uri="{C3380CC4-5D6E-409C-BE32-E72D297353CC}">
                <c16:uniqueId val="{00000003-7D26-429C-B039-BC2D0B1DD574}"/>
              </c:ext>
            </c:extLst>
          </c:dPt>
          <c:dPt>
            <c:idx val="2"/>
            <c:bubble3D val="0"/>
            <c:spPr>
              <a:solidFill>
                <a:srgbClr val="008794"/>
              </a:solidFill>
              <a:ln w="25400">
                <a:noFill/>
              </a:ln>
            </c:spPr>
            <c:extLst>
              <c:ext xmlns:c16="http://schemas.microsoft.com/office/drawing/2014/chart" uri="{C3380CC4-5D6E-409C-BE32-E72D297353CC}">
                <c16:uniqueId val="{00000005-7D26-429C-B039-BC2D0B1DD574}"/>
              </c:ext>
            </c:extLst>
          </c:dPt>
          <c:cat>
            <c:multiLvlStrRef>
              <c:f>D!$V$67:$X$69</c:f>
              <c:multiLvlStrCache>
                <c:ptCount val="3"/>
                <c:lvl>
                  <c:pt idx="0">
                    <c:v>36.46%</c:v>
                  </c:pt>
                  <c:pt idx="1">
                    <c:v>2.55%</c:v>
                  </c:pt>
                  <c:pt idx="2">
                    <c:v>58.69%</c:v>
                  </c:pt>
                </c:lvl>
                <c:lvl>
                  <c:pt idx="0">
                    <c:v>Commom Equity -</c:v>
                  </c:pt>
                  <c:pt idx="1">
                    <c:v>Total Preferred -</c:v>
                  </c:pt>
                  <c:pt idx="2">
                    <c:v>Total Debt -</c:v>
                  </c:pt>
                </c:lvl>
              </c:multiLvlStrCache>
            </c:multiLvlStrRef>
          </c:cat>
          <c:val>
            <c:numRef>
              <c:f>D!$X$67:$X$69</c:f>
              <c:numCache>
                <c:formatCode>0.00"%"</c:formatCode>
                <c:ptCount val="3"/>
                <c:pt idx="0">
                  <c:v>36.460639650320701</c:v>
                </c:pt>
                <c:pt idx="1">
                  <c:v>2.5468881683260198</c:v>
                </c:pt>
                <c:pt idx="2">
                  <c:v>58.692702158355601</c:v>
                </c:pt>
              </c:numCache>
            </c:numRef>
          </c:val>
          <c:extLst>
            <c:ext xmlns:c16="http://schemas.microsoft.com/office/drawing/2014/chart" uri="{C3380CC4-5D6E-409C-BE32-E72D297353CC}">
              <c16:uniqueId val="{00000006-7D26-429C-B039-BC2D0B1DD574}"/>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D!$V$60</c:f>
              <c:strCache>
                <c:ptCount val="1"/>
                <c:pt idx="0">
                  <c:v>EBITDA ($000)</c:v>
                </c:pt>
              </c:strCache>
            </c:strRef>
          </c:tx>
          <c:spPr>
            <a:solidFill>
              <a:srgbClr val="FAB81A"/>
            </a:solidFill>
            <a:ln w="25400">
              <a:noFill/>
            </a:ln>
          </c:spPr>
          <c:invertIfNegative val="0"/>
          <c:cat>
            <c:strRef>
              <c:f>D!$F$40:$J$40</c:f>
              <c:strCache>
                <c:ptCount val="5"/>
                <c:pt idx="0">
                  <c:v>2021Y</c:v>
                </c:pt>
                <c:pt idx="1">
                  <c:v>2020Y</c:v>
                </c:pt>
                <c:pt idx="2">
                  <c:v>2019Y</c:v>
                </c:pt>
                <c:pt idx="3">
                  <c:v>2018Y</c:v>
                </c:pt>
                <c:pt idx="4">
                  <c:v>2017Y</c:v>
                </c:pt>
              </c:strCache>
            </c:strRef>
          </c:cat>
          <c:val>
            <c:numRef>
              <c:f>D!$F$76:$J$76</c:f>
              <c:numCache>
                <c:formatCode>#,##0</c:formatCode>
                <c:ptCount val="5"/>
                <c:pt idx="0">
                  <c:v>7197000</c:v>
                </c:pt>
                <c:pt idx="1">
                  <c:v>5593000</c:v>
                </c:pt>
                <c:pt idx="2">
                  <c:v>5323000</c:v>
                </c:pt>
                <c:pt idx="3">
                  <c:v>6902000</c:v>
                </c:pt>
                <c:pt idx="4">
                  <c:v>6497000</c:v>
                </c:pt>
              </c:numCache>
            </c:numRef>
          </c:val>
          <c:extLst>
            <c:ext xmlns:c16="http://schemas.microsoft.com/office/drawing/2014/chart" uri="{C3380CC4-5D6E-409C-BE32-E72D297353CC}">
              <c16:uniqueId val="{00000000-FD54-4155-BB8F-FA7C2A01611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D!$V$61</c:f>
              <c:strCache>
                <c:ptCount val="1"/>
                <c:pt idx="0">
                  <c:v>EBITDA/ Interest Expense (x)</c:v>
                </c:pt>
              </c:strCache>
            </c:strRef>
          </c:tx>
          <c:spPr>
            <a:ln w="25400">
              <a:solidFill>
                <a:srgbClr val="5B5E5E"/>
              </a:solidFill>
              <a:prstDash val="solid"/>
            </a:ln>
          </c:spPr>
          <c:marker>
            <c:symbol val="none"/>
          </c:marker>
          <c:cat>
            <c:strRef>
              <c:f>D!$F$40:$J$40</c:f>
              <c:strCache>
                <c:ptCount val="5"/>
                <c:pt idx="0">
                  <c:v>2021Y</c:v>
                </c:pt>
                <c:pt idx="1">
                  <c:v>2020Y</c:v>
                </c:pt>
                <c:pt idx="2">
                  <c:v>2019Y</c:v>
                </c:pt>
                <c:pt idx="3">
                  <c:v>2018Y</c:v>
                </c:pt>
                <c:pt idx="4">
                  <c:v>2017Y</c:v>
                </c:pt>
              </c:strCache>
            </c:strRef>
          </c:cat>
          <c:val>
            <c:numRef>
              <c:f>D!$X$61:$AB$61</c:f>
              <c:numCache>
                <c:formatCode>#,##0.00</c:formatCode>
                <c:ptCount val="5"/>
                <c:pt idx="0">
                  <c:v>5.4072126220886503</c:v>
                </c:pt>
                <c:pt idx="1">
                  <c:v>4.1552748885586901</c:v>
                </c:pt>
                <c:pt idx="2">
                  <c:v>3.6039268788083998</c:v>
                </c:pt>
                <c:pt idx="3">
                  <c:v>4.6229068988613502</c:v>
                </c:pt>
                <c:pt idx="4">
                  <c:v>5.3917012448132802</c:v>
                </c:pt>
              </c:numCache>
            </c:numRef>
          </c:val>
          <c:smooth val="0"/>
          <c:extLst>
            <c:ext xmlns:c16="http://schemas.microsoft.com/office/drawing/2014/chart" uri="{C3380CC4-5D6E-409C-BE32-E72D297353CC}">
              <c16:uniqueId val="{00000001-FD54-4155-BB8F-FA7C2A01611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D!$V$48:$V$53</c:f>
              <c:strCache>
                <c:ptCount val="6"/>
                <c:pt idx="0">
                  <c:v>Current Year</c:v>
                </c:pt>
                <c:pt idx="1">
                  <c:v>Next Year</c:v>
                </c:pt>
                <c:pt idx="2">
                  <c:v>2Yrs Out</c:v>
                </c:pt>
                <c:pt idx="3">
                  <c:v>3Yrs Out</c:v>
                </c:pt>
                <c:pt idx="4">
                  <c:v>4Yrs Out</c:v>
                </c:pt>
                <c:pt idx="5">
                  <c:v>Thereafter</c:v>
                </c:pt>
              </c:strCache>
            </c:strRef>
          </c:cat>
          <c:val>
            <c:numRef>
              <c:f>D!$X$48:$X$53</c:f>
              <c:numCache>
                <c:formatCode>#,##0</c:formatCode>
                <c:ptCount val="6"/>
                <c:pt idx="0">
                  <c:v>3155000</c:v>
                </c:pt>
                <c:pt idx="1">
                  <c:v>2890000</c:v>
                </c:pt>
                <c:pt idx="2">
                  <c:v>3669000</c:v>
                </c:pt>
                <c:pt idx="3">
                  <c:v>2037000</c:v>
                </c:pt>
                <c:pt idx="4">
                  <c:v>2292000</c:v>
                </c:pt>
                <c:pt idx="5">
                  <c:v>26126000</c:v>
                </c:pt>
              </c:numCache>
            </c:numRef>
          </c:val>
          <c:extLst>
            <c:ext xmlns:c16="http://schemas.microsoft.com/office/drawing/2014/chart" uri="{C3380CC4-5D6E-409C-BE32-E72D297353CC}">
              <c16:uniqueId val="{00000000-2078-43F5-90DF-858131CD1988}"/>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D!$D$44</c:f>
              <c:strCache>
                <c:ptCount val="1"/>
                <c:pt idx="0">
                  <c:v>Debt/ Total Capital (%)</c:v>
                </c:pt>
              </c:strCache>
            </c:strRef>
          </c:tx>
          <c:spPr>
            <a:solidFill>
              <a:srgbClr val="FAB81A"/>
            </a:solidFill>
            <a:ln w="25400">
              <a:noFill/>
            </a:ln>
          </c:spPr>
          <c:invertIfNegative val="0"/>
          <c:cat>
            <c:strRef>
              <c:f>D!$F$40:$J$40</c:f>
              <c:strCache>
                <c:ptCount val="5"/>
                <c:pt idx="0">
                  <c:v>2021Y</c:v>
                </c:pt>
                <c:pt idx="1">
                  <c:v>2020Y</c:v>
                </c:pt>
                <c:pt idx="2">
                  <c:v>2019Y</c:v>
                </c:pt>
                <c:pt idx="3">
                  <c:v>2018Y</c:v>
                </c:pt>
                <c:pt idx="4">
                  <c:v>2017Y</c:v>
                </c:pt>
              </c:strCache>
            </c:strRef>
          </c:cat>
          <c:val>
            <c:numRef>
              <c:f>D!$F$44:$J$44</c:f>
              <c:numCache>
                <c:formatCode>#,##0.00</c:formatCode>
                <c:ptCount val="5"/>
                <c:pt idx="0">
                  <c:v>58.692702158355601</c:v>
                </c:pt>
                <c:pt idx="1">
                  <c:v>58.683737996721099</c:v>
                </c:pt>
                <c:pt idx="2">
                  <c:v>49.058495988504397</c:v>
                </c:pt>
                <c:pt idx="3">
                  <c:v>61.470038271324498</c:v>
                </c:pt>
                <c:pt idx="4">
                  <c:v>65.834127068120097</c:v>
                </c:pt>
              </c:numCache>
            </c:numRef>
          </c:val>
          <c:extLst>
            <c:ext xmlns:c16="http://schemas.microsoft.com/office/drawing/2014/chart" uri="{C3380CC4-5D6E-409C-BE32-E72D297353CC}">
              <c16:uniqueId val="{00000000-245F-4593-930D-1D2918419B0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D!$V$71</c:f>
              <c:strCache>
                <c:ptCount val="1"/>
                <c:pt idx="0">
                  <c:v> Average Debt/ EBITDA (x)</c:v>
                </c:pt>
              </c:strCache>
            </c:strRef>
          </c:tx>
          <c:spPr>
            <a:ln w="25400">
              <a:solidFill>
                <a:srgbClr val="5B5E5E"/>
              </a:solidFill>
              <a:prstDash val="solid"/>
            </a:ln>
          </c:spPr>
          <c:marker>
            <c:symbol val="none"/>
          </c:marker>
          <c:cat>
            <c:strRef>
              <c:f>D!$F$40:$J$40</c:f>
              <c:strCache>
                <c:ptCount val="5"/>
                <c:pt idx="0">
                  <c:v>2021Y</c:v>
                </c:pt>
                <c:pt idx="1">
                  <c:v>2020Y</c:v>
                </c:pt>
                <c:pt idx="2">
                  <c:v>2019Y</c:v>
                </c:pt>
                <c:pt idx="3">
                  <c:v>2018Y</c:v>
                </c:pt>
                <c:pt idx="4">
                  <c:v>2017Y</c:v>
                </c:pt>
              </c:strCache>
            </c:strRef>
          </c:cat>
          <c:val>
            <c:numRef>
              <c:f>D!$X$71:$AB$71</c:f>
              <c:numCache>
                <c:formatCode>#,##0.00</c:formatCode>
                <c:ptCount val="5"/>
                <c:pt idx="0">
                  <c:v>5.5319056551340804</c:v>
                </c:pt>
                <c:pt idx="1">
                  <c:v>7.00290541748614</c:v>
                </c:pt>
                <c:pt idx="2">
                  <c:v>7.52212098440729</c:v>
                </c:pt>
                <c:pt idx="3">
                  <c:v>5.4230476673428001</c:v>
                </c:pt>
                <c:pt idx="4">
                  <c:v>5.6216523010620296</c:v>
                </c:pt>
              </c:numCache>
            </c:numRef>
          </c:val>
          <c:smooth val="0"/>
          <c:extLst>
            <c:ext xmlns:c16="http://schemas.microsoft.com/office/drawing/2014/chart" uri="{C3380CC4-5D6E-409C-BE32-E72D297353CC}">
              <c16:uniqueId val="{00000001-245F-4593-930D-1D2918419B0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DESC!$V$66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E42-4E1F-8C59-46D64EE8182A}"/>
              </c:ext>
            </c:extLst>
          </c:dPt>
          <c:dPt>
            <c:idx val="1"/>
            <c:bubble3D val="0"/>
            <c:spPr>
              <a:solidFill>
                <a:srgbClr val="5B5E5E"/>
              </a:solidFill>
              <a:ln w="25400">
                <a:noFill/>
              </a:ln>
            </c:spPr>
            <c:extLst>
              <c:ext xmlns:c16="http://schemas.microsoft.com/office/drawing/2014/chart" uri="{C3380CC4-5D6E-409C-BE32-E72D297353CC}">
                <c16:uniqueId val="{00000003-BE42-4E1F-8C59-46D64EE8182A}"/>
              </c:ext>
            </c:extLst>
          </c:dPt>
          <c:dPt>
            <c:idx val="2"/>
            <c:bubble3D val="0"/>
            <c:spPr>
              <a:solidFill>
                <a:srgbClr val="008794"/>
              </a:solidFill>
              <a:ln w="25400">
                <a:noFill/>
              </a:ln>
            </c:spPr>
            <c:extLst>
              <c:ext xmlns:c16="http://schemas.microsoft.com/office/drawing/2014/chart" uri="{C3380CC4-5D6E-409C-BE32-E72D297353CC}">
                <c16:uniqueId val="{00000005-BE42-4E1F-8C59-46D64EE8182A}"/>
              </c:ext>
            </c:extLst>
          </c:dPt>
          <c:cat>
            <c:multiLvlStrRef>
              <c:f>DESC!$V$67:$X$69</c:f>
              <c:multiLvlStrCache>
                <c:ptCount val="3"/>
                <c:lvl>
                  <c:pt idx="0">
                    <c:v>51.10%</c:v>
                  </c:pt>
                  <c:pt idx="1">
                    <c:v>0.00%</c:v>
                  </c:pt>
                  <c:pt idx="2">
                    <c:v>46.85%</c:v>
                  </c:pt>
                </c:lvl>
                <c:lvl>
                  <c:pt idx="0">
                    <c:v>Commom Equity -</c:v>
                  </c:pt>
                  <c:pt idx="1">
                    <c:v>Total Preferred -</c:v>
                  </c:pt>
                  <c:pt idx="2">
                    <c:v>Total Debt -</c:v>
                  </c:pt>
                </c:lvl>
              </c:multiLvlStrCache>
            </c:multiLvlStrRef>
          </c:cat>
          <c:val>
            <c:numRef>
              <c:f>DESC!$X$67:$X$69</c:f>
              <c:numCache>
                <c:formatCode>0.00"%"</c:formatCode>
                <c:ptCount val="3"/>
                <c:pt idx="0">
                  <c:v>51.098320216140003</c:v>
                </c:pt>
                <c:pt idx="1">
                  <c:v>0</c:v>
                </c:pt>
                <c:pt idx="2">
                  <c:v>46.846000234934799</c:v>
                </c:pt>
              </c:numCache>
            </c:numRef>
          </c:val>
          <c:extLst>
            <c:ext xmlns:c16="http://schemas.microsoft.com/office/drawing/2014/chart" uri="{C3380CC4-5D6E-409C-BE32-E72D297353CC}">
              <c16:uniqueId val="{00000006-BE42-4E1F-8C59-46D64EE8182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LNT!$V$41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LNT!$V$48:$V$53</c:f>
              <c:strCache>
                <c:ptCount val="6"/>
                <c:pt idx="0">
                  <c:v>Current Year</c:v>
                </c:pt>
                <c:pt idx="1">
                  <c:v>Next Year</c:v>
                </c:pt>
                <c:pt idx="2">
                  <c:v>2Yrs Out</c:v>
                </c:pt>
                <c:pt idx="3">
                  <c:v>3Yrs Out</c:v>
                </c:pt>
                <c:pt idx="4">
                  <c:v>4Yrs Out</c:v>
                </c:pt>
                <c:pt idx="5">
                  <c:v>Thereafter</c:v>
                </c:pt>
              </c:strCache>
            </c:strRef>
          </c:cat>
          <c:val>
            <c:numRef>
              <c:f>LNT!$X$48:$X$53</c:f>
              <c:numCache>
                <c:formatCode>#,##0</c:formatCode>
                <c:ptCount val="6"/>
                <c:pt idx="0">
                  <c:v>1149000</c:v>
                </c:pt>
                <c:pt idx="1">
                  <c:v>408000</c:v>
                </c:pt>
                <c:pt idx="2">
                  <c:v>509000</c:v>
                </c:pt>
                <c:pt idx="3">
                  <c:v>300000</c:v>
                </c:pt>
                <c:pt idx="4">
                  <c:v>201000</c:v>
                </c:pt>
                <c:pt idx="5">
                  <c:v>5317000</c:v>
                </c:pt>
              </c:numCache>
            </c:numRef>
          </c:val>
          <c:extLst>
            <c:ext xmlns:c16="http://schemas.microsoft.com/office/drawing/2014/chart" uri="{C3380CC4-5D6E-409C-BE32-E72D297353CC}">
              <c16:uniqueId val="{00000000-8AE6-47E0-80DB-0AE009B595E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DESC!$V$60</c:f>
              <c:strCache>
                <c:ptCount val="1"/>
                <c:pt idx="0">
                  <c:v>EBITDA ($000)</c:v>
                </c:pt>
              </c:strCache>
            </c:strRef>
          </c:tx>
          <c:spPr>
            <a:solidFill>
              <a:srgbClr val="FAB81A"/>
            </a:solidFill>
            <a:ln w="25400">
              <a:noFill/>
            </a:ln>
          </c:spPr>
          <c:invertIfNegative val="0"/>
          <c:cat>
            <c:strRef>
              <c:f>DESC!$F$40:$J$40</c:f>
              <c:strCache>
                <c:ptCount val="5"/>
                <c:pt idx="0">
                  <c:v>2021Y</c:v>
                </c:pt>
                <c:pt idx="1">
                  <c:v>2020Y</c:v>
                </c:pt>
                <c:pt idx="2">
                  <c:v>2019Y</c:v>
                </c:pt>
                <c:pt idx="3">
                  <c:v>2018Y</c:v>
                </c:pt>
                <c:pt idx="4">
                  <c:v>2017Y</c:v>
                </c:pt>
              </c:strCache>
            </c:strRef>
          </c:cat>
          <c:val>
            <c:numRef>
              <c:f>DESC!$F$76:$J$76</c:f>
              <c:numCache>
                <c:formatCode>#,##0</c:formatCode>
                <c:ptCount val="5"/>
                <c:pt idx="0">
                  <c:v>950000</c:v>
                </c:pt>
                <c:pt idx="1">
                  <c:v>1123000</c:v>
                </c:pt>
                <c:pt idx="2">
                  <c:v>-457000</c:v>
                </c:pt>
                <c:pt idx="3">
                  <c:v>-313000</c:v>
                </c:pt>
                <c:pt idx="4">
                  <c:v>312000</c:v>
                </c:pt>
              </c:numCache>
            </c:numRef>
          </c:val>
          <c:extLst>
            <c:ext xmlns:c16="http://schemas.microsoft.com/office/drawing/2014/chart" uri="{C3380CC4-5D6E-409C-BE32-E72D297353CC}">
              <c16:uniqueId val="{00000000-9A65-4D7A-8609-E12B78FED56B}"/>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DESC!$V$61</c:f>
              <c:strCache>
                <c:ptCount val="1"/>
                <c:pt idx="0">
                  <c:v>EBITDA/ Interest Expense (x)</c:v>
                </c:pt>
              </c:strCache>
            </c:strRef>
          </c:tx>
          <c:spPr>
            <a:ln w="25400">
              <a:solidFill>
                <a:srgbClr val="5B5E5E"/>
              </a:solidFill>
              <a:prstDash val="solid"/>
            </a:ln>
          </c:spPr>
          <c:marker>
            <c:symbol val="none"/>
          </c:marker>
          <c:cat>
            <c:strRef>
              <c:f>DESC!$F$40:$J$40</c:f>
              <c:strCache>
                <c:ptCount val="5"/>
                <c:pt idx="0">
                  <c:v>2021Y</c:v>
                </c:pt>
                <c:pt idx="1">
                  <c:v>2020Y</c:v>
                </c:pt>
                <c:pt idx="2">
                  <c:v>2019Y</c:v>
                </c:pt>
                <c:pt idx="3">
                  <c:v>2018Y</c:v>
                </c:pt>
                <c:pt idx="4">
                  <c:v>2017Y</c:v>
                </c:pt>
              </c:strCache>
            </c:strRef>
          </c:cat>
          <c:val>
            <c:numRef>
              <c:f>DESC!$X$61:$AB$61</c:f>
              <c:numCache>
                <c:formatCode>#,##0.00</c:formatCode>
                <c:ptCount val="5"/>
                <c:pt idx="0">
                  <c:v>4.9479166666666696</c:v>
                </c:pt>
                <c:pt idx="1">
                  <c:v>4.9039301310043699</c:v>
                </c:pt>
                <c:pt idx="2">
                  <c:v>-1.7576923076923101</c:v>
                </c:pt>
                <c:pt idx="3">
                  <c:v>-1.0330033003300301</c:v>
                </c:pt>
                <c:pt idx="4">
                  <c:v>1.0833333333333299</c:v>
                </c:pt>
              </c:numCache>
            </c:numRef>
          </c:val>
          <c:smooth val="0"/>
          <c:extLst>
            <c:ext xmlns:c16="http://schemas.microsoft.com/office/drawing/2014/chart" uri="{C3380CC4-5D6E-409C-BE32-E72D297353CC}">
              <c16:uniqueId val="{00000001-9A65-4D7A-8609-E12B78FED56B}"/>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DESC!$V$41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DESC!$V$48:$V$53</c:f>
              <c:strCache>
                <c:ptCount val="6"/>
                <c:pt idx="0">
                  <c:v>Current Year</c:v>
                </c:pt>
                <c:pt idx="1">
                  <c:v>Next Year</c:v>
                </c:pt>
                <c:pt idx="2">
                  <c:v>2Yrs Out</c:v>
                </c:pt>
                <c:pt idx="3">
                  <c:v>3Yrs Out</c:v>
                </c:pt>
                <c:pt idx="4">
                  <c:v>4Yrs Out</c:v>
                </c:pt>
                <c:pt idx="5">
                  <c:v>Thereafter</c:v>
                </c:pt>
              </c:strCache>
            </c:strRef>
          </c:cat>
          <c:val>
            <c:numRef>
              <c:f>DESC!$X$48:$X$53</c:f>
              <c:numCache>
                <c:formatCode>#,##0</c:formatCode>
                <c:ptCount val="6"/>
                <c:pt idx="0">
                  <c:v>5000</c:v>
                </c:pt>
                <c:pt idx="1">
                  <c:v>4000</c:v>
                </c:pt>
                <c:pt idx="2">
                  <c:v>233000</c:v>
                </c:pt>
                <c:pt idx="3">
                  <c:v>1000</c:v>
                </c:pt>
                <c:pt idx="4">
                  <c:v>1000</c:v>
                </c:pt>
                <c:pt idx="5">
                  <c:v>3725000</c:v>
                </c:pt>
              </c:numCache>
            </c:numRef>
          </c:val>
          <c:extLst>
            <c:ext xmlns:c16="http://schemas.microsoft.com/office/drawing/2014/chart" uri="{C3380CC4-5D6E-409C-BE32-E72D297353CC}">
              <c16:uniqueId val="{00000000-6AC5-43B4-93C5-004F77F0AAB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DESC!$D$44</c:f>
              <c:strCache>
                <c:ptCount val="1"/>
                <c:pt idx="0">
                  <c:v>Debt/ Total Capital (%)</c:v>
                </c:pt>
              </c:strCache>
            </c:strRef>
          </c:tx>
          <c:spPr>
            <a:solidFill>
              <a:srgbClr val="FAB81A"/>
            </a:solidFill>
            <a:ln w="25400">
              <a:noFill/>
            </a:ln>
          </c:spPr>
          <c:invertIfNegative val="0"/>
          <c:cat>
            <c:strRef>
              <c:f>DESC!$F$40:$J$40</c:f>
              <c:strCache>
                <c:ptCount val="5"/>
                <c:pt idx="0">
                  <c:v>2021Y</c:v>
                </c:pt>
                <c:pt idx="1">
                  <c:v>2020Y</c:v>
                </c:pt>
                <c:pt idx="2">
                  <c:v>2019Y</c:v>
                </c:pt>
                <c:pt idx="3">
                  <c:v>2018Y</c:v>
                </c:pt>
                <c:pt idx="4">
                  <c:v>2017Y</c:v>
                </c:pt>
              </c:strCache>
            </c:strRef>
          </c:cat>
          <c:val>
            <c:numRef>
              <c:f>DESC!$F$44:$J$44</c:f>
              <c:numCache>
                <c:formatCode>#,##0.00</c:formatCode>
                <c:ptCount val="5"/>
                <c:pt idx="0">
                  <c:v>46.846000234934799</c:v>
                </c:pt>
                <c:pt idx="1">
                  <c:v>46.118721461187199</c:v>
                </c:pt>
                <c:pt idx="2">
                  <c:v>49.774164408310803</c:v>
                </c:pt>
                <c:pt idx="3">
                  <c:v>56.041157294213498</c:v>
                </c:pt>
                <c:pt idx="4">
                  <c:v>52.266845586121001</c:v>
                </c:pt>
              </c:numCache>
            </c:numRef>
          </c:val>
          <c:extLst>
            <c:ext xmlns:c16="http://schemas.microsoft.com/office/drawing/2014/chart" uri="{C3380CC4-5D6E-409C-BE32-E72D297353CC}">
              <c16:uniqueId val="{00000000-C516-455F-8A9E-18E1A802B1E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DESC!$V$71</c:f>
              <c:strCache>
                <c:ptCount val="1"/>
                <c:pt idx="0">
                  <c:v> Average Debt/ EBITDA (x)</c:v>
                </c:pt>
              </c:strCache>
            </c:strRef>
          </c:tx>
          <c:spPr>
            <a:ln w="25400">
              <a:solidFill>
                <a:srgbClr val="5B5E5E"/>
              </a:solidFill>
              <a:prstDash val="solid"/>
            </a:ln>
          </c:spPr>
          <c:marker>
            <c:symbol val="none"/>
          </c:marker>
          <c:cat>
            <c:strRef>
              <c:f>DESC!$F$40:$J$40</c:f>
              <c:strCache>
                <c:ptCount val="5"/>
                <c:pt idx="0">
                  <c:v>2021Y</c:v>
                </c:pt>
                <c:pt idx="1">
                  <c:v>2020Y</c:v>
                </c:pt>
                <c:pt idx="2">
                  <c:v>2019Y</c:v>
                </c:pt>
                <c:pt idx="3">
                  <c:v>2018Y</c:v>
                </c:pt>
                <c:pt idx="4">
                  <c:v>2017Y</c:v>
                </c:pt>
              </c:strCache>
            </c:strRef>
          </c:cat>
          <c:val>
            <c:numRef>
              <c:f>DESC!$X$71:$AB$71</c:f>
              <c:numCache>
                <c:formatCode>#,##0.00</c:formatCode>
                <c:ptCount val="5"/>
                <c:pt idx="0">
                  <c:v>3.89342105263158</c:v>
                </c:pt>
                <c:pt idx="1">
                  <c:v>3.4228628673196799</c:v>
                </c:pt>
                <c:pt idx="2">
                  <c:v>#N/A</c:v>
                </c:pt>
                <c:pt idx="3">
                  <c:v>#N/A</c:v>
                </c:pt>
                <c:pt idx="4">
                  <c:v>19.3044871794872</c:v>
                </c:pt>
              </c:numCache>
            </c:numRef>
          </c:val>
          <c:smooth val="0"/>
          <c:extLst>
            <c:ext xmlns:c16="http://schemas.microsoft.com/office/drawing/2014/chart" uri="{C3380CC4-5D6E-409C-BE32-E72D297353CC}">
              <c16:uniqueId val="{00000001-C516-455F-8A9E-18E1A802B1E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DTE!$V$66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A44-43EA-817F-A5FC2CDC787A}"/>
              </c:ext>
            </c:extLst>
          </c:dPt>
          <c:dPt>
            <c:idx val="1"/>
            <c:bubble3D val="0"/>
            <c:spPr>
              <a:solidFill>
                <a:srgbClr val="5B5E5E"/>
              </a:solidFill>
              <a:ln w="25400">
                <a:noFill/>
              </a:ln>
            </c:spPr>
            <c:extLst>
              <c:ext xmlns:c16="http://schemas.microsoft.com/office/drawing/2014/chart" uri="{C3380CC4-5D6E-409C-BE32-E72D297353CC}">
                <c16:uniqueId val="{00000003-0A44-43EA-817F-A5FC2CDC787A}"/>
              </c:ext>
            </c:extLst>
          </c:dPt>
          <c:dPt>
            <c:idx val="2"/>
            <c:bubble3D val="0"/>
            <c:spPr>
              <a:solidFill>
                <a:srgbClr val="008794"/>
              </a:solidFill>
              <a:ln w="25400">
                <a:noFill/>
              </a:ln>
            </c:spPr>
            <c:extLst>
              <c:ext xmlns:c16="http://schemas.microsoft.com/office/drawing/2014/chart" uri="{C3380CC4-5D6E-409C-BE32-E72D297353CC}">
                <c16:uniqueId val="{00000005-0A44-43EA-817F-A5FC2CDC787A}"/>
              </c:ext>
            </c:extLst>
          </c:dPt>
          <c:cat>
            <c:multiLvlStrRef>
              <c:f>DTE!$V$67:$X$69</c:f>
              <c:multiLvlStrCache>
                <c:ptCount val="3"/>
                <c:lvl>
                  <c:pt idx="0">
                    <c:v>32.28%</c:v>
                  </c:pt>
                  <c:pt idx="1">
                    <c:v>0.00%</c:v>
                  </c:pt>
                  <c:pt idx="2">
                    <c:v>67.69%</c:v>
                  </c:pt>
                </c:lvl>
                <c:lvl>
                  <c:pt idx="0">
                    <c:v>Commom Equity -</c:v>
                  </c:pt>
                  <c:pt idx="1">
                    <c:v>Total Preferred -</c:v>
                  </c:pt>
                  <c:pt idx="2">
                    <c:v>Total Debt -</c:v>
                  </c:pt>
                </c:lvl>
              </c:multiLvlStrCache>
            </c:multiLvlStrRef>
          </c:cat>
          <c:val>
            <c:numRef>
              <c:f>DTE!$X$67:$X$69</c:f>
              <c:numCache>
                <c:formatCode>0.00"%"</c:formatCode>
                <c:ptCount val="3"/>
                <c:pt idx="0">
                  <c:v>32.283785788458701</c:v>
                </c:pt>
                <c:pt idx="1">
                  <c:v>0</c:v>
                </c:pt>
                <c:pt idx="2">
                  <c:v>67.686545022993599</c:v>
                </c:pt>
              </c:numCache>
            </c:numRef>
          </c:val>
          <c:extLst>
            <c:ext xmlns:c16="http://schemas.microsoft.com/office/drawing/2014/chart" uri="{C3380CC4-5D6E-409C-BE32-E72D297353CC}">
              <c16:uniqueId val="{00000006-0A44-43EA-817F-A5FC2CDC787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DTE!$V$60</c:f>
              <c:strCache>
                <c:ptCount val="1"/>
                <c:pt idx="0">
                  <c:v>EBITDA ($000)</c:v>
                </c:pt>
              </c:strCache>
            </c:strRef>
          </c:tx>
          <c:spPr>
            <a:solidFill>
              <a:srgbClr val="FAB81A"/>
            </a:solidFill>
            <a:ln w="25400">
              <a:noFill/>
            </a:ln>
          </c:spPr>
          <c:invertIfNegative val="0"/>
          <c:cat>
            <c:strRef>
              <c:f>DTE!$F$40:$J$40</c:f>
              <c:strCache>
                <c:ptCount val="5"/>
                <c:pt idx="0">
                  <c:v>2021Y</c:v>
                </c:pt>
                <c:pt idx="1">
                  <c:v>2020Y</c:v>
                </c:pt>
                <c:pt idx="2">
                  <c:v>2019Y</c:v>
                </c:pt>
                <c:pt idx="3">
                  <c:v>2018Y</c:v>
                </c:pt>
                <c:pt idx="4">
                  <c:v>2017Y</c:v>
                </c:pt>
              </c:strCache>
            </c:strRef>
          </c:cat>
          <c:val>
            <c:numRef>
              <c:f>DTE!$F$76:$J$76</c:f>
              <c:numCache>
                <c:formatCode>#,##0</c:formatCode>
                <c:ptCount val="5"/>
                <c:pt idx="0">
                  <c:v>2803000</c:v>
                </c:pt>
                <c:pt idx="1">
                  <c:v>3163000</c:v>
                </c:pt>
                <c:pt idx="2">
                  <c:v>3288000</c:v>
                </c:pt>
                <c:pt idx="3">
                  <c:v>2944000</c:v>
                </c:pt>
                <c:pt idx="4">
                  <c:v>2906000</c:v>
                </c:pt>
              </c:numCache>
            </c:numRef>
          </c:val>
          <c:extLst>
            <c:ext xmlns:c16="http://schemas.microsoft.com/office/drawing/2014/chart" uri="{C3380CC4-5D6E-409C-BE32-E72D297353CC}">
              <c16:uniqueId val="{00000000-4FF5-4259-B35F-1728CCD9AE5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DTE!$V$61</c:f>
              <c:strCache>
                <c:ptCount val="1"/>
                <c:pt idx="0">
                  <c:v>EBITDA/ Interest Expense (x)</c:v>
                </c:pt>
              </c:strCache>
            </c:strRef>
          </c:tx>
          <c:spPr>
            <a:ln w="25400">
              <a:solidFill>
                <a:srgbClr val="5B5E5E"/>
              </a:solidFill>
              <a:prstDash val="solid"/>
            </a:ln>
          </c:spPr>
          <c:marker>
            <c:symbol val="none"/>
          </c:marker>
          <c:cat>
            <c:strRef>
              <c:f>DTE!$F$40:$J$40</c:f>
              <c:strCache>
                <c:ptCount val="5"/>
                <c:pt idx="0">
                  <c:v>2021Y</c:v>
                </c:pt>
                <c:pt idx="1">
                  <c:v>2020Y</c:v>
                </c:pt>
                <c:pt idx="2">
                  <c:v>2019Y</c:v>
                </c:pt>
                <c:pt idx="3">
                  <c:v>2018Y</c:v>
                </c:pt>
                <c:pt idx="4">
                  <c:v>2017Y</c:v>
                </c:pt>
              </c:strCache>
            </c:strRef>
          </c:cat>
          <c:val>
            <c:numRef>
              <c:f>DTE!$X$61:$AB$61</c:f>
              <c:numCache>
                <c:formatCode>#,##0.00</c:formatCode>
                <c:ptCount val="5"/>
                <c:pt idx="0">
                  <c:v>4.4492063492063503</c:v>
                </c:pt>
                <c:pt idx="1">
                  <c:v>5.2628951747088202</c:v>
                </c:pt>
                <c:pt idx="2">
                  <c:v>5.1294851794071796</c:v>
                </c:pt>
                <c:pt idx="3">
                  <c:v>5.2665474060822897</c:v>
                </c:pt>
                <c:pt idx="4">
                  <c:v>5.4216417910447801</c:v>
                </c:pt>
              </c:numCache>
            </c:numRef>
          </c:val>
          <c:smooth val="0"/>
          <c:extLst>
            <c:ext xmlns:c16="http://schemas.microsoft.com/office/drawing/2014/chart" uri="{C3380CC4-5D6E-409C-BE32-E72D297353CC}">
              <c16:uniqueId val="{00000001-4FF5-4259-B35F-1728CCD9AE5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DTE!$V$41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DTE!$V$48:$V$53</c:f>
              <c:strCache>
                <c:ptCount val="6"/>
                <c:pt idx="0">
                  <c:v>Current Year</c:v>
                </c:pt>
                <c:pt idx="1">
                  <c:v>Next Year</c:v>
                </c:pt>
                <c:pt idx="2">
                  <c:v>2Yrs Out</c:v>
                </c:pt>
                <c:pt idx="3">
                  <c:v>3Yrs Out</c:v>
                </c:pt>
                <c:pt idx="4">
                  <c:v>4Yrs Out</c:v>
                </c:pt>
                <c:pt idx="5">
                  <c:v>Thereafter</c:v>
                </c:pt>
              </c:strCache>
            </c:strRef>
          </c:cat>
          <c:val>
            <c:numRef>
              <c:f>DTE!$X$48:$X$53</c:f>
              <c:numCache>
                <c:formatCode>#,##0</c:formatCode>
                <c:ptCount val="6"/>
                <c:pt idx="0">
                  <c:v>3632000</c:v>
                </c:pt>
                <c:pt idx="1">
                  <c:v>286000</c:v>
                </c:pt>
                <c:pt idx="2">
                  <c:v>1078000</c:v>
                </c:pt>
                <c:pt idx="3">
                  <c:v>1221000</c:v>
                </c:pt>
                <c:pt idx="4">
                  <c:v>778000</c:v>
                </c:pt>
                <c:pt idx="5">
                  <c:v>11310000</c:v>
                </c:pt>
              </c:numCache>
            </c:numRef>
          </c:val>
          <c:extLst>
            <c:ext xmlns:c16="http://schemas.microsoft.com/office/drawing/2014/chart" uri="{C3380CC4-5D6E-409C-BE32-E72D297353CC}">
              <c16:uniqueId val="{00000000-1109-4FF0-A0CC-D3C08238D6E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DTE!$D$44</c:f>
              <c:strCache>
                <c:ptCount val="1"/>
                <c:pt idx="0">
                  <c:v>Debt/ Total Capital (%)</c:v>
                </c:pt>
              </c:strCache>
            </c:strRef>
          </c:tx>
          <c:spPr>
            <a:solidFill>
              <a:srgbClr val="FAB81A"/>
            </a:solidFill>
            <a:ln w="25400">
              <a:noFill/>
            </a:ln>
          </c:spPr>
          <c:invertIfNegative val="0"/>
          <c:cat>
            <c:strRef>
              <c:f>DTE!$F$40:$J$40</c:f>
              <c:strCache>
                <c:ptCount val="5"/>
                <c:pt idx="0">
                  <c:v>2021Y</c:v>
                </c:pt>
                <c:pt idx="1">
                  <c:v>2020Y</c:v>
                </c:pt>
                <c:pt idx="2">
                  <c:v>2019Y</c:v>
                </c:pt>
                <c:pt idx="3">
                  <c:v>2018Y</c:v>
                </c:pt>
                <c:pt idx="4">
                  <c:v>2017Y</c:v>
                </c:pt>
              </c:strCache>
            </c:strRef>
          </c:cat>
          <c:val>
            <c:numRef>
              <c:f>DTE!$F$44:$J$44</c:f>
              <c:numCache>
                <c:formatCode>#,##0.00</c:formatCode>
                <c:ptCount val="5"/>
                <c:pt idx="0">
                  <c:v>67.686545022993599</c:v>
                </c:pt>
                <c:pt idx="1">
                  <c:v>60.898869424773302</c:v>
                </c:pt>
                <c:pt idx="2">
                  <c:v>59.804387692725697</c:v>
                </c:pt>
                <c:pt idx="3">
                  <c:v>57.061580992828198</c:v>
                </c:pt>
                <c:pt idx="4">
                  <c:v>56.385068762278998</c:v>
                </c:pt>
              </c:numCache>
            </c:numRef>
          </c:val>
          <c:extLst>
            <c:ext xmlns:c16="http://schemas.microsoft.com/office/drawing/2014/chart" uri="{C3380CC4-5D6E-409C-BE32-E72D297353CC}">
              <c16:uniqueId val="{00000000-1B97-42E3-8D8C-124EFECBDEE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DTE!$V$71</c:f>
              <c:strCache>
                <c:ptCount val="1"/>
                <c:pt idx="0">
                  <c:v> Average Debt/ EBITDA (x)</c:v>
                </c:pt>
              </c:strCache>
            </c:strRef>
          </c:tx>
          <c:spPr>
            <a:ln w="25400">
              <a:solidFill>
                <a:srgbClr val="5B5E5E"/>
              </a:solidFill>
              <a:prstDash val="solid"/>
            </a:ln>
          </c:spPr>
          <c:marker>
            <c:symbol val="none"/>
          </c:marker>
          <c:cat>
            <c:strRef>
              <c:f>DTE!$F$40:$J$40</c:f>
              <c:strCache>
                <c:ptCount val="5"/>
                <c:pt idx="0">
                  <c:v>2021Y</c:v>
                </c:pt>
                <c:pt idx="1">
                  <c:v>2020Y</c:v>
                </c:pt>
                <c:pt idx="2">
                  <c:v>2019Y</c:v>
                </c:pt>
                <c:pt idx="3">
                  <c:v>2018Y</c:v>
                </c:pt>
                <c:pt idx="4">
                  <c:v>2017Y</c:v>
                </c:pt>
              </c:strCache>
            </c:strRef>
          </c:cat>
          <c:val>
            <c:numRef>
              <c:f>DTE!$X$71:$AB$71</c:f>
              <c:numCache>
                <c:formatCode>#,##0.00</c:formatCode>
                <c:ptCount val="5"/>
                <c:pt idx="0">
                  <c:v>7.1745005351409201</c:v>
                </c:pt>
                <c:pt idx="1">
                  <c:v>6.0234350300347801</c:v>
                </c:pt>
                <c:pt idx="2">
                  <c:v>4.68529501216545</c:v>
                </c:pt>
                <c:pt idx="3">
                  <c:v>4.5335003396739104</c:v>
                </c:pt>
                <c:pt idx="4">
                  <c:v>4.2095233998623502</c:v>
                </c:pt>
              </c:numCache>
            </c:numRef>
          </c:val>
          <c:smooth val="0"/>
          <c:extLst>
            <c:ext xmlns:c16="http://schemas.microsoft.com/office/drawing/2014/chart" uri="{C3380CC4-5D6E-409C-BE32-E72D297353CC}">
              <c16:uniqueId val="{00000001-1B97-42E3-8D8C-124EFECBDEE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DUK!$V$66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082-496C-A042-2B084C937522}"/>
              </c:ext>
            </c:extLst>
          </c:dPt>
          <c:dPt>
            <c:idx val="1"/>
            <c:bubble3D val="0"/>
            <c:spPr>
              <a:solidFill>
                <a:srgbClr val="5B5E5E"/>
              </a:solidFill>
              <a:ln w="25400">
                <a:noFill/>
              </a:ln>
            </c:spPr>
            <c:extLst>
              <c:ext xmlns:c16="http://schemas.microsoft.com/office/drawing/2014/chart" uri="{C3380CC4-5D6E-409C-BE32-E72D297353CC}">
                <c16:uniqueId val="{00000003-7082-496C-A042-2B084C937522}"/>
              </c:ext>
            </c:extLst>
          </c:dPt>
          <c:dPt>
            <c:idx val="2"/>
            <c:bubble3D val="0"/>
            <c:spPr>
              <a:solidFill>
                <a:srgbClr val="008794"/>
              </a:solidFill>
              <a:ln w="25400">
                <a:noFill/>
              </a:ln>
            </c:spPr>
            <c:extLst>
              <c:ext xmlns:c16="http://schemas.microsoft.com/office/drawing/2014/chart" uri="{C3380CC4-5D6E-409C-BE32-E72D297353CC}">
                <c16:uniqueId val="{00000005-7082-496C-A042-2B084C937522}"/>
              </c:ext>
            </c:extLst>
          </c:dPt>
          <c:cat>
            <c:multiLvlStrRef>
              <c:f>DUK!$V$67:$X$69</c:f>
              <c:multiLvlStrCache>
                <c:ptCount val="3"/>
                <c:lvl>
                  <c:pt idx="0">
                    <c:v>39.57%</c:v>
                  </c:pt>
                  <c:pt idx="1">
                    <c:v>1.67%</c:v>
                  </c:pt>
                  <c:pt idx="2">
                    <c:v>57.22%</c:v>
                  </c:pt>
                </c:lvl>
                <c:lvl>
                  <c:pt idx="0">
                    <c:v>Commom Equity -</c:v>
                  </c:pt>
                  <c:pt idx="1">
                    <c:v>Total Preferred -</c:v>
                  </c:pt>
                  <c:pt idx="2">
                    <c:v>Total Debt -</c:v>
                  </c:pt>
                </c:lvl>
              </c:multiLvlStrCache>
            </c:multiLvlStrRef>
          </c:cat>
          <c:val>
            <c:numRef>
              <c:f>DUK!$X$67:$X$69</c:f>
              <c:numCache>
                <c:formatCode>0.00"%"</c:formatCode>
                <c:ptCount val="3"/>
                <c:pt idx="0">
                  <c:v>39.5663231160487</c:v>
                </c:pt>
                <c:pt idx="1">
                  <c:v>1.67313612635524</c:v>
                </c:pt>
                <c:pt idx="2">
                  <c:v>57.2212555213492</c:v>
                </c:pt>
              </c:numCache>
            </c:numRef>
          </c:val>
          <c:extLst>
            <c:ext xmlns:c16="http://schemas.microsoft.com/office/drawing/2014/chart" uri="{C3380CC4-5D6E-409C-BE32-E72D297353CC}">
              <c16:uniqueId val="{00000006-7082-496C-A042-2B084C937522}"/>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DUK!$V$60</c:f>
              <c:strCache>
                <c:ptCount val="1"/>
                <c:pt idx="0">
                  <c:v>EBITDA ($000)</c:v>
                </c:pt>
              </c:strCache>
            </c:strRef>
          </c:tx>
          <c:spPr>
            <a:solidFill>
              <a:srgbClr val="FAB81A"/>
            </a:solidFill>
            <a:ln w="25400">
              <a:noFill/>
            </a:ln>
          </c:spPr>
          <c:invertIfNegative val="0"/>
          <c:cat>
            <c:strRef>
              <c:f>DUK!$F$40:$J$40</c:f>
              <c:strCache>
                <c:ptCount val="5"/>
                <c:pt idx="0">
                  <c:v>2021Y</c:v>
                </c:pt>
                <c:pt idx="1">
                  <c:v>2020Y</c:v>
                </c:pt>
                <c:pt idx="2">
                  <c:v>2019Y</c:v>
                </c:pt>
                <c:pt idx="3">
                  <c:v>2018Y</c:v>
                </c:pt>
                <c:pt idx="4">
                  <c:v>2017Y</c:v>
                </c:pt>
              </c:strCache>
            </c:strRef>
          </c:cat>
          <c:val>
            <c:numRef>
              <c:f>DUK!$F$76:$J$76</c:f>
              <c:numCache>
                <c:formatCode>#,##0</c:formatCode>
                <c:ptCount val="5"/>
                <c:pt idx="0">
                  <c:v>11707000</c:v>
                </c:pt>
                <c:pt idx="1">
                  <c:v>8487000</c:v>
                </c:pt>
                <c:pt idx="2">
                  <c:v>11477000</c:v>
                </c:pt>
                <c:pt idx="3">
                  <c:v>9863000</c:v>
                </c:pt>
                <c:pt idx="4">
                  <c:v>10298000</c:v>
                </c:pt>
              </c:numCache>
            </c:numRef>
          </c:val>
          <c:extLst>
            <c:ext xmlns:c16="http://schemas.microsoft.com/office/drawing/2014/chart" uri="{C3380CC4-5D6E-409C-BE32-E72D297353CC}">
              <c16:uniqueId val="{00000000-4C7F-467F-8683-EB39557AA0F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DUK!$V$61</c:f>
              <c:strCache>
                <c:ptCount val="1"/>
                <c:pt idx="0">
                  <c:v>EBITDA/ Interest Expense (x)</c:v>
                </c:pt>
              </c:strCache>
            </c:strRef>
          </c:tx>
          <c:spPr>
            <a:ln w="25400">
              <a:solidFill>
                <a:srgbClr val="5B5E5E"/>
              </a:solidFill>
              <a:prstDash val="solid"/>
            </a:ln>
          </c:spPr>
          <c:marker>
            <c:symbol val="none"/>
          </c:marker>
          <c:cat>
            <c:strRef>
              <c:f>DUK!$F$40:$J$40</c:f>
              <c:strCache>
                <c:ptCount val="5"/>
                <c:pt idx="0">
                  <c:v>2021Y</c:v>
                </c:pt>
                <c:pt idx="1">
                  <c:v>2020Y</c:v>
                </c:pt>
                <c:pt idx="2">
                  <c:v>2019Y</c:v>
                </c:pt>
                <c:pt idx="3">
                  <c:v>2018Y</c:v>
                </c:pt>
                <c:pt idx="4">
                  <c:v>2017Y</c:v>
                </c:pt>
              </c:strCache>
            </c:strRef>
          </c:cat>
          <c:val>
            <c:numRef>
              <c:f>DUK!$X$61:$AB$61</c:f>
              <c:numCache>
                <c:formatCode>#,##0.00</c:formatCode>
                <c:ptCount val="5"/>
                <c:pt idx="0">
                  <c:v>5.1346491228070201</c:v>
                </c:pt>
                <c:pt idx="1">
                  <c:v>3.9255319148936199</c:v>
                </c:pt>
                <c:pt idx="2">
                  <c:v>5.2073502722323104</c:v>
                </c:pt>
                <c:pt idx="3">
                  <c:v>4.7101241642788896</c:v>
                </c:pt>
                <c:pt idx="4">
                  <c:v>5.1852970795569</c:v>
                </c:pt>
              </c:numCache>
            </c:numRef>
          </c:val>
          <c:smooth val="0"/>
          <c:extLst>
            <c:ext xmlns:c16="http://schemas.microsoft.com/office/drawing/2014/chart" uri="{C3380CC4-5D6E-409C-BE32-E72D297353CC}">
              <c16:uniqueId val="{00000001-4C7F-467F-8683-EB39557AA0F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DUK!$V$41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DUK!$V$48:$V$53</c:f>
              <c:strCache>
                <c:ptCount val="6"/>
                <c:pt idx="0">
                  <c:v>Current Year</c:v>
                </c:pt>
                <c:pt idx="1">
                  <c:v>Next Year</c:v>
                </c:pt>
                <c:pt idx="2">
                  <c:v>2Yrs Out</c:v>
                </c:pt>
                <c:pt idx="3">
                  <c:v>3Yrs Out</c:v>
                </c:pt>
                <c:pt idx="4">
                  <c:v>4Yrs Out</c:v>
                </c:pt>
                <c:pt idx="5">
                  <c:v>Thereafter</c:v>
                </c:pt>
              </c:strCache>
            </c:strRef>
          </c:cat>
          <c:val>
            <c:numRef>
              <c:f>DUK!$X$48:$X$53</c:f>
              <c:numCache>
                <c:formatCode>#,##0</c:formatCode>
                <c:ptCount val="6"/>
                <c:pt idx="0">
                  <c:v>6691000</c:v>
                </c:pt>
                <c:pt idx="1">
                  <c:v>4725000</c:v>
                </c:pt>
                <c:pt idx="2">
                  <c:v>1917000</c:v>
                </c:pt>
                <c:pt idx="3">
                  <c:v>3078000</c:v>
                </c:pt>
                <c:pt idx="4">
                  <c:v>3125000</c:v>
                </c:pt>
                <c:pt idx="5">
                  <c:v>46844000</c:v>
                </c:pt>
              </c:numCache>
            </c:numRef>
          </c:val>
          <c:extLst>
            <c:ext xmlns:c16="http://schemas.microsoft.com/office/drawing/2014/chart" uri="{C3380CC4-5D6E-409C-BE32-E72D297353CC}">
              <c16:uniqueId val="{00000000-CC70-4ABB-A934-7040EC216DC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LNT!$D$44</c:f>
              <c:strCache>
                <c:ptCount val="1"/>
                <c:pt idx="0">
                  <c:v>Debt/ Total Capital (%)</c:v>
                </c:pt>
              </c:strCache>
            </c:strRef>
          </c:tx>
          <c:spPr>
            <a:solidFill>
              <a:srgbClr val="FAB81A"/>
            </a:solidFill>
            <a:ln w="25400">
              <a:noFill/>
            </a:ln>
          </c:spPr>
          <c:invertIfNegative val="0"/>
          <c:cat>
            <c:strRef>
              <c:f>LNT!$F$40:$J$40</c:f>
              <c:strCache>
                <c:ptCount val="5"/>
                <c:pt idx="0">
                  <c:v>2021Y</c:v>
                </c:pt>
                <c:pt idx="1">
                  <c:v>2020Y</c:v>
                </c:pt>
                <c:pt idx="2">
                  <c:v>2019Y</c:v>
                </c:pt>
                <c:pt idx="3">
                  <c:v>2018Y</c:v>
                </c:pt>
                <c:pt idx="4">
                  <c:v>2017Y</c:v>
                </c:pt>
              </c:strCache>
            </c:strRef>
          </c:cat>
          <c:val>
            <c:numRef>
              <c:f>LNT!$F$44:$J$44</c:f>
              <c:numCache>
                <c:formatCode>#,##0.00</c:formatCode>
                <c:ptCount val="5"/>
                <c:pt idx="0">
                  <c:v>56.903374343477999</c:v>
                </c:pt>
                <c:pt idx="1">
                  <c:v>54.946820720789702</c:v>
                </c:pt>
                <c:pt idx="2">
                  <c:v>54.798163526430699</c:v>
                </c:pt>
                <c:pt idx="3">
                  <c:v>55.397634603017799</c:v>
                </c:pt>
                <c:pt idx="4">
                  <c:v>54.676430130214001</c:v>
                </c:pt>
              </c:numCache>
            </c:numRef>
          </c:val>
          <c:extLst>
            <c:ext xmlns:c16="http://schemas.microsoft.com/office/drawing/2014/chart" uri="{C3380CC4-5D6E-409C-BE32-E72D297353CC}">
              <c16:uniqueId val="{00000000-68E4-4A97-A530-5A28E02379FB}"/>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LNT!$V$71</c:f>
              <c:strCache>
                <c:ptCount val="1"/>
                <c:pt idx="0">
                  <c:v> Average Debt/ EBITDA (x)</c:v>
                </c:pt>
              </c:strCache>
            </c:strRef>
          </c:tx>
          <c:spPr>
            <a:ln w="25400">
              <a:solidFill>
                <a:srgbClr val="5B5E5E"/>
              </a:solidFill>
              <a:prstDash val="solid"/>
            </a:ln>
          </c:spPr>
          <c:marker>
            <c:symbol val="none"/>
          </c:marker>
          <c:cat>
            <c:strRef>
              <c:f>LNT!$F$40:$J$40</c:f>
              <c:strCache>
                <c:ptCount val="5"/>
                <c:pt idx="0">
                  <c:v>2021Y</c:v>
                </c:pt>
                <c:pt idx="1">
                  <c:v>2020Y</c:v>
                </c:pt>
                <c:pt idx="2">
                  <c:v>2019Y</c:v>
                </c:pt>
                <c:pt idx="3">
                  <c:v>2018Y</c:v>
                </c:pt>
                <c:pt idx="4">
                  <c:v>2017Y</c:v>
                </c:pt>
              </c:strCache>
            </c:strRef>
          </c:cat>
          <c:val>
            <c:numRef>
              <c:f>LNT!$X$71:$AB$71</c:f>
              <c:numCache>
                <c:formatCode>#,##0.00</c:formatCode>
                <c:ptCount val="5"/>
                <c:pt idx="0">
                  <c:v>4.8071381794367998</c:v>
                </c:pt>
                <c:pt idx="1">
                  <c:v>4.7010062456627297</c:v>
                </c:pt>
                <c:pt idx="2">
                  <c:v>4.4041752933057303</c:v>
                </c:pt>
                <c:pt idx="3">
                  <c:v>4.2769499351293598</c:v>
                </c:pt>
                <c:pt idx="4">
                  <c:v>3.93271919723639</c:v>
                </c:pt>
              </c:numCache>
            </c:numRef>
          </c:val>
          <c:smooth val="0"/>
          <c:extLst>
            <c:ext xmlns:c16="http://schemas.microsoft.com/office/drawing/2014/chart" uri="{C3380CC4-5D6E-409C-BE32-E72D297353CC}">
              <c16:uniqueId val="{00000001-68E4-4A97-A530-5A28E02379FB}"/>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DUK!$D$44</c:f>
              <c:strCache>
                <c:ptCount val="1"/>
                <c:pt idx="0">
                  <c:v>Debt/ Total Capital (%)</c:v>
                </c:pt>
              </c:strCache>
            </c:strRef>
          </c:tx>
          <c:spPr>
            <a:solidFill>
              <a:srgbClr val="FAB81A"/>
            </a:solidFill>
            <a:ln w="25400">
              <a:noFill/>
            </a:ln>
          </c:spPr>
          <c:invertIfNegative val="0"/>
          <c:cat>
            <c:strRef>
              <c:f>DUK!$F$40:$J$40</c:f>
              <c:strCache>
                <c:ptCount val="5"/>
                <c:pt idx="0">
                  <c:v>2021Y</c:v>
                </c:pt>
                <c:pt idx="1">
                  <c:v>2020Y</c:v>
                </c:pt>
                <c:pt idx="2">
                  <c:v>2019Y</c:v>
                </c:pt>
                <c:pt idx="3">
                  <c:v>2018Y</c:v>
                </c:pt>
                <c:pt idx="4">
                  <c:v>2017Y</c:v>
                </c:pt>
              </c:strCache>
            </c:strRef>
          </c:cat>
          <c:val>
            <c:numRef>
              <c:f>DUK!$F$44:$J$44</c:f>
              <c:numCache>
                <c:formatCode>#,##0.00</c:formatCode>
                <c:ptCount val="5"/>
                <c:pt idx="0">
                  <c:v>57.2212555213492</c:v>
                </c:pt>
                <c:pt idx="1">
                  <c:v>56.642012747163598</c:v>
                </c:pt>
                <c:pt idx="2">
                  <c:v>56.743225201169103</c:v>
                </c:pt>
                <c:pt idx="3">
                  <c:v>56.929637526652499</c:v>
                </c:pt>
                <c:pt idx="4">
                  <c:v>56.604872165441499</c:v>
                </c:pt>
              </c:numCache>
            </c:numRef>
          </c:val>
          <c:extLst>
            <c:ext xmlns:c16="http://schemas.microsoft.com/office/drawing/2014/chart" uri="{C3380CC4-5D6E-409C-BE32-E72D297353CC}">
              <c16:uniqueId val="{00000000-953A-422C-9773-DC156B34CB8D}"/>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DUK!$V$71</c:f>
              <c:strCache>
                <c:ptCount val="1"/>
                <c:pt idx="0">
                  <c:v> Average Debt/ EBITDA (x)</c:v>
                </c:pt>
              </c:strCache>
            </c:strRef>
          </c:tx>
          <c:spPr>
            <a:ln w="25400">
              <a:solidFill>
                <a:srgbClr val="5B5E5E"/>
              </a:solidFill>
              <a:prstDash val="solid"/>
            </a:ln>
          </c:spPr>
          <c:marker>
            <c:symbol val="none"/>
          </c:marker>
          <c:cat>
            <c:strRef>
              <c:f>DUK!$F$40:$J$40</c:f>
              <c:strCache>
                <c:ptCount val="5"/>
                <c:pt idx="0">
                  <c:v>2021Y</c:v>
                </c:pt>
                <c:pt idx="1">
                  <c:v>2020Y</c:v>
                </c:pt>
                <c:pt idx="2">
                  <c:v>2019Y</c:v>
                </c:pt>
                <c:pt idx="3">
                  <c:v>2018Y</c:v>
                </c:pt>
                <c:pt idx="4">
                  <c:v>2017Y</c:v>
                </c:pt>
              </c:strCache>
            </c:strRef>
          </c:cat>
          <c:val>
            <c:numRef>
              <c:f>DUK!$X$71:$AB$71</c:f>
              <c:numCache>
                <c:formatCode>#,##0.00</c:formatCode>
                <c:ptCount val="5"/>
                <c:pt idx="0">
                  <c:v>5.66085461689587</c:v>
                </c:pt>
                <c:pt idx="1">
                  <c:v>7.6880817721220698</c:v>
                </c:pt>
                <c:pt idx="2">
                  <c:v>5.3563866864163101</c:v>
                </c:pt>
                <c:pt idx="3">
                  <c:v>5.7040834431714504</c:v>
                </c:pt>
                <c:pt idx="4">
                  <c:v>5.1292483977471397</c:v>
                </c:pt>
              </c:numCache>
            </c:numRef>
          </c:val>
          <c:smooth val="0"/>
          <c:extLst>
            <c:ext xmlns:c16="http://schemas.microsoft.com/office/drawing/2014/chart" uri="{C3380CC4-5D6E-409C-BE32-E72D297353CC}">
              <c16:uniqueId val="{00000001-953A-422C-9773-DC156B34CB8D}"/>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EIX!$V$66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D803-4071-9C97-89D17F680236}"/>
              </c:ext>
            </c:extLst>
          </c:dPt>
          <c:dPt>
            <c:idx val="1"/>
            <c:bubble3D val="0"/>
            <c:spPr>
              <a:solidFill>
                <a:srgbClr val="5B5E5E"/>
              </a:solidFill>
              <a:ln w="25400">
                <a:noFill/>
              </a:ln>
            </c:spPr>
            <c:extLst>
              <c:ext xmlns:c16="http://schemas.microsoft.com/office/drawing/2014/chart" uri="{C3380CC4-5D6E-409C-BE32-E72D297353CC}">
                <c16:uniqueId val="{00000003-D803-4071-9C97-89D17F680236}"/>
              </c:ext>
            </c:extLst>
          </c:dPt>
          <c:dPt>
            <c:idx val="2"/>
            <c:bubble3D val="0"/>
            <c:spPr>
              <a:solidFill>
                <a:srgbClr val="008794"/>
              </a:solidFill>
              <a:ln w="25400">
                <a:noFill/>
              </a:ln>
            </c:spPr>
            <c:extLst>
              <c:ext xmlns:c16="http://schemas.microsoft.com/office/drawing/2014/chart" uri="{C3380CC4-5D6E-409C-BE32-E72D297353CC}">
                <c16:uniqueId val="{00000005-D803-4071-9C97-89D17F680236}"/>
              </c:ext>
            </c:extLst>
          </c:dPt>
          <c:cat>
            <c:multiLvlStrRef>
              <c:f>EIX!$V$67:$X$69</c:f>
              <c:multiLvlStrCache>
                <c:ptCount val="3"/>
                <c:lvl>
                  <c:pt idx="0">
                    <c:v>29.39%</c:v>
                  </c:pt>
                  <c:pt idx="1">
                    <c:v>4.18%</c:v>
                  </c:pt>
                  <c:pt idx="2">
                    <c:v>62.41%</c:v>
                  </c:pt>
                </c:lvl>
                <c:lvl>
                  <c:pt idx="0">
                    <c:v>Commom Equity -</c:v>
                  </c:pt>
                  <c:pt idx="1">
                    <c:v>Total Preferred -</c:v>
                  </c:pt>
                  <c:pt idx="2">
                    <c:v>Total Debt -</c:v>
                  </c:pt>
                </c:lvl>
              </c:multiLvlStrCache>
            </c:multiLvlStrRef>
          </c:cat>
          <c:val>
            <c:numRef>
              <c:f>EIX!$X$67:$X$69</c:f>
              <c:numCache>
                <c:formatCode>0.00"%"</c:formatCode>
                <c:ptCount val="3"/>
                <c:pt idx="0">
                  <c:v>29.394611727416802</c:v>
                </c:pt>
                <c:pt idx="1">
                  <c:v>4.17749603803487</c:v>
                </c:pt>
                <c:pt idx="2">
                  <c:v>62.410987849973601</c:v>
                </c:pt>
              </c:numCache>
            </c:numRef>
          </c:val>
          <c:extLst>
            <c:ext xmlns:c16="http://schemas.microsoft.com/office/drawing/2014/chart" uri="{C3380CC4-5D6E-409C-BE32-E72D297353CC}">
              <c16:uniqueId val="{00000006-D803-4071-9C97-89D17F680236}"/>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EIX!$V$60</c:f>
              <c:strCache>
                <c:ptCount val="1"/>
                <c:pt idx="0">
                  <c:v>EBITDA ($000)</c:v>
                </c:pt>
              </c:strCache>
            </c:strRef>
          </c:tx>
          <c:spPr>
            <a:solidFill>
              <a:srgbClr val="FAB81A"/>
            </a:solidFill>
            <a:ln w="25400">
              <a:noFill/>
            </a:ln>
          </c:spPr>
          <c:invertIfNegative val="0"/>
          <c:cat>
            <c:strRef>
              <c:f>EIX!$F$40:$J$40</c:f>
              <c:strCache>
                <c:ptCount val="5"/>
                <c:pt idx="0">
                  <c:v>2021Y</c:v>
                </c:pt>
                <c:pt idx="1">
                  <c:v>2020Y</c:v>
                </c:pt>
                <c:pt idx="2">
                  <c:v>2019Y</c:v>
                </c:pt>
                <c:pt idx="3">
                  <c:v>2018Y</c:v>
                </c:pt>
                <c:pt idx="4">
                  <c:v>2017Y</c:v>
                </c:pt>
              </c:strCache>
            </c:strRef>
          </c:cat>
          <c:val>
            <c:numRef>
              <c:f>EIX!$F$76:$J$76</c:f>
              <c:numCache>
                <c:formatCode>#,##0</c:formatCode>
                <c:ptCount val="5"/>
                <c:pt idx="0">
                  <c:v>4002000</c:v>
                </c:pt>
                <c:pt idx="1">
                  <c:v>3497000</c:v>
                </c:pt>
                <c:pt idx="2">
                  <c:v>3771000</c:v>
                </c:pt>
                <c:pt idx="3">
                  <c:v>1585000</c:v>
                </c:pt>
                <c:pt idx="4">
                  <c:v>3703000</c:v>
                </c:pt>
              </c:numCache>
            </c:numRef>
          </c:val>
          <c:extLst>
            <c:ext xmlns:c16="http://schemas.microsoft.com/office/drawing/2014/chart" uri="{C3380CC4-5D6E-409C-BE32-E72D297353CC}">
              <c16:uniqueId val="{00000000-5808-4C52-A80E-9313DCA00D8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EIX!$V$61</c:f>
              <c:strCache>
                <c:ptCount val="1"/>
                <c:pt idx="0">
                  <c:v>EBITDA/ Interest Expense (x)</c:v>
                </c:pt>
              </c:strCache>
            </c:strRef>
          </c:tx>
          <c:spPr>
            <a:ln w="25400">
              <a:solidFill>
                <a:srgbClr val="5B5E5E"/>
              </a:solidFill>
              <a:prstDash val="solid"/>
            </a:ln>
          </c:spPr>
          <c:marker>
            <c:symbol val="none"/>
          </c:marker>
          <c:cat>
            <c:strRef>
              <c:f>EIX!$F$40:$J$40</c:f>
              <c:strCache>
                <c:ptCount val="5"/>
                <c:pt idx="0">
                  <c:v>2021Y</c:v>
                </c:pt>
                <c:pt idx="1">
                  <c:v>2020Y</c:v>
                </c:pt>
                <c:pt idx="2">
                  <c:v>2019Y</c:v>
                </c:pt>
                <c:pt idx="3">
                  <c:v>2018Y</c:v>
                </c:pt>
                <c:pt idx="4">
                  <c:v>2017Y</c:v>
                </c:pt>
              </c:strCache>
            </c:strRef>
          </c:cat>
          <c:val>
            <c:numRef>
              <c:f>EIX!$X$61:$AB$61</c:f>
              <c:numCache>
                <c:formatCode>#,##0.00</c:formatCode>
                <c:ptCount val="5"/>
                <c:pt idx="0">
                  <c:v>4.3264864864864903</c:v>
                </c:pt>
                <c:pt idx="1">
                  <c:v>3.87694013303769</c:v>
                </c:pt>
                <c:pt idx="2">
                  <c:v>4.4839476813317498</c:v>
                </c:pt>
                <c:pt idx="3">
                  <c:v>2.15940054495913</c:v>
                </c:pt>
                <c:pt idx="4">
                  <c:v>5.7949921752738698</c:v>
                </c:pt>
              </c:numCache>
            </c:numRef>
          </c:val>
          <c:smooth val="0"/>
          <c:extLst>
            <c:ext xmlns:c16="http://schemas.microsoft.com/office/drawing/2014/chart" uri="{C3380CC4-5D6E-409C-BE32-E72D297353CC}">
              <c16:uniqueId val="{00000001-5808-4C52-A80E-9313DCA00D8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EIX!$V$41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EIX!$V$48:$V$53</c:f>
              <c:strCache>
                <c:ptCount val="6"/>
                <c:pt idx="0">
                  <c:v>Current Year</c:v>
                </c:pt>
                <c:pt idx="1">
                  <c:v>Next Year</c:v>
                </c:pt>
                <c:pt idx="2">
                  <c:v>2Yrs Out</c:v>
                </c:pt>
                <c:pt idx="3">
                  <c:v>3Yrs Out</c:v>
                </c:pt>
                <c:pt idx="4">
                  <c:v>4Yrs Out</c:v>
                </c:pt>
                <c:pt idx="5">
                  <c:v>Thereafter</c:v>
                </c:pt>
              </c:strCache>
            </c:strRef>
          </c:cat>
          <c:val>
            <c:numRef>
              <c:f>EIX!$X$48:$X$53</c:f>
              <c:numCache>
                <c:formatCode>#,##0</c:formatCode>
                <c:ptCount val="6"/>
                <c:pt idx="0">
                  <c:v>3431000</c:v>
                </c:pt>
                <c:pt idx="1">
                  <c:v>2599000</c:v>
                </c:pt>
                <c:pt idx="2">
                  <c:v>2063000</c:v>
                </c:pt>
                <c:pt idx="3">
                  <c:v>1314000</c:v>
                </c:pt>
                <c:pt idx="4">
                  <c:v>364000</c:v>
                </c:pt>
                <c:pt idx="5">
                  <c:v>17833000</c:v>
                </c:pt>
              </c:numCache>
            </c:numRef>
          </c:val>
          <c:extLst>
            <c:ext xmlns:c16="http://schemas.microsoft.com/office/drawing/2014/chart" uri="{C3380CC4-5D6E-409C-BE32-E72D297353CC}">
              <c16:uniqueId val="{00000000-77CE-40B6-8223-3F70493357BA}"/>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EIX!$D$44</c:f>
              <c:strCache>
                <c:ptCount val="1"/>
                <c:pt idx="0">
                  <c:v>Debt/ Total Capital (%)</c:v>
                </c:pt>
              </c:strCache>
            </c:strRef>
          </c:tx>
          <c:spPr>
            <a:solidFill>
              <a:srgbClr val="FAB81A"/>
            </a:solidFill>
            <a:ln w="25400">
              <a:noFill/>
            </a:ln>
          </c:spPr>
          <c:invertIfNegative val="0"/>
          <c:cat>
            <c:strRef>
              <c:f>EIX!$F$40:$J$40</c:f>
              <c:strCache>
                <c:ptCount val="5"/>
                <c:pt idx="0">
                  <c:v>2021Y</c:v>
                </c:pt>
                <c:pt idx="1">
                  <c:v>2020Y</c:v>
                </c:pt>
                <c:pt idx="2">
                  <c:v>2019Y</c:v>
                </c:pt>
                <c:pt idx="3">
                  <c:v>2018Y</c:v>
                </c:pt>
                <c:pt idx="4">
                  <c:v>2017Y</c:v>
                </c:pt>
              </c:strCache>
            </c:strRef>
          </c:cat>
          <c:val>
            <c:numRef>
              <c:f>EIX!$F$44:$J$44</c:f>
              <c:numCache>
                <c:formatCode>#,##0.00</c:formatCode>
                <c:ptCount val="5"/>
                <c:pt idx="0">
                  <c:v>62.410987849973601</c:v>
                </c:pt>
                <c:pt idx="1">
                  <c:v>60.226932668329198</c:v>
                </c:pt>
                <c:pt idx="2">
                  <c:v>55.840528910546901</c:v>
                </c:pt>
                <c:pt idx="3">
                  <c:v>54.947833208702797</c:v>
                </c:pt>
                <c:pt idx="4">
                  <c:v>51.110876377592298</c:v>
                </c:pt>
              </c:numCache>
            </c:numRef>
          </c:val>
          <c:extLst>
            <c:ext xmlns:c16="http://schemas.microsoft.com/office/drawing/2014/chart" uri="{C3380CC4-5D6E-409C-BE32-E72D297353CC}">
              <c16:uniqueId val="{00000000-325A-479D-A7D6-F3A47F154ED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EIX!$V$71</c:f>
              <c:strCache>
                <c:ptCount val="1"/>
                <c:pt idx="0">
                  <c:v> Average Debt/ EBITDA (x)</c:v>
                </c:pt>
              </c:strCache>
            </c:strRef>
          </c:tx>
          <c:spPr>
            <a:ln w="25400">
              <a:solidFill>
                <a:srgbClr val="5B5E5E"/>
              </a:solidFill>
              <a:prstDash val="solid"/>
            </a:ln>
          </c:spPr>
          <c:marker>
            <c:symbol val="none"/>
          </c:marker>
          <c:cat>
            <c:strRef>
              <c:f>EIX!$F$40:$J$40</c:f>
              <c:strCache>
                <c:ptCount val="5"/>
                <c:pt idx="0">
                  <c:v>2021Y</c:v>
                </c:pt>
                <c:pt idx="1">
                  <c:v>2020Y</c:v>
                </c:pt>
                <c:pt idx="2">
                  <c:v>2019Y</c:v>
                </c:pt>
                <c:pt idx="3">
                  <c:v>2018Y</c:v>
                </c:pt>
                <c:pt idx="4">
                  <c:v>2017Y</c:v>
                </c:pt>
              </c:strCache>
            </c:strRef>
          </c:cat>
          <c:val>
            <c:numRef>
              <c:f>EIX!$X$71:$AB$71</c:f>
              <c:numCache>
                <c:formatCode>#,##0.00</c:formatCode>
                <c:ptCount val="5"/>
                <c:pt idx="0">
                  <c:v>6.70755247376312</c:v>
                </c:pt>
                <c:pt idx="1">
                  <c:v>6.2997569345153002</c:v>
                </c:pt>
                <c:pt idx="2">
                  <c:v>4.82212940864492</c:v>
                </c:pt>
                <c:pt idx="3">
                  <c:v>9.1994479495268102</c:v>
                </c:pt>
                <c:pt idx="4">
                  <c:v>3.5353429651633799</c:v>
                </c:pt>
              </c:numCache>
            </c:numRef>
          </c:val>
          <c:smooth val="0"/>
          <c:extLst>
            <c:ext xmlns:c16="http://schemas.microsoft.com/office/drawing/2014/chart" uri="{C3380CC4-5D6E-409C-BE32-E72D297353CC}">
              <c16:uniqueId val="{00000001-325A-479D-A7D6-F3A47F154ED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ETR!$V$66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D8F0-4F3B-852F-34AB65DB1630}"/>
              </c:ext>
            </c:extLst>
          </c:dPt>
          <c:dPt>
            <c:idx val="1"/>
            <c:bubble3D val="0"/>
            <c:spPr>
              <a:solidFill>
                <a:srgbClr val="5B5E5E"/>
              </a:solidFill>
              <a:ln w="25400">
                <a:noFill/>
              </a:ln>
            </c:spPr>
            <c:extLst>
              <c:ext xmlns:c16="http://schemas.microsoft.com/office/drawing/2014/chart" uri="{C3380CC4-5D6E-409C-BE32-E72D297353CC}">
                <c16:uniqueId val="{00000003-D8F0-4F3B-852F-34AB65DB1630}"/>
              </c:ext>
            </c:extLst>
          </c:dPt>
          <c:dPt>
            <c:idx val="2"/>
            <c:bubble3D val="0"/>
            <c:spPr>
              <a:solidFill>
                <a:srgbClr val="008794"/>
              </a:solidFill>
              <a:ln w="25400">
                <a:noFill/>
              </a:ln>
            </c:spPr>
            <c:extLst>
              <c:ext xmlns:c16="http://schemas.microsoft.com/office/drawing/2014/chart" uri="{C3380CC4-5D6E-409C-BE32-E72D297353CC}">
                <c16:uniqueId val="{00000005-D8F0-4F3B-852F-34AB65DB1630}"/>
              </c:ext>
            </c:extLst>
          </c:dPt>
          <c:cat>
            <c:multiLvlStrRef>
              <c:f>ETR!$V$67:$X$69</c:f>
              <c:multiLvlStrCache>
                <c:ptCount val="3"/>
                <c:lvl>
                  <c:pt idx="0">
                    <c:v>29.62%</c:v>
                  </c:pt>
                  <c:pt idx="1">
                    <c:v>0.56%</c:v>
                  </c:pt>
                  <c:pt idx="2">
                    <c:v>69.65%</c:v>
                  </c:pt>
                </c:lvl>
                <c:lvl>
                  <c:pt idx="0">
                    <c:v>Commom Equity -</c:v>
                  </c:pt>
                  <c:pt idx="1">
                    <c:v>Total Preferred -</c:v>
                  </c:pt>
                  <c:pt idx="2">
                    <c:v>Total Debt -</c:v>
                  </c:pt>
                </c:lvl>
              </c:multiLvlStrCache>
            </c:multiLvlStrRef>
          </c:cat>
          <c:val>
            <c:numRef>
              <c:f>ETR!$X$67:$X$69</c:f>
              <c:numCache>
                <c:formatCode>0.00"%"</c:formatCode>
                <c:ptCount val="3"/>
                <c:pt idx="0">
                  <c:v>29.618199999541901</c:v>
                </c:pt>
                <c:pt idx="1">
                  <c:v>0.55842319066025103</c:v>
                </c:pt>
                <c:pt idx="2">
                  <c:v>69.650029179717805</c:v>
                </c:pt>
              </c:numCache>
            </c:numRef>
          </c:val>
          <c:extLst>
            <c:ext xmlns:c16="http://schemas.microsoft.com/office/drawing/2014/chart" uri="{C3380CC4-5D6E-409C-BE32-E72D297353CC}">
              <c16:uniqueId val="{00000006-D8F0-4F3B-852F-34AB65DB1630}"/>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ETR!$V$60</c:f>
              <c:strCache>
                <c:ptCount val="1"/>
                <c:pt idx="0">
                  <c:v>EBITDA ($000)</c:v>
                </c:pt>
              </c:strCache>
            </c:strRef>
          </c:tx>
          <c:spPr>
            <a:solidFill>
              <a:srgbClr val="FAB81A"/>
            </a:solidFill>
            <a:ln w="25400">
              <a:noFill/>
            </a:ln>
          </c:spPr>
          <c:invertIfNegative val="0"/>
          <c:cat>
            <c:strRef>
              <c:f>ETR!$F$40:$J$40</c:f>
              <c:strCache>
                <c:ptCount val="5"/>
                <c:pt idx="0">
                  <c:v>2021Y</c:v>
                </c:pt>
                <c:pt idx="1">
                  <c:v>2020Y</c:v>
                </c:pt>
                <c:pt idx="2">
                  <c:v>2019Y</c:v>
                </c:pt>
                <c:pt idx="3">
                  <c:v>2018Y</c:v>
                </c:pt>
                <c:pt idx="4">
                  <c:v>2017Y</c:v>
                </c:pt>
              </c:strCache>
            </c:strRef>
          </c:cat>
          <c:val>
            <c:numRef>
              <c:f>ETR!$F$76:$J$76</c:f>
              <c:numCache>
                <c:formatCode>#,##0</c:formatCode>
                <c:ptCount val="5"/>
                <c:pt idx="0">
                  <c:v>4387731</c:v>
                </c:pt>
                <c:pt idx="1">
                  <c:v>4328560</c:v>
                </c:pt>
                <c:pt idx="2">
                  <c:v>4013157</c:v>
                </c:pt>
                <c:pt idx="3">
                  <c:v>2573632</c:v>
                </c:pt>
                <c:pt idx="4">
                  <c:v>3708844</c:v>
                </c:pt>
              </c:numCache>
            </c:numRef>
          </c:val>
          <c:extLst>
            <c:ext xmlns:c16="http://schemas.microsoft.com/office/drawing/2014/chart" uri="{C3380CC4-5D6E-409C-BE32-E72D297353CC}">
              <c16:uniqueId val="{00000000-14A6-4CC2-985C-3F47DD953A6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ETR!$V$61</c:f>
              <c:strCache>
                <c:ptCount val="1"/>
                <c:pt idx="0">
                  <c:v>EBITDA/ Interest Expense (x)</c:v>
                </c:pt>
              </c:strCache>
            </c:strRef>
          </c:tx>
          <c:spPr>
            <a:ln w="25400">
              <a:solidFill>
                <a:srgbClr val="5B5E5E"/>
              </a:solidFill>
              <a:prstDash val="solid"/>
            </a:ln>
          </c:spPr>
          <c:marker>
            <c:symbol val="none"/>
          </c:marker>
          <c:cat>
            <c:strRef>
              <c:f>ETR!$F$40:$J$40</c:f>
              <c:strCache>
                <c:ptCount val="5"/>
                <c:pt idx="0">
                  <c:v>2021Y</c:v>
                </c:pt>
                <c:pt idx="1">
                  <c:v>2020Y</c:v>
                </c:pt>
                <c:pt idx="2">
                  <c:v>2019Y</c:v>
                </c:pt>
                <c:pt idx="3">
                  <c:v>2018Y</c:v>
                </c:pt>
                <c:pt idx="4">
                  <c:v>2017Y</c:v>
                </c:pt>
              </c:strCache>
            </c:strRef>
          </c:cat>
          <c:val>
            <c:numRef>
              <c:f>ETR!$X$61:$AB$61</c:f>
              <c:numCache>
                <c:formatCode>#,##0.00</c:formatCode>
                <c:ptCount val="5"/>
                <c:pt idx="0">
                  <c:v>5.2566940699226299</c:v>
                </c:pt>
                <c:pt idx="1">
                  <c:v>5.5094359795484804</c:v>
                </c:pt>
                <c:pt idx="2">
                  <c:v>5.4054712597231998</c:v>
                </c:pt>
                <c:pt idx="3">
                  <c:v>3.6384240854572298</c:v>
                </c:pt>
                <c:pt idx="4">
                  <c:v>5.5995820896423796</c:v>
                </c:pt>
              </c:numCache>
            </c:numRef>
          </c:val>
          <c:smooth val="0"/>
          <c:extLst>
            <c:ext xmlns:c16="http://schemas.microsoft.com/office/drawing/2014/chart" uri="{C3380CC4-5D6E-409C-BE32-E72D297353CC}">
              <c16:uniqueId val="{00000001-14A6-4CC2-985C-3F47DD953A6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ETR!$V$41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ETR!$V$48:$V$53</c:f>
              <c:strCache>
                <c:ptCount val="6"/>
                <c:pt idx="0">
                  <c:v>Current Year</c:v>
                </c:pt>
                <c:pt idx="1">
                  <c:v>Next Year</c:v>
                </c:pt>
                <c:pt idx="2">
                  <c:v>2Yrs Out</c:v>
                </c:pt>
                <c:pt idx="3">
                  <c:v>3Yrs Out</c:v>
                </c:pt>
                <c:pt idx="4">
                  <c:v>4Yrs Out</c:v>
                </c:pt>
                <c:pt idx="5">
                  <c:v>Thereafter</c:v>
                </c:pt>
              </c:strCache>
            </c:strRef>
          </c:cat>
          <c:val>
            <c:numRef>
              <c:f>ETR!$X$48:$X$53</c:f>
              <c:numCache>
                <c:formatCode>#,##0</c:formatCode>
                <c:ptCount val="6"/>
                <c:pt idx="0">
                  <c:v>2253494</c:v>
                </c:pt>
                <c:pt idx="1">
                  <c:v>2492362</c:v>
                </c:pt>
                <c:pt idx="2">
                  <c:v>2329959</c:v>
                </c:pt>
                <c:pt idx="3">
                  <c:v>1408241</c:v>
                </c:pt>
                <c:pt idx="4">
                  <c:v>2622969</c:v>
                </c:pt>
                <c:pt idx="5">
                  <c:v>16047361</c:v>
                </c:pt>
              </c:numCache>
            </c:numRef>
          </c:val>
          <c:extLst>
            <c:ext xmlns:c16="http://schemas.microsoft.com/office/drawing/2014/chart" uri="{C3380CC4-5D6E-409C-BE32-E72D297353CC}">
              <c16:uniqueId val="{00000000-2D86-4F48-B8D6-761CCED19FE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ETR!$D$44</c:f>
              <c:strCache>
                <c:ptCount val="1"/>
                <c:pt idx="0">
                  <c:v>Debt/ Total Capital (%)</c:v>
                </c:pt>
              </c:strCache>
            </c:strRef>
          </c:tx>
          <c:spPr>
            <a:solidFill>
              <a:srgbClr val="FAB81A"/>
            </a:solidFill>
            <a:ln w="25400">
              <a:noFill/>
            </a:ln>
          </c:spPr>
          <c:invertIfNegative val="0"/>
          <c:cat>
            <c:strRef>
              <c:f>ETR!$F$40:$J$40</c:f>
              <c:strCache>
                <c:ptCount val="5"/>
                <c:pt idx="0">
                  <c:v>2021Y</c:v>
                </c:pt>
                <c:pt idx="1">
                  <c:v>2020Y</c:v>
                </c:pt>
                <c:pt idx="2">
                  <c:v>2019Y</c:v>
                </c:pt>
                <c:pt idx="3">
                  <c:v>2018Y</c:v>
                </c:pt>
                <c:pt idx="4">
                  <c:v>2017Y</c:v>
                </c:pt>
              </c:strCache>
            </c:strRef>
          </c:cat>
          <c:val>
            <c:numRef>
              <c:f>ETR!$F$44:$J$44</c:f>
              <c:numCache>
                <c:formatCode>#,##0.00</c:formatCode>
                <c:ptCount val="5"/>
                <c:pt idx="0">
                  <c:v>69.650029179717805</c:v>
                </c:pt>
                <c:pt idx="1">
                  <c:v>68.481093465999393</c:v>
                </c:pt>
                <c:pt idx="2">
                  <c:v>65.7548626932454</c:v>
                </c:pt>
                <c:pt idx="3">
                  <c:v>66.673079291182901</c:v>
                </c:pt>
                <c:pt idx="4">
                  <c:v>67.064047565228805</c:v>
                </c:pt>
              </c:numCache>
            </c:numRef>
          </c:val>
          <c:extLst>
            <c:ext xmlns:c16="http://schemas.microsoft.com/office/drawing/2014/chart" uri="{C3380CC4-5D6E-409C-BE32-E72D297353CC}">
              <c16:uniqueId val="{00000000-D469-4061-80B1-0D18CDBC3F1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ETR!$V$71</c:f>
              <c:strCache>
                <c:ptCount val="1"/>
                <c:pt idx="0">
                  <c:v> Average Debt/ EBITDA (x)</c:v>
                </c:pt>
              </c:strCache>
            </c:strRef>
          </c:tx>
          <c:spPr>
            <a:ln w="25400">
              <a:solidFill>
                <a:srgbClr val="5B5E5E"/>
              </a:solidFill>
              <a:prstDash val="solid"/>
            </a:ln>
          </c:spPr>
          <c:marker>
            <c:symbol val="none"/>
          </c:marker>
          <c:cat>
            <c:strRef>
              <c:f>ETR!$F$40:$J$40</c:f>
              <c:strCache>
                <c:ptCount val="5"/>
                <c:pt idx="0">
                  <c:v>2021Y</c:v>
                </c:pt>
                <c:pt idx="1">
                  <c:v>2020Y</c:v>
                </c:pt>
                <c:pt idx="2">
                  <c:v>2019Y</c:v>
                </c:pt>
                <c:pt idx="3">
                  <c:v>2018Y</c:v>
                </c:pt>
                <c:pt idx="4">
                  <c:v>2017Y</c:v>
                </c:pt>
              </c:strCache>
            </c:strRef>
          </c:cat>
          <c:val>
            <c:numRef>
              <c:f>ETR!$X$71:$AB$71</c:f>
              <c:numCache>
                <c:formatCode>#,##0.00</c:formatCode>
                <c:ptCount val="5"/>
                <c:pt idx="0">
                  <c:v>5.8428857363863003</c:v>
                </c:pt>
                <c:pt idx="1">
                  <c:v>5.0303348861977204</c:v>
                </c:pt>
                <c:pt idx="2">
                  <c:v>4.83678498000452</c:v>
                </c:pt>
                <c:pt idx="3">
                  <c:v>6.9406731906504104</c:v>
                </c:pt>
                <c:pt idx="4">
                  <c:v>4.3204751938879102</c:v>
                </c:pt>
              </c:numCache>
            </c:numRef>
          </c:val>
          <c:smooth val="0"/>
          <c:extLst>
            <c:ext xmlns:c16="http://schemas.microsoft.com/office/drawing/2014/chart" uri="{C3380CC4-5D6E-409C-BE32-E72D297353CC}">
              <c16:uniqueId val="{00000001-D469-4061-80B1-0D18CDBC3F1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EVRG!$V$66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1ED-4514-8E96-AFEFEEE346AA}"/>
              </c:ext>
            </c:extLst>
          </c:dPt>
          <c:dPt>
            <c:idx val="1"/>
            <c:bubble3D val="0"/>
            <c:spPr>
              <a:solidFill>
                <a:srgbClr val="5B5E5E"/>
              </a:solidFill>
              <a:ln w="25400">
                <a:noFill/>
              </a:ln>
            </c:spPr>
            <c:extLst>
              <c:ext xmlns:c16="http://schemas.microsoft.com/office/drawing/2014/chart" uri="{C3380CC4-5D6E-409C-BE32-E72D297353CC}">
                <c16:uniqueId val="{00000003-61ED-4514-8E96-AFEFEEE346AA}"/>
              </c:ext>
            </c:extLst>
          </c:dPt>
          <c:dPt>
            <c:idx val="2"/>
            <c:bubble3D val="0"/>
            <c:spPr>
              <a:solidFill>
                <a:srgbClr val="008794"/>
              </a:solidFill>
              <a:ln w="25400">
                <a:noFill/>
              </a:ln>
            </c:spPr>
            <c:extLst>
              <c:ext xmlns:c16="http://schemas.microsoft.com/office/drawing/2014/chart" uri="{C3380CC4-5D6E-409C-BE32-E72D297353CC}">
                <c16:uniqueId val="{00000005-61ED-4514-8E96-AFEFEEE346AA}"/>
              </c:ext>
            </c:extLst>
          </c:dPt>
          <c:cat>
            <c:multiLvlStrRef>
              <c:f>EVRG!$V$67:$X$69</c:f>
              <c:multiLvlStrCache>
                <c:ptCount val="3"/>
                <c:lvl>
                  <c:pt idx="0">
                    <c:v>45.01%</c:v>
                  </c:pt>
                  <c:pt idx="1">
                    <c:v>0.00%</c:v>
                  </c:pt>
                  <c:pt idx="2">
                    <c:v>55.00%</c:v>
                  </c:pt>
                </c:lvl>
                <c:lvl>
                  <c:pt idx="0">
                    <c:v>Commom Equity -</c:v>
                  </c:pt>
                  <c:pt idx="1">
                    <c:v>Total Preferred -</c:v>
                  </c:pt>
                  <c:pt idx="2">
                    <c:v>Total Debt -</c:v>
                  </c:pt>
                </c:lvl>
              </c:multiLvlStrCache>
            </c:multiLvlStrRef>
          </c:cat>
          <c:val>
            <c:numRef>
              <c:f>EVRG!$X$67:$X$69</c:f>
              <c:numCache>
                <c:formatCode>0.00"%"</c:formatCode>
                <c:ptCount val="3"/>
                <c:pt idx="0">
                  <c:v>45.012294583079701</c:v>
                </c:pt>
                <c:pt idx="1">
                  <c:v>0</c:v>
                </c:pt>
                <c:pt idx="2">
                  <c:v>55.000852099817401</c:v>
                </c:pt>
              </c:numCache>
            </c:numRef>
          </c:val>
          <c:extLst>
            <c:ext xmlns:c16="http://schemas.microsoft.com/office/drawing/2014/chart" uri="{C3380CC4-5D6E-409C-BE32-E72D297353CC}">
              <c16:uniqueId val="{00000006-61ED-4514-8E96-AFEFEEE346A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801-411D-963E-6093D50CCB3A}"/>
              </c:ext>
            </c:extLst>
          </c:dPt>
          <c:dPt>
            <c:idx val="1"/>
            <c:bubble3D val="0"/>
            <c:spPr>
              <a:solidFill>
                <a:srgbClr val="5B5E5E"/>
              </a:solidFill>
              <a:ln w="25400">
                <a:noFill/>
              </a:ln>
            </c:spPr>
            <c:extLst>
              <c:ext xmlns:c16="http://schemas.microsoft.com/office/drawing/2014/chart" uri="{C3380CC4-5D6E-409C-BE32-E72D297353CC}">
                <c16:uniqueId val="{00000003-6801-411D-963E-6093D50CCB3A}"/>
              </c:ext>
            </c:extLst>
          </c:dPt>
          <c:dPt>
            <c:idx val="2"/>
            <c:bubble3D val="0"/>
            <c:spPr>
              <a:solidFill>
                <a:srgbClr val="008794"/>
              </a:solidFill>
              <a:ln w="25400">
                <a:noFill/>
              </a:ln>
            </c:spPr>
            <c:extLst>
              <c:ext xmlns:c16="http://schemas.microsoft.com/office/drawing/2014/chart" uri="{C3380CC4-5D6E-409C-BE32-E72D297353CC}">
                <c16:uniqueId val="{00000005-6801-411D-963E-6093D50CCB3A}"/>
              </c:ext>
            </c:extLst>
          </c:dPt>
          <c:cat>
            <c:multiLvlStrRef>
              <c:f>AEE!$V$67:$X$69</c:f>
              <c:multiLvlStrCache>
                <c:ptCount val="3"/>
                <c:lvl>
                  <c:pt idx="0">
                    <c:v>41.38%</c:v>
                  </c:pt>
                  <c:pt idx="1">
                    <c:v>0.00%</c:v>
                  </c:pt>
                  <c:pt idx="2">
                    <c:v>58.07%</c:v>
                  </c:pt>
                </c:lvl>
                <c:lvl>
                  <c:pt idx="0">
                    <c:v>Commom Equity -</c:v>
                  </c:pt>
                  <c:pt idx="1">
                    <c:v>Total Preferred -</c:v>
                  </c:pt>
                  <c:pt idx="2">
                    <c:v>Total Debt -</c:v>
                  </c:pt>
                </c:lvl>
              </c:multiLvlStrCache>
            </c:multiLvlStrRef>
          </c:cat>
          <c:val>
            <c:numRef>
              <c:f>AEE!$X$67:$X$69</c:f>
              <c:numCache>
                <c:formatCode>0.00"%"</c:formatCode>
                <c:ptCount val="3"/>
                <c:pt idx="0">
                  <c:v>41.380487180581</c:v>
                </c:pt>
                <c:pt idx="1">
                  <c:v>0</c:v>
                </c:pt>
                <c:pt idx="2">
                  <c:v>58.069195000213298</c:v>
                </c:pt>
              </c:numCache>
            </c:numRef>
          </c:val>
          <c:extLst>
            <c:ext xmlns:c16="http://schemas.microsoft.com/office/drawing/2014/chart" uri="{C3380CC4-5D6E-409C-BE32-E72D297353CC}">
              <c16:uniqueId val="{00000006-6801-411D-963E-6093D50CCB3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EVRG!$V$60</c:f>
              <c:strCache>
                <c:ptCount val="1"/>
                <c:pt idx="0">
                  <c:v>EBITDA ($000)</c:v>
                </c:pt>
              </c:strCache>
            </c:strRef>
          </c:tx>
          <c:spPr>
            <a:solidFill>
              <a:srgbClr val="FAB81A"/>
            </a:solidFill>
            <a:ln w="25400">
              <a:noFill/>
            </a:ln>
          </c:spPr>
          <c:invertIfNegative val="0"/>
          <c:cat>
            <c:strRef>
              <c:f>EVRG!$F$40:$J$40</c:f>
              <c:strCache>
                <c:ptCount val="5"/>
                <c:pt idx="0">
                  <c:v>2021Y</c:v>
                </c:pt>
                <c:pt idx="1">
                  <c:v>2020Y</c:v>
                </c:pt>
                <c:pt idx="2">
                  <c:v>2019Y</c:v>
                </c:pt>
                <c:pt idx="3">
                  <c:v>2018Y</c:v>
                </c:pt>
                <c:pt idx="4">
                  <c:v>2017Y</c:v>
                </c:pt>
              </c:strCache>
            </c:strRef>
          </c:cat>
          <c:val>
            <c:numRef>
              <c:f>EVRG!$F$76:$J$76</c:f>
              <c:numCache>
                <c:formatCode>#,##0</c:formatCode>
                <c:ptCount val="5"/>
                <c:pt idx="0">
                  <c:v>2329700</c:v>
                </c:pt>
                <c:pt idx="1">
                  <c:v>2054500</c:v>
                </c:pt>
                <c:pt idx="2">
                  <c:v>2069700</c:v>
                </c:pt>
                <c:pt idx="3">
                  <c:v>1547000</c:v>
                </c:pt>
                <c:pt idx="4">
                  <c:v>1062600</c:v>
                </c:pt>
              </c:numCache>
            </c:numRef>
          </c:val>
          <c:extLst>
            <c:ext xmlns:c16="http://schemas.microsoft.com/office/drawing/2014/chart" uri="{C3380CC4-5D6E-409C-BE32-E72D297353CC}">
              <c16:uniqueId val="{00000000-D9CE-404F-87C7-33E6E4480348}"/>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EVRG!$V$61</c:f>
              <c:strCache>
                <c:ptCount val="1"/>
                <c:pt idx="0">
                  <c:v>EBITDA/ Interest Expense (x)</c:v>
                </c:pt>
              </c:strCache>
            </c:strRef>
          </c:tx>
          <c:spPr>
            <a:ln w="25400">
              <a:solidFill>
                <a:srgbClr val="5B5E5E"/>
              </a:solidFill>
              <a:prstDash val="solid"/>
            </a:ln>
          </c:spPr>
          <c:marker>
            <c:symbol val="none"/>
          </c:marker>
          <c:cat>
            <c:strRef>
              <c:f>EVRG!$F$40:$J$40</c:f>
              <c:strCache>
                <c:ptCount val="5"/>
                <c:pt idx="0">
                  <c:v>2021Y</c:v>
                </c:pt>
                <c:pt idx="1">
                  <c:v>2020Y</c:v>
                </c:pt>
                <c:pt idx="2">
                  <c:v>2019Y</c:v>
                </c:pt>
                <c:pt idx="3">
                  <c:v>2018Y</c:v>
                </c:pt>
                <c:pt idx="4">
                  <c:v>2017Y</c:v>
                </c:pt>
              </c:strCache>
            </c:strRef>
          </c:cat>
          <c:val>
            <c:numRef>
              <c:f>EVRG!$X$61:$AB$61</c:f>
              <c:numCache>
                <c:formatCode>#,##0.00</c:formatCode>
                <c:ptCount val="5"/>
                <c:pt idx="0">
                  <c:v>6.25254965110038</c:v>
                </c:pt>
                <c:pt idx="1">
                  <c:v>5.3516540765824399</c:v>
                </c:pt>
                <c:pt idx="2">
                  <c:v>5.5339572192513398</c:v>
                </c:pt>
                <c:pt idx="3">
                  <c:v>5.5329041487839801</c:v>
                </c:pt>
                <c:pt idx="4">
                  <c:v>6.2140350877193002</c:v>
                </c:pt>
              </c:numCache>
            </c:numRef>
          </c:val>
          <c:smooth val="0"/>
          <c:extLst>
            <c:ext xmlns:c16="http://schemas.microsoft.com/office/drawing/2014/chart" uri="{C3380CC4-5D6E-409C-BE32-E72D297353CC}">
              <c16:uniqueId val="{00000001-D9CE-404F-87C7-33E6E4480348}"/>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EVRG!$V$41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EVRG!$V$48:$V$53</c:f>
              <c:strCache>
                <c:ptCount val="6"/>
                <c:pt idx="0">
                  <c:v>Current Year</c:v>
                </c:pt>
                <c:pt idx="1">
                  <c:v>Next Year</c:v>
                </c:pt>
                <c:pt idx="2">
                  <c:v>2Yrs Out</c:v>
                </c:pt>
                <c:pt idx="3">
                  <c:v>3Yrs Out</c:v>
                </c:pt>
                <c:pt idx="4">
                  <c:v>4Yrs Out</c:v>
                </c:pt>
                <c:pt idx="5">
                  <c:v>Thereafter</c:v>
                </c:pt>
              </c:strCache>
            </c:strRef>
          </c:cat>
          <c:val>
            <c:numRef>
              <c:f>EVRG!$X$48:$X$53</c:f>
              <c:numCache>
                <c:formatCode>#,##0</c:formatCode>
                <c:ptCount val="6"/>
                <c:pt idx="0">
                  <c:v>1873000</c:v>
                </c:pt>
                <c:pt idx="1">
                  <c:v>446200</c:v>
                </c:pt>
                <c:pt idx="2">
                  <c:v>805500</c:v>
                </c:pt>
                <c:pt idx="3">
                  <c:v>640700</c:v>
                </c:pt>
                <c:pt idx="4">
                  <c:v>354400</c:v>
                </c:pt>
                <c:pt idx="5">
                  <c:v>7092000</c:v>
                </c:pt>
              </c:numCache>
            </c:numRef>
          </c:val>
          <c:extLst>
            <c:ext xmlns:c16="http://schemas.microsoft.com/office/drawing/2014/chart" uri="{C3380CC4-5D6E-409C-BE32-E72D297353CC}">
              <c16:uniqueId val="{00000000-437A-46D5-A15E-7FCD77FAA7FA}"/>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EVRG!$D$44</c:f>
              <c:strCache>
                <c:ptCount val="1"/>
                <c:pt idx="0">
                  <c:v>Debt/ Total Capital (%)</c:v>
                </c:pt>
              </c:strCache>
            </c:strRef>
          </c:tx>
          <c:spPr>
            <a:solidFill>
              <a:srgbClr val="FAB81A"/>
            </a:solidFill>
            <a:ln w="25400">
              <a:noFill/>
            </a:ln>
          </c:spPr>
          <c:invertIfNegative val="0"/>
          <c:cat>
            <c:strRef>
              <c:f>EVRG!$F$40:$J$40</c:f>
              <c:strCache>
                <c:ptCount val="5"/>
                <c:pt idx="0">
                  <c:v>2021Y</c:v>
                </c:pt>
                <c:pt idx="1">
                  <c:v>2020Y</c:v>
                </c:pt>
                <c:pt idx="2">
                  <c:v>2019Y</c:v>
                </c:pt>
                <c:pt idx="3">
                  <c:v>2018Y</c:v>
                </c:pt>
                <c:pt idx="4">
                  <c:v>2017Y</c:v>
                </c:pt>
              </c:strCache>
            </c:strRef>
          </c:cat>
          <c:val>
            <c:numRef>
              <c:f>EVRG!$F$44:$J$44</c:f>
              <c:numCache>
                <c:formatCode>#,##0.00</c:formatCode>
                <c:ptCount val="5"/>
                <c:pt idx="0">
                  <c:v>55.000852099817401</c:v>
                </c:pt>
                <c:pt idx="1">
                  <c:v>54.5392922135144</c:v>
                </c:pt>
                <c:pt idx="2">
                  <c:v>54.170621959787397</c:v>
                </c:pt>
                <c:pt idx="3">
                  <c:v>46.189352809376103</c:v>
                </c:pt>
                <c:pt idx="4">
                  <c:v>51.637950603661203</c:v>
                </c:pt>
              </c:numCache>
            </c:numRef>
          </c:val>
          <c:extLst>
            <c:ext xmlns:c16="http://schemas.microsoft.com/office/drawing/2014/chart" uri="{C3380CC4-5D6E-409C-BE32-E72D297353CC}">
              <c16:uniqueId val="{00000000-09F1-4608-B33C-62677D164E2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EVRG!$V$71</c:f>
              <c:strCache>
                <c:ptCount val="1"/>
                <c:pt idx="0">
                  <c:v> Average Debt/ EBITDA (x)</c:v>
                </c:pt>
              </c:strCache>
            </c:strRef>
          </c:tx>
          <c:spPr>
            <a:ln w="25400">
              <a:solidFill>
                <a:srgbClr val="5B5E5E"/>
              </a:solidFill>
              <a:prstDash val="solid"/>
            </a:ln>
          </c:spPr>
          <c:marker>
            <c:symbol val="none"/>
          </c:marker>
          <c:cat>
            <c:strRef>
              <c:f>EVRG!$F$40:$J$40</c:f>
              <c:strCache>
                <c:ptCount val="5"/>
                <c:pt idx="0">
                  <c:v>2021Y</c:v>
                </c:pt>
                <c:pt idx="1">
                  <c:v>2020Y</c:v>
                </c:pt>
                <c:pt idx="2">
                  <c:v>2019Y</c:v>
                </c:pt>
                <c:pt idx="3">
                  <c:v>2018Y</c:v>
                </c:pt>
                <c:pt idx="4">
                  <c:v>2017Y</c:v>
                </c:pt>
              </c:strCache>
            </c:strRef>
          </c:cat>
          <c:val>
            <c:numRef>
              <c:f>EVRG!$X$71:$AB$71</c:f>
              <c:numCache>
                <c:formatCode>#,##0.00</c:formatCode>
                <c:ptCount val="5"/>
                <c:pt idx="0">
                  <c:v>4.7168304931965501</c:v>
                </c:pt>
                <c:pt idx="1">
                  <c:v>5.0290825018252603</c:v>
                </c:pt>
                <c:pt idx="2">
                  <c:v>4.69406798086679</c:v>
                </c:pt>
                <c:pt idx="3">
                  <c:v>4.1039405300581802</c:v>
                </c:pt>
                <c:pt idx="4">
                  <c:v>0</c:v>
                </c:pt>
              </c:numCache>
            </c:numRef>
          </c:val>
          <c:smooth val="0"/>
          <c:extLst>
            <c:ext xmlns:c16="http://schemas.microsoft.com/office/drawing/2014/chart" uri="{C3380CC4-5D6E-409C-BE32-E72D297353CC}">
              <c16:uniqueId val="{00000001-09F1-4608-B33C-62677D164E2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9F14-440F-BC89-2CC8CF1D272C}"/>
              </c:ext>
            </c:extLst>
          </c:dPt>
          <c:dPt>
            <c:idx val="1"/>
            <c:bubble3D val="0"/>
            <c:spPr>
              <a:solidFill>
                <a:srgbClr val="5B5E5E"/>
              </a:solidFill>
              <a:ln w="25400">
                <a:noFill/>
              </a:ln>
            </c:spPr>
            <c:extLst>
              <c:ext xmlns:c16="http://schemas.microsoft.com/office/drawing/2014/chart" uri="{C3380CC4-5D6E-409C-BE32-E72D297353CC}">
                <c16:uniqueId val="{00000003-9F14-440F-BC89-2CC8CF1D272C}"/>
              </c:ext>
            </c:extLst>
          </c:dPt>
          <c:dPt>
            <c:idx val="2"/>
            <c:bubble3D val="0"/>
            <c:spPr>
              <a:solidFill>
                <a:srgbClr val="008794"/>
              </a:solidFill>
              <a:ln w="25400">
                <a:noFill/>
              </a:ln>
            </c:spPr>
            <c:extLst>
              <c:ext xmlns:c16="http://schemas.microsoft.com/office/drawing/2014/chart" uri="{C3380CC4-5D6E-409C-BE32-E72D297353CC}">
                <c16:uniqueId val="{00000005-9F14-440F-BC89-2CC8CF1D272C}"/>
              </c:ext>
            </c:extLst>
          </c:dPt>
          <c:cat>
            <c:multiLvlStrRef>
              <c:f>ES!$V$67:$X$69</c:f>
              <c:multiLvlStrCache>
                <c:ptCount val="3"/>
                <c:lvl>
                  <c:pt idx="0">
                    <c:v>41.62%</c:v>
                  </c:pt>
                  <c:pt idx="1">
                    <c:v>0.44%</c:v>
                  </c:pt>
                  <c:pt idx="2">
                    <c:v>57.94%</c:v>
                  </c:pt>
                </c:lvl>
                <c:lvl>
                  <c:pt idx="0">
                    <c:v>Commom Equity -</c:v>
                  </c:pt>
                  <c:pt idx="1">
                    <c:v>Total Preferred -</c:v>
                  </c:pt>
                  <c:pt idx="2">
                    <c:v>Total Debt -</c:v>
                  </c:pt>
                </c:lvl>
              </c:multiLvlStrCache>
            </c:multiLvlStrRef>
          </c:cat>
          <c:val>
            <c:numRef>
              <c:f>ES!$X$67:$X$69</c:f>
              <c:numCache>
                <c:formatCode>0.00"%"</c:formatCode>
                <c:ptCount val="3"/>
                <c:pt idx="0">
                  <c:v>41.617584472484403</c:v>
                </c:pt>
                <c:pt idx="1">
                  <c:v>0.44346005453102</c:v>
                </c:pt>
                <c:pt idx="2">
                  <c:v>57.938955472984603</c:v>
                </c:pt>
              </c:numCache>
            </c:numRef>
          </c:val>
          <c:extLst>
            <c:ext xmlns:c16="http://schemas.microsoft.com/office/drawing/2014/chart" uri="{C3380CC4-5D6E-409C-BE32-E72D297353CC}">
              <c16:uniqueId val="{00000006-9F14-440F-BC89-2CC8CF1D272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ES!$V$60</c:f>
              <c:strCache>
                <c:ptCount val="1"/>
                <c:pt idx="0">
                  <c:v>EBITDA ($000)</c:v>
                </c:pt>
              </c:strCache>
            </c:strRef>
          </c:tx>
          <c:spPr>
            <a:solidFill>
              <a:srgbClr val="FAB81A"/>
            </a:solidFill>
            <a:ln w="25400">
              <a:noFill/>
            </a:ln>
          </c:spPr>
          <c:invertIfNegative val="0"/>
          <c:cat>
            <c:strRef>
              <c:f>ES!$F$40:$J$40</c:f>
              <c:strCache>
                <c:ptCount val="5"/>
                <c:pt idx="0">
                  <c:v>2021Y</c:v>
                </c:pt>
                <c:pt idx="1">
                  <c:v>2020Y</c:v>
                </c:pt>
                <c:pt idx="2">
                  <c:v>2019Y</c:v>
                </c:pt>
                <c:pt idx="3">
                  <c:v>2018Y</c:v>
                </c:pt>
                <c:pt idx="4">
                  <c:v>2017Y</c:v>
                </c:pt>
              </c:strCache>
            </c:strRef>
          </c:cat>
          <c:val>
            <c:numRef>
              <c:f>ES!$F$76:$J$76</c:f>
              <c:numCache>
                <c:formatCode>#,##0</c:formatCode>
                <c:ptCount val="5"/>
                <c:pt idx="0">
                  <c:v>3257611</c:v>
                </c:pt>
                <c:pt idx="1">
                  <c:v>3078704</c:v>
                </c:pt>
                <c:pt idx="2">
                  <c:v>2608546</c:v>
                </c:pt>
                <c:pt idx="3">
                  <c:v>2648226</c:v>
                </c:pt>
                <c:pt idx="4">
                  <c:v>2769964</c:v>
                </c:pt>
              </c:numCache>
            </c:numRef>
          </c:val>
          <c:extLst>
            <c:ext xmlns:c16="http://schemas.microsoft.com/office/drawing/2014/chart" uri="{C3380CC4-5D6E-409C-BE32-E72D297353CC}">
              <c16:uniqueId val="{00000000-E7DB-4F6F-A132-9651594C105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ES!$V$61</c:f>
              <c:strCache>
                <c:ptCount val="1"/>
                <c:pt idx="0">
                  <c:v>EBITDA/ Interest Expense (x)</c:v>
                </c:pt>
              </c:strCache>
            </c:strRef>
          </c:tx>
          <c:spPr>
            <a:ln w="25400">
              <a:solidFill>
                <a:srgbClr val="5B5E5E"/>
              </a:solidFill>
              <a:prstDash val="solid"/>
            </a:ln>
          </c:spPr>
          <c:marker>
            <c:symbol val="none"/>
          </c:marker>
          <c:cat>
            <c:strRef>
              <c:f>ES!$F$40:$J$40</c:f>
              <c:strCache>
                <c:ptCount val="5"/>
                <c:pt idx="0">
                  <c:v>2021Y</c:v>
                </c:pt>
                <c:pt idx="1">
                  <c:v>2020Y</c:v>
                </c:pt>
                <c:pt idx="2">
                  <c:v>2019Y</c:v>
                </c:pt>
                <c:pt idx="3">
                  <c:v>2018Y</c:v>
                </c:pt>
                <c:pt idx="4">
                  <c:v>2017Y</c:v>
                </c:pt>
              </c:strCache>
            </c:strRef>
          </c:cat>
          <c:val>
            <c:numRef>
              <c:f>ES!$X$61:$AB$61</c:f>
              <c:numCache>
                <c:formatCode>#,##0.00</c:formatCode>
                <c:ptCount val="5"/>
                <c:pt idx="0">
                  <c:v>5.5940594229428502</c:v>
                </c:pt>
                <c:pt idx="1">
                  <c:v>5.7176944277298603</c:v>
                </c:pt>
                <c:pt idx="2">
                  <c:v>4.8922743376275601</c:v>
                </c:pt>
                <c:pt idx="3">
                  <c:v>5.3091408466234302</c:v>
                </c:pt>
                <c:pt idx="4">
                  <c:v>6.5677087408566601</c:v>
                </c:pt>
              </c:numCache>
            </c:numRef>
          </c:val>
          <c:smooth val="0"/>
          <c:extLst>
            <c:ext xmlns:c16="http://schemas.microsoft.com/office/drawing/2014/chart" uri="{C3380CC4-5D6E-409C-BE32-E72D297353CC}">
              <c16:uniqueId val="{00000001-E7DB-4F6F-A132-9651594C105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ES!$V$48:$V$53</c:f>
              <c:strCache>
                <c:ptCount val="6"/>
                <c:pt idx="0">
                  <c:v>Current Year</c:v>
                </c:pt>
                <c:pt idx="1">
                  <c:v>Next Year</c:v>
                </c:pt>
                <c:pt idx="2">
                  <c:v>2Yrs Out</c:v>
                </c:pt>
                <c:pt idx="3">
                  <c:v>3Yrs Out</c:v>
                </c:pt>
                <c:pt idx="4">
                  <c:v>4Yrs Out</c:v>
                </c:pt>
                <c:pt idx="5">
                  <c:v>Thereafter</c:v>
                </c:pt>
              </c:strCache>
            </c:strRef>
          </c:cat>
          <c:val>
            <c:numRef>
              <c:f>ES!$X$48:$X$53</c:f>
              <c:numCache>
                <c:formatCode>#,##0</c:formatCode>
                <c:ptCount val="6"/>
                <c:pt idx="0">
                  <c:v>2745657</c:v>
                </c:pt>
                <c:pt idx="1">
                  <c:v>2013600</c:v>
                </c:pt>
                <c:pt idx="2">
                  <c:v>1055400</c:v>
                </c:pt>
                <c:pt idx="3">
                  <c:v>1405400</c:v>
                </c:pt>
                <c:pt idx="4">
                  <c:v>944900</c:v>
                </c:pt>
                <c:pt idx="5">
                  <c:v>12113379</c:v>
                </c:pt>
              </c:numCache>
            </c:numRef>
          </c:val>
          <c:extLst>
            <c:ext xmlns:c16="http://schemas.microsoft.com/office/drawing/2014/chart" uri="{C3380CC4-5D6E-409C-BE32-E72D297353CC}">
              <c16:uniqueId val="{00000000-ED17-4625-A465-03119902B0D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ES!$D$44</c:f>
              <c:strCache>
                <c:ptCount val="1"/>
                <c:pt idx="0">
                  <c:v>Debt/ Total Capital (%)</c:v>
                </c:pt>
              </c:strCache>
            </c:strRef>
          </c:tx>
          <c:spPr>
            <a:solidFill>
              <a:srgbClr val="FAB81A"/>
            </a:solidFill>
            <a:ln w="25400">
              <a:noFill/>
            </a:ln>
          </c:spPr>
          <c:invertIfNegative val="0"/>
          <c:cat>
            <c:strRef>
              <c:f>ES!$F$40:$J$40</c:f>
              <c:strCache>
                <c:ptCount val="5"/>
                <c:pt idx="0">
                  <c:v>2021Y</c:v>
                </c:pt>
                <c:pt idx="1">
                  <c:v>2020Y</c:v>
                </c:pt>
                <c:pt idx="2">
                  <c:v>2019Y</c:v>
                </c:pt>
                <c:pt idx="3">
                  <c:v>2018Y</c:v>
                </c:pt>
                <c:pt idx="4">
                  <c:v>2017Y</c:v>
                </c:pt>
              </c:strCache>
            </c:strRef>
          </c:cat>
          <c:val>
            <c:numRef>
              <c:f>ES!$F$44:$J$44</c:f>
              <c:numCache>
                <c:formatCode>#,##0.00</c:formatCode>
                <c:ptCount val="5"/>
                <c:pt idx="0">
                  <c:v>57.938955472984603</c:v>
                </c:pt>
                <c:pt idx="1">
                  <c:v>55.985326931729297</c:v>
                </c:pt>
                <c:pt idx="2">
                  <c:v>55.006737430656301</c:v>
                </c:pt>
                <c:pt idx="3">
                  <c:v>55.706848892824098</c:v>
                </c:pt>
                <c:pt idx="4">
                  <c:v>54.4225926632121</c:v>
                </c:pt>
              </c:numCache>
            </c:numRef>
          </c:val>
          <c:extLst>
            <c:ext xmlns:c16="http://schemas.microsoft.com/office/drawing/2014/chart" uri="{C3380CC4-5D6E-409C-BE32-E72D297353CC}">
              <c16:uniqueId val="{00000000-02AA-49A7-8DEA-B4BA23E09EC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ES!$V$71</c:f>
              <c:strCache>
                <c:ptCount val="1"/>
                <c:pt idx="0">
                  <c:v> Average Debt/ EBITDA (x)</c:v>
                </c:pt>
              </c:strCache>
            </c:strRef>
          </c:tx>
          <c:spPr>
            <a:ln w="25400">
              <a:solidFill>
                <a:srgbClr val="5B5E5E"/>
              </a:solidFill>
              <a:prstDash val="solid"/>
            </a:ln>
          </c:spPr>
          <c:marker>
            <c:symbol val="none"/>
          </c:marker>
          <c:cat>
            <c:strRef>
              <c:f>ES!$F$40:$J$40</c:f>
              <c:strCache>
                <c:ptCount val="5"/>
                <c:pt idx="0">
                  <c:v>2021Y</c:v>
                </c:pt>
                <c:pt idx="1">
                  <c:v>2020Y</c:v>
                </c:pt>
                <c:pt idx="2">
                  <c:v>2019Y</c:v>
                </c:pt>
                <c:pt idx="3">
                  <c:v>2018Y</c:v>
                </c:pt>
                <c:pt idx="4">
                  <c:v>2017Y</c:v>
                </c:pt>
              </c:strCache>
            </c:strRef>
          </c:cat>
          <c:val>
            <c:numRef>
              <c:f>ES!$X$71:$AB$71</c:f>
              <c:numCache>
                <c:formatCode>#,##0.00</c:formatCode>
                <c:ptCount val="5"/>
                <c:pt idx="0">
                  <c:v>5.8470820718004699</c:v>
                </c:pt>
                <c:pt idx="1">
                  <c:v>5.2280047870792403</c:v>
                </c:pt>
                <c:pt idx="2">
                  <c:v>5.86994081185457</c:v>
                </c:pt>
                <c:pt idx="3">
                  <c:v>5.3488929475807598</c:v>
                </c:pt>
                <c:pt idx="4">
                  <c:v>4.14029649843825</c:v>
                </c:pt>
              </c:numCache>
            </c:numRef>
          </c:val>
          <c:smooth val="0"/>
          <c:extLst>
            <c:ext xmlns:c16="http://schemas.microsoft.com/office/drawing/2014/chart" uri="{C3380CC4-5D6E-409C-BE32-E72D297353CC}">
              <c16:uniqueId val="{00000001-02AA-49A7-8DEA-B4BA23E09EC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1956-4946-9BA8-2A0712013A7E}"/>
              </c:ext>
            </c:extLst>
          </c:dPt>
          <c:dPt>
            <c:idx val="1"/>
            <c:bubble3D val="0"/>
            <c:spPr>
              <a:solidFill>
                <a:srgbClr val="5B5E5E"/>
              </a:solidFill>
              <a:ln w="25400">
                <a:noFill/>
              </a:ln>
            </c:spPr>
            <c:extLst>
              <c:ext xmlns:c16="http://schemas.microsoft.com/office/drawing/2014/chart" uri="{C3380CC4-5D6E-409C-BE32-E72D297353CC}">
                <c16:uniqueId val="{00000003-1956-4946-9BA8-2A0712013A7E}"/>
              </c:ext>
            </c:extLst>
          </c:dPt>
          <c:dPt>
            <c:idx val="2"/>
            <c:bubble3D val="0"/>
            <c:spPr>
              <a:solidFill>
                <a:srgbClr val="008794"/>
              </a:solidFill>
              <a:ln w="25400">
                <a:noFill/>
              </a:ln>
            </c:spPr>
            <c:extLst>
              <c:ext xmlns:c16="http://schemas.microsoft.com/office/drawing/2014/chart" uri="{C3380CC4-5D6E-409C-BE32-E72D297353CC}">
                <c16:uniqueId val="{00000005-1956-4946-9BA8-2A0712013A7E}"/>
              </c:ext>
            </c:extLst>
          </c:dPt>
          <c:cat>
            <c:multiLvlStrRef>
              <c:f>'ES (2)'!$V$67:$X$69</c:f>
              <c:multiLvlStrCache>
                <c:ptCount val="3"/>
                <c:lvl>
                  <c:pt idx="0">
                    <c:v>41.62%</c:v>
                  </c:pt>
                  <c:pt idx="1">
                    <c:v>0.44%</c:v>
                  </c:pt>
                  <c:pt idx="2">
                    <c:v>57.94%</c:v>
                  </c:pt>
                </c:lvl>
                <c:lvl>
                  <c:pt idx="0">
                    <c:v>Commom Equity -</c:v>
                  </c:pt>
                  <c:pt idx="1">
                    <c:v>Total Preferred -</c:v>
                  </c:pt>
                  <c:pt idx="2">
                    <c:v>Total Debt -</c:v>
                  </c:pt>
                </c:lvl>
              </c:multiLvlStrCache>
            </c:multiLvlStrRef>
          </c:cat>
          <c:val>
            <c:numRef>
              <c:f>'ES (2)'!$X$67:$X$69</c:f>
              <c:numCache>
                <c:formatCode>0.00"%"</c:formatCode>
                <c:ptCount val="3"/>
                <c:pt idx="0">
                  <c:v>41.617584472484403</c:v>
                </c:pt>
                <c:pt idx="1">
                  <c:v>0.44346005453102</c:v>
                </c:pt>
                <c:pt idx="2">
                  <c:v>57.938955472984603</c:v>
                </c:pt>
              </c:numCache>
            </c:numRef>
          </c:val>
          <c:extLst>
            <c:ext xmlns:c16="http://schemas.microsoft.com/office/drawing/2014/chart" uri="{C3380CC4-5D6E-409C-BE32-E72D297353CC}">
              <c16:uniqueId val="{00000006-1956-4946-9BA8-2A0712013A7E}"/>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'ES (2)'!$V$60</c:f>
              <c:strCache>
                <c:ptCount val="1"/>
                <c:pt idx="0">
                  <c:v>EBITDA ($000)</c:v>
                </c:pt>
              </c:strCache>
            </c:strRef>
          </c:tx>
          <c:spPr>
            <a:solidFill>
              <a:srgbClr val="FAB81A"/>
            </a:solidFill>
            <a:ln w="25400">
              <a:noFill/>
            </a:ln>
          </c:spPr>
          <c:invertIfNegative val="0"/>
          <c:cat>
            <c:strRef>
              <c:f>'ES (2)'!$F$40:$J$40</c:f>
              <c:strCache>
                <c:ptCount val="5"/>
                <c:pt idx="0">
                  <c:v>2021Y</c:v>
                </c:pt>
                <c:pt idx="1">
                  <c:v>2020Y</c:v>
                </c:pt>
                <c:pt idx="2">
                  <c:v>2019Y</c:v>
                </c:pt>
                <c:pt idx="3">
                  <c:v>2018Y</c:v>
                </c:pt>
                <c:pt idx="4">
                  <c:v>2017Y</c:v>
                </c:pt>
              </c:strCache>
            </c:strRef>
          </c:cat>
          <c:val>
            <c:numRef>
              <c:f>'ES (2)'!$F$76:$J$76</c:f>
              <c:numCache>
                <c:formatCode>#,##0</c:formatCode>
                <c:ptCount val="5"/>
                <c:pt idx="0">
                  <c:v>3257611</c:v>
                </c:pt>
                <c:pt idx="1">
                  <c:v>3078704</c:v>
                </c:pt>
                <c:pt idx="2">
                  <c:v>2608546</c:v>
                </c:pt>
                <c:pt idx="3">
                  <c:v>2648226</c:v>
                </c:pt>
                <c:pt idx="4">
                  <c:v>2769964</c:v>
                </c:pt>
              </c:numCache>
            </c:numRef>
          </c:val>
          <c:extLst>
            <c:ext xmlns:c16="http://schemas.microsoft.com/office/drawing/2014/chart" uri="{C3380CC4-5D6E-409C-BE32-E72D297353CC}">
              <c16:uniqueId val="{00000000-7E72-48F9-950E-A7504D07E5B0}"/>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'ES (2)'!$V$61</c:f>
              <c:strCache>
                <c:ptCount val="1"/>
                <c:pt idx="0">
                  <c:v>EBITDA/ Interest Expense (x)</c:v>
                </c:pt>
              </c:strCache>
            </c:strRef>
          </c:tx>
          <c:spPr>
            <a:ln w="25400">
              <a:solidFill>
                <a:srgbClr val="5B5E5E"/>
              </a:solidFill>
              <a:prstDash val="solid"/>
            </a:ln>
          </c:spPr>
          <c:marker>
            <c:symbol val="none"/>
          </c:marker>
          <c:cat>
            <c:strRef>
              <c:f>'ES (2)'!$F$40:$J$40</c:f>
              <c:strCache>
                <c:ptCount val="5"/>
                <c:pt idx="0">
                  <c:v>2021Y</c:v>
                </c:pt>
                <c:pt idx="1">
                  <c:v>2020Y</c:v>
                </c:pt>
                <c:pt idx="2">
                  <c:v>2019Y</c:v>
                </c:pt>
                <c:pt idx="3">
                  <c:v>2018Y</c:v>
                </c:pt>
                <c:pt idx="4">
                  <c:v>2017Y</c:v>
                </c:pt>
              </c:strCache>
            </c:strRef>
          </c:cat>
          <c:val>
            <c:numRef>
              <c:f>'ES (2)'!$X$61:$AB$61</c:f>
              <c:numCache>
                <c:formatCode>#,##0.00</c:formatCode>
                <c:ptCount val="5"/>
                <c:pt idx="0">
                  <c:v>5.5940594229428502</c:v>
                </c:pt>
                <c:pt idx="1">
                  <c:v>5.7176944277298603</c:v>
                </c:pt>
                <c:pt idx="2">
                  <c:v>4.8922743376275601</c:v>
                </c:pt>
                <c:pt idx="3">
                  <c:v>5.3091408466234302</c:v>
                </c:pt>
                <c:pt idx="4">
                  <c:v>6.5677087408566601</c:v>
                </c:pt>
              </c:numCache>
            </c:numRef>
          </c:val>
          <c:smooth val="0"/>
          <c:extLst>
            <c:ext xmlns:c16="http://schemas.microsoft.com/office/drawing/2014/chart" uri="{C3380CC4-5D6E-409C-BE32-E72D297353CC}">
              <c16:uniqueId val="{00000001-7E72-48F9-950E-A7504D07E5B0}"/>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'ES (2)'!$V$48:$V$53</c:f>
              <c:strCache>
                <c:ptCount val="6"/>
                <c:pt idx="0">
                  <c:v>Current Year</c:v>
                </c:pt>
                <c:pt idx="1">
                  <c:v>Next Year</c:v>
                </c:pt>
                <c:pt idx="2">
                  <c:v>2Yrs Out</c:v>
                </c:pt>
                <c:pt idx="3">
                  <c:v>3Yrs Out</c:v>
                </c:pt>
                <c:pt idx="4">
                  <c:v>4Yrs Out</c:v>
                </c:pt>
                <c:pt idx="5">
                  <c:v>Thereafter</c:v>
                </c:pt>
              </c:strCache>
            </c:strRef>
          </c:cat>
          <c:val>
            <c:numRef>
              <c:f>'ES (2)'!$X$48:$X$53</c:f>
              <c:numCache>
                <c:formatCode>#,##0</c:formatCode>
                <c:ptCount val="6"/>
                <c:pt idx="0">
                  <c:v>2745657</c:v>
                </c:pt>
                <c:pt idx="1">
                  <c:v>2013600</c:v>
                </c:pt>
                <c:pt idx="2">
                  <c:v>1055400</c:v>
                </c:pt>
                <c:pt idx="3">
                  <c:v>1405400</c:v>
                </c:pt>
                <c:pt idx="4">
                  <c:v>944900</c:v>
                </c:pt>
                <c:pt idx="5">
                  <c:v>12113379</c:v>
                </c:pt>
              </c:numCache>
            </c:numRef>
          </c:val>
          <c:extLst>
            <c:ext xmlns:c16="http://schemas.microsoft.com/office/drawing/2014/chart" uri="{C3380CC4-5D6E-409C-BE32-E72D297353CC}">
              <c16:uniqueId val="{00000000-D81E-4B6D-8D7C-8C8C9063399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2.png"/><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image" Target="../media/image2.png"/><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image" Target="../media/image2.png"/><Relationship Id="rId4" Type="http://schemas.openxmlformats.org/officeDocument/2006/relationships/chart" Target="../charts/chart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image" Target="../media/image2.png"/><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image" Target="../media/image2.png"/><Relationship Id="rId4"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image" Target="../media/image2.png"/><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image" Target="../media/image2.png"/><Relationship Id="rId4" Type="http://schemas.openxmlformats.org/officeDocument/2006/relationships/chart" Target="../charts/chart6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5" Type="http://schemas.openxmlformats.org/officeDocument/2006/relationships/image" Target="../media/image2.png"/><Relationship Id="rId4" Type="http://schemas.openxmlformats.org/officeDocument/2006/relationships/chart" Target="../charts/chart6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image" Target="../media/image2.png"/><Relationship Id="rId4" Type="http://schemas.openxmlformats.org/officeDocument/2006/relationships/chart" Target="../charts/chart6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image" Target="../media/image2.png"/><Relationship Id="rId4" Type="http://schemas.openxmlformats.org/officeDocument/2006/relationships/chart" Target="../charts/chart7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pn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png"/><Relationship Id="rId4" Type="http://schemas.openxmlformats.org/officeDocument/2006/relationships/chart" Target="../charts/chart7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image" Target="../media/image2.png"/><Relationship Id="rId4" Type="http://schemas.openxmlformats.org/officeDocument/2006/relationships/chart" Target="../charts/chart8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5" Type="http://schemas.openxmlformats.org/officeDocument/2006/relationships/image" Target="../media/image2.png"/><Relationship Id="rId4" Type="http://schemas.openxmlformats.org/officeDocument/2006/relationships/chart" Target="../charts/chart8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image" Target="../media/image2.png"/><Relationship Id="rId4" Type="http://schemas.openxmlformats.org/officeDocument/2006/relationships/chart" Target="../charts/chart8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5" Type="http://schemas.openxmlformats.org/officeDocument/2006/relationships/image" Target="../media/image2.png"/><Relationship Id="rId4"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image" Target="../media/image2.png"/><Relationship Id="rId4" Type="http://schemas.openxmlformats.org/officeDocument/2006/relationships/chart" Target="../charts/chart96.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5" Type="http://schemas.openxmlformats.org/officeDocument/2006/relationships/image" Target="../media/image2.png"/><Relationship Id="rId4" Type="http://schemas.openxmlformats.org/officeDocument/2006/relationships/chart" Target="../charts/chart10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image" Target="../media/image2.png"/><Relationship Id="rId4" Type="http://schemas.openxmlformats.org/officeDocument/2006/relationships/chart" Target="../charts/chart10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5" Type="http://schemas.openxmlformats.org/officeDocument/2006/relationships/image" Target="../media/image2.png"/><Relationship Id="rId4" Type="http://schemas.openxmlformats.org/officeDocument/2006/relationships/chart" Target="../charts/chart10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2.png"/><Relationship Id="rId4" Type="http://schemas.openxmlformats.org/officeDocument/2006/relationships/chart" Target="../charts/chart11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2.png"/><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5" Type="http://schemas.openxmlformats.org/officeDocument/2006/relationships/image" Target="../media/image2.png"/><Relationship Id="rId4" Type="http://schemas.openxmlformats.org/officeDocument/2006/relationships/chart" Target="../charts/chart116.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5" Type="http://schemas.openxmlformats.org/officeDocument/2006/relationships/image" Target="../media/image2.png"/><Relationship Id="rId4" Type="http://schemas.openxmlformats.org/officeDocument/2006/relationships/chart" Target="../charts/chart12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5" Type="http://schemas.openxmlformats.org/officeDocument/2006/relationships/image" Target="../media/image2.png"/><Relationship Id="rId4" Type="http://schemas.openxmlformats.org/officeDocument/2006/relationships/chart" Target="../charts/chart12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 Id="rId5" Type="http://schemas.openxmlformats.org/officeDocument/2006/relationships/image" Target="../media/image2.png"/><Relationship Id="rId4" Type="http://schemas.openxmlformats.org/officeDocument/2006/relationships/chart" Target="../charts/chart128.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 Id="rId5" Type="http://schemas.openxmlformats.org/officeDocument/2006/relationships/image" Target="../media/image2.png"/><Relationship Id="rId4" Type="http://schemas.openxmlformats.org/officeDocument/2006/relationships/chart" Target="../charts/chart13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5" Type="http://schemas.openxmlformats.org/officeDocument/2006/relationships/image" Target="../media/image2.png"/><Relationship Id="rId4" Type="http://schemas.openxmlformats.org/officeDocument/2006/relationships/chart" Target="../charts/chart136.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chart" Target="../charts/chart138.xml"/><Relationship Id="rId1" Type="http://schemas.openxmlformats.org/officeDocument/2006/relationships/chart" Target="../charts/chart137.xml"/><Relationship Id="rId5" Type="http://schemas.openxmlformats.org/officeDocument/2006/relationships/image" Target="../media/image2.png"/><Relationship Id="rId4" Type="http://schemas.openxmlformats.org/officeDocument/2006/relationships/chart" Target="../charts/chart14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5" Type="http://schemas.openxmlformats.org/officeDocument/2006/relationships/image" Target="../media/image2.png"/><Relationship Id="rId4" Type="http://schemas.openxmlformats.org/officeDocument/2006/relationships/chart" Target="../charts/chart14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5" Type="http://schemas.openxmlformats.org/officeDocument/2006/relationships/image" Target="../media/image2.png"/><Relationship Id="rId4" Type="http://schemas.openxmlformats.org/officeDocument/2006/relationships/chart" Target="../charts/chart14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 Id="rId5" Type="http://schemas.openxmlformats.org/officeDocument/2006/relationships/image" Target="../media/image2.png"/><Relationship Id="rId4" Type="http://schemas.openxmlformats.org/officeDocument/2006/relationships/chart" Target="../charts/chart15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2.png"/><Relationship Id="rId4"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chart" Target="../charts/chart154.xml"/><Relationship Id="rId1" Type="http://schemas.openxmlformats.org/officeDocument/2006/relationships/chart" Target="../charts/chart153.xml"/><Relationship Id="rId5" Type="http://schemas.openxmlformats.org/officeDocument/2006/relationships/image" Target="../media/image2.png"/><Relationship Id="rId4" Type="http://schemas.openxmlformats.org/officeDocument/2006/relationships/chart" Target="../charts/chart156.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5" Type="http://schemas.openxmlformats.org/officeDocument/2006/relationships/image" Target="../media/image2.png"/><Relationship Id="rId4" Type="http://schemas.openxmlformats.org/officeDocument/2006/relationships/chart" Target="../charts/chart160.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5" Type="http://schemas.openxmlformats.org/officeDocument/2006/relationships/image" Target="../media/image2.png"/><Relationship Id="rId4" Type="http://schemas.openxmlformats.org/officeDocument/2006/relationships/chart" Target="../charts/chart16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 Id="rId5" Type="http://schemas.openxmlformats.org/officeDocument/2006/relationships/image" Target="../media/image2.png"/><Relationship Id="rId4" Type="http://schemas.openxmlformats.org/officeDocument/2006/relationships/chart" Target="../charts/chart16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5" Type="http://schemas.openxmlformats.org/officeDocument/2006/relationships/image" Target="../media/image2.png"/><Relationship Id="rId4" Type="http://schemas.openxmlformats.org/officeDocument/2006/relationships/chart" Target="../charts/chart172.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 Id="rId5" Type="http://schemas.openxmlformats.org/officeDocument/2006/relationships/image" Target="../media/image2.png"/><Relationship Id="rId4" Type="http://schemas.openxmlformats.org/officeDocument/2006/relationships/chart" Target="../charts/chart17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 Id="rId5" Type="http://schemas.openxmlformats.org/officeDocument/2006/relationships/image" Target="../media/image2.png"/><Relationship Id="rId4" Type="http://schemas.openxmlformats.org/officeDocument/2006/relationships/chart" Target="../charts/chart180.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5" Type="http://schemas.openxmlformats.org/officeDocument/2006/relationships/image" Target="../media/image2.png"/><Relationship Id="rId4" Type="http://schemas.openxmlformats.org/officeDocument/2006/relationships/chart" Target="../charts/chart18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 Id="rId5" Type="http://schemas.openxmlformats.org/officeDocument/2006/relationships/image" Target="../media/image2.png"/><Relationship Id="rId4" Type="http://schemas.openxmlformats.org/officeDocument/2006/relationships/chart" Target="../charts/chart188.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 Id="rId5" Type="http://schemas.openxmlformats.org/officeDocument/2006/relationships/image" Target="../media/image2.png"/><Relationship Id="rId4" Type="http://schemas.openxmlformats.org/officeDocument/2006/relationships/chart" Target="../charts/chart19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2.png"/><Relationship Id="rId4" Type="http://schemas.openxmlformats.org/officeDocument/2006/relationships/chart" Target="../charts/chart16.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5" Type="http://schemas.openxmlformats.org/officeDocument/2006/relationships/image" Target="../media/image2.png"/><Relationship Id="rId4" Type="http://schemas.openxmlformats.org/officeDocument/2006/relationships/chart" Target="../charts/chart196.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 Id="rId5" Type="http://schemas.openxmlformats.org/officeDocument/2006/relationships/image" Target="../media/image2.png"/><Relationship Id="rId4" Type="http://schemas.openxmlformats.org/officeDocument/2006/relationships/chart" Target="../charts/chart200.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chart" Target="../charts/chart201.xml"/><Relationship Id="rId5" Type="http://schemas.openxmlformats.org/officeDocument/2006/relationships/image" Target="../media/image2.png"/><Relationship Id="rId4" Type="http://schemas.openxmlformats.org/officeDocument/2006/relationships/chart" Target="../charts/chart20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5" Type="http://schemas.openxmlformats.org/officeDocument/2006/relationships/image" Target="../media/image2.png"/><Relationship Id="rId4" Type="http://schemas.openxmlformats.org/officeDocument/2006/relationships/chart" Target="../charts/chart208.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211.xml"/><Relationship Id="rId2" Type="http://schemas.openxmlformats.org/officeDocument/2006/relationships/chart" Target="../charts/chart210.xml"/><Relationship Id="rId1" Type="http://schemas.openxmlformats.org/officeDocument/2006/relationships/chart" Target="../charts/chart209.xml"/><Relationship Id="rId5" Type="http://schemas.openxmlformats.org/officeDocument/2006/relationships/image" Target="../media/image2.png"/><Relationship Id="rId4" Type="http://schemas.openxmlformats.org/officeDocument/2006/relationships/chart" Target="../charts/chart212.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215.xml"/><Relationship Id="rId2" Type="http://schemas.openxmlformats.org/officeDocument/2006/relationships/chart" Target="../charts/chart214.xml"/><Relationship Id="rId1" Type="http://schemas.openxmlformats.org/officeDocument/2006/relationships/chart" Target="../charts/chart213.xml"/><Relationship Id="rId5" Type="http://schemas.openxmlformats.org/officeDocument/2006/relationships/image" Target="../media/image2.png"/><Relationship Id="rId4" Type="http://schemas.openxmlformats.org/officeDocument/2006/relationships/chart" Target="../charts/chart216.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5" Type="http://schemas.openxmlformats.org/officeDocument/2006/relationships/image" Target="../media/image2.png"/><Relationship Id="rId4" Type="http://schemas.openxmlformats.org/officeDocument/2006/relationships/chart" Target="../charts/chart220.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223.xml"/><Relationship Id="rId2" Type="http://schemas.openxmlformats.org/officeDocument/2006/relationships/chart" Target="../charts/chart222.xml"/><Relationship Id="rId1" Type="http://schemas.openxmlformats.org/officeDocument/2006/relationships/chart" Target="../charts/chart221.xml"/><Relationship Id="rId5" Type="http://schemas.openxmlformats.org/officeDocument/2006/relationships/image" Target="../media/image2.png"/><Relationship Id="rId4" Type="http://schemas.openxmlformats.org/officeDocument/2006/relationships/chart" Target="../charts/chart224.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227.xml"/><Relationship Id="rId2" Type="http://schemas.openxmlformats.org/officeDocument/2006/relationships/chart" Target="../charts/chart226.xml"/><Relationship Id="rId1" Type="http://schemas.openxmlformats.org/officeDocument/2006/relationships/chart" Target="../charts/chart225.xml"/><Relationship Id="rId5" Type="http://schemas.openxmlformats.org/officeDocument/2006/relationships/image" Target="../media/image2.png"/><Relationship Id="rId4" Type="http://schemas.openxmlformats.org/officeDocument/2006/relationships/chart" Target="../charts/chart228.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5" Type="http://schemas.openxmlformats.org/officeDocument/2006/relationships/image" Target="../media/image2.png"/><Relationship Id="rId4" Type="http://schemas.openxmlformats.org/officeDocument/2006/relationships/chart" Target="../charts/chart23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image" Target="../media/image2.png"/><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2.png"/><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5" Type="http://schemas.openxmlformats.org/officeDocument/2006/relationships/image" Target="../media/image2.png"/><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635000</xdr:colOff>
      <xdr:row>2</xdr:row>
      <xdr:rowOff>57150</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5000"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F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1000-0000017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35873" name="Button 1" hidden="1">
              <a:extLst>
                <a:ext uri="{63B3BB69-23CF-44E3-9099-C40C66FF867C}">
                  <a14:compatExt spid="_x0000_s335873"/>
                </a:ext>
                <a:ext uri="{FF2B5EF4-FFF2-40B4-BE49-F238E27FC236}">
                  <a16:creationId xmlns:a16="http://schemas.microsoft.com/office/drawing/2014/main" id="{00000000-0008-0000-1100-0000012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1200-0000017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1300-0000017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4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8305" name="Button 1" hidden="1">
              <a:extLst>
                <a:ext uri="{63B3BB69-23CF-44E3-9099-C40C66FF867C}">
                  <a14:compatExt spid="_x0000_s98305"/>
                </a:ext>
                <a:ext uri="{FF2B5EF4-FFF2-40B4-BE49-F238E27FC236}">
                  <a16:creationId xmlns:a16="http://schemas.microsoft.com/office/drawing/2014/main" id="{00000000-0008-0000-1500-000001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9329" name="Button 1" hidden="1">
              <a:extLst>
                <a:ext uri="{63B3BB69-23CF-44E3-9099-C40C66FF867C}">
                  <a14:compatExt spid="_x0000_s99329"/>
                </a:ext>
                <a:ext uri="{FF2B5EF4-FFF2-40B4-BE49-F238E27FC236}">
                  <a16:creationId xmlns:a16="http://schemas.microsoft.com/office/drawing/2014/main" id="{00000000-0008-0000-1600-000001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17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75457" name="Button 1" hidden="1">
              <a:extLst>
                <a:ext uri="{63B3BB69-23CF-44E3-9099-C40C66FF867C}">
                  <a14:compatExt spid="_x0000_s275457"/>
                </a:ext>
                <a:ext uri="{FF2B5EF4-FFF2-40B4-BE49-F238E27FC236}">
                  <a16:creationId xmlns:a16="http://schemas.microsoft.com/office/drawing/2014/main" id="{00000000-0008-0000-1800-0000013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1597" name="Chart 5">
          <a:extLst>
            <a:ext uri="{FF2B5EF4-FFF2-40B4-BE49-F238E27FC236}">
              <a16:creationId xmlns:a16="http://schemas.microsoft.com/office/drawing/2014/main" id="{00000000-0008-0000-0700-00003D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1598" name="Chart 6">
          <a:extLst>
            <a:ext uri="{FF2B5EF4-FFF2-40B4-BE49-F238E27FC236}">
              <a16:creationId xmlns:a16="http://schemas.microsoft.com/office/drawing/2014/main" id="{00000000-0008-0000-0700-00003E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1599" name="Chart 8">
          <a:extLst>
            <a:ext uri="{FF2B5EF4-FFF2-40B4-BE49-F238E27FC236}">
              <a16:creationId xmlns:a16="http://schemas.microsoft.com/office/drawing/2014/main" id="{00000000-0008-0000-0700-00003F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1600" name="Chart 64">
          <a:extLst>
            <a:ext uri="{FF2B5EF4-FFF2-40B4-BE49-F238E27FC236}">
              <a16:creationId xmlns:a16="http://schemas.microsoft.com/office/drawing/2014/main" id="{00000000-0008-0000-0700-000040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44" name="Button 120" hidden="1">
              <a:extLst>
                <a:ext uri="{63B3BB69-23CF-44E3-9099-C40C66FF867C}">
                  <a14:compatExt spid="_x0000_s1144"/>
                </a:ext>
                <a:ext uri="{FF2B5EF4-FFF2-40B4-BE49-F238E27FC236}">
                  <a16:creationId xmlns:a16="http://schemas.microsoft.com/office/drawing/2014/main" id="{00000000-0008-0000-0700-00007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9" name="Picture 16" descr="image003">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7300" y="76200"/>
          <a:ext cx="17240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4449" name="Button 1" hidden="1">
              <a:extLst>
                <a:ext uri="{63B3BB69-23CF-44E3-9099-C40C66FF867C}">
                  <a14:compatExt spid="_x0000_s104449"/>
                </a:ext>
                <a:ext uri="{FF2B5EF4-FFF2-40B4-BE49-F238E27FC236}">
                  <a16:creationId xmlns:a16="http://schemas.microsoft.com/office/drawing/2014/main" id="{00000000-0008-0000-1900-000001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1A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B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1C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0593" name="Button 1" hidden="1">
              <a:extLst>
                <a:ext uri="{63B3BB69-23CF-44E3-9099-C40C66FF867C}">
                  <a14:compatExt spid="_x0000_s110593"/>
                </a:ext>
                <a:ext uri="{FF2B5EF4-FFF2-40B4-BE49-F238E27FC236}">
                  <a16:creationId xmlns:a16="http://schemas.microsoft.com/office/drawing/2014/main" id="{00000000-0008-0000-1D00-000001B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1E00-000001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50881" name="Button 1" hidden="1">
              <a:extLst>
                <a:ext uri="{63B3BB69-23CF-44E3-9099-C40C66FF867C}">
                  <a14:compatExt spid="_x0000_s250881"/>
                </a:ext>
                <a:ext uri="{FF2B5EF4-FFF2-40B4-BE49-F238E27FC236}">
                  <a16:creationId xmlns:a16="http://schemas.microsoft.com/office/drawing/2014/main" id="{00000000-0008-0000-1F00-000001D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2641" name="Button 1" hidden="1">
              <a:extLst>
                <a:ext uri="{63B3BB69-23CF-44E3-9099-C40C66FF867C}">
                  <a14:compatExt spid="_x0000_s112641"/>
                </a:ext>
                <a:ext uri="{FF2B5EF4-FFF2-40B4-BE49-F238E27FC236}">
                  <a16:creationId xmlns:a16="http://schemas.microsoft.com/office/drawing/2014/main" id="{00000000-0008-0000-2000-000001B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12993" name="Button 1" hidden="1">
              <a:extLst>
                <a:ext uri="{63B3BB69-23CF-44E3-9099-C40C66FF867C}">
                  <a14:compatExt spid="_x0000_s212993"/>
                </a:ext>
                <a:ext uri="{FF2B5EF4-FFF2-40B4-BE49-F238E27FC236}">
                  <a16:creationId xmlns:a16="http://schemas.microsoft.com/office/drawing/2014/main" id="{00000000-0008-0000-2100-000001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10273" name="Button 1" hidden="1">
              <a:extLst>
                <a:ext uri="{63B3BB69-23CF-44E3-9099-C40C66FF867C}">
                  <a14:compatExt spid="_x0000_s310273"/>
                </a:ext>
                <a:ext uri="{FF2B5EF4-FFF2-40B4-BE49-F238E27FC236}">
                  <a16:creationId xmlns:a16="http://schemas.microsoft.com/office/drawing/2014/main" id="{00000000-0008-0000-2200-000001B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0113" name="Button 1" hidden="1">
              <a:extLst>
                <a:ext uri="{63B3BB69-23CF-44E3-9099-C40C66FF867C}">
                  <a14:compatExt spid="_x0000_s90113"/>
                </a:ext>
                <a:ext uri="{FF2B5EF4-FFF2-40B4-BE49-F238E27FC236}">
                  <a16:creationId xmlns:a16="http://schemas.microsoft.com/office/drawing/2014/main" id="{00000000-0008-0000-0800-0000016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49537" name="Button 1" hidden="1">
              <a:extLst>
                <a:ext uri="{63B3BB69-23CF-44E3-9099-C40C66FF867C}">
                  <a14:compatExt spid="_x0000_s449537"/>
                </a:ext>
                <a:ext uri="{FF2B5EF4-FFF2-40B4-BE49-F238E27FC236}">
                  <a16:creationId xmlns:a16="http://schemas.microsoft.com/office/drawing/2014/main" id="{00000000-0008-0000-2300-000001DC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3665" name="Button 1" hidden="1">
              <a:extLst>
                <a:ext uri="{63B3BB69-23CF-44E3-9099-C40C66FF867C}">
                  <a14:compatExt spid="_x0000_s113665"/>
                </a:ext>
                <a:ext uri="{FF2B5EF4-FFF2-40B4-BE49-F238E27FC236}">
                  <a16:creationId xmlns:a16="http://schemas.microsoft.com/office/drawing/2014/main" id="{00000000-0008-0000-2400-000001B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2500-000001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5713" name="Button 1" hidden="1">
              <a:extLst>
                <a:ext uri="{63B3BB69-23CF-44E3-9099-C40C66FF867C}">
                  <a14:compatExt spid="_x0000_s115713"/>
                </a:ext>
                <a:ext uri="{FF2B5EF4-FFF2-40B4-BE49-F238E27FC236}">
                  <a16:creationId xmlns:a16="http://schemas.microsoft.com/office/drawing/2014/main" id="{00000000-0008-0000-2600-000001C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25985" name="Button 1" hidden="1">
              <a:extLst>
                <a:ext uri="{63B3BB69-23CF-44E3-9099-C40C66FF867C}">
                  <a14:compatExt spid="_x0000_s425985"/>
                </a:ext>
                <a:ext uri="{FF2B5EF4-FFF2-40B4-BE49-F238E27FC236}">
                  <a16:creationId xmlns:a16="http://schemas.microsoft.com/office/drawing/2014/main" id="{00000000-0008-0000-2700-0000018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32449" name="Button 1" hidden="1">
              <a:extLst>
                <a:ext uri="{63B3BB69-23CF-44E3-9099-C40C66FF867C}">
                  <a14:compatExt spid="_x0000_s232449"/>
                </a:ext>
                <a:ext uri="{FF2B5EF4-FFF2-40B4-BE49-F238E27FC236}">
                  <a16:creationId xmlns:a16="http://schemas.microsoft.com/office/drawing/2014/main" id="{00000000-0008-0000-2800-0000018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6737" name="Button 1" hidden="1">
              <a:extLst>
                <a:ext uri="{63B3BB69-23CF-44E3-9099-C40C66FF867C}">
                  <a14:compatExt spid="_x0000_s116737"/>
                </a:ext>
                <a:ext uri="{FF2B5EF4-FFF2-40B4-BE49-F238E27FC236}">
                  <a16:creationId xmlns:a16="http://schemas.microsoft.com/office/drawing/2014/main" id="{00000000-0008-0000-2900-000001C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50561" name="Button 1" hidden="1">
              <a:extLst>
                <a:ext uri="{63B3BB69-23CF-44E3-9099-C40C66FF867C}">
                  <a14:compatExt spid="_x0000_s450561"/>
                </a:ext>
                <a:ext uri="{FF2B5EF4-FFF2-40B4-BE49-F238E27FC236}">
                  <a16:creationId xmlns:a16="http://schemas.microsoft.com/office/drawing/2014/main" id="{00000000-0008-0000-2A00-000001E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7761" name="Button 1" hidden="1">
              <a:extLst>
                <a:ext uri="{63B3BB69-23CF-44E3-9099-C40C66FF867C}">
                  <a14:compatExt spid="_x0000_s117761"/>
                </a:ext>
                <a:ext uri="{FF2B5EF4-FFF2-40B4-BE49-F238E27FC236}">
                  <a16:creationId xmlns:a16="http://schemas.microsoft.com/office/drawing/2014/main" id="{00000000-0008-0000-2B00-000001C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62817" name="Button 1" hidden="1">
              <a:extLst>
                <a:ext uri="{63B3BB69-23CF-44E3-9099-C40C66FF867C}">
                  <a14:compatExt spid="_x0000_s162817"/>
                </a:ext>
                <a:ext uri="{FF2B5EF4-FFF2-40B4-BE49-F238E27FC236}">
                  <a16:creationId xmlns:a16="http://schemas.microsoft.com/office/drawing/2014/main" id="{00000000-0008-0000-2C00-0000017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09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92513" name="Button 1" hidden="1">
              <a:extLst>
                <a:ext uri="{63B3BB69-23CF-44E3-9099-C40C66FF867C}">
                  <a14:compatExt spid="_x0000_s192513"/>
                </a:ext>
                <a:ext uri="{FF2B5EF4-FFF2-40B4-BE49-F238E27FC236}">
                  <a16:creationId xmlns:a16="http://schemas.microsoft.com/office/drawing/2014/main" id="{00000000-0008-0000-2D00-000001F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51585" name="Button 1" hidden="1">
              <a:extLst>
                <a:ext uri="{63B3BB69-23CF-44E3-9099-C40C66FF867C}">
                  <a14:compatExt spid="_x0000_s451585"/>
                </a:ext>
                <a:ext uri="{FF2B5EF4-FFF2-40B4-BE49-F238E27FC236}">
                  <a16:creationId xmlns:a16="http://schemas.microsoft.com/office/drawing/2014/main" id="{00000000-0008-0000-2E00-000001E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2F00-000001D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00000000-0008-0000-3000-000001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03777" name="Button 1" hidden="1">
              <a:extLst>
                <a:ext uri="{63B3BB69-23CF-44E3-9099-C40C66FF867C}">
                  <a14:compatExt spid="_x0000_s203777"/>
                </a:ext>
                <a:ext uri="{FF2B5EF4-FFF2-40B4-BE49-F238E27FC236}">
                  <a16:creationId xmlns:a16="http://schemas.microsoft.com/office/drawing/2014/main" id="{00000000-0008-0000-3100-0000011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52609" name="Button 1" hidden="1">
              <a:extLst>
                <a:ext uri="{63B3BB69-23CF-44E3-9099-C40C66FF867C}">
                  <a14:compatExt spid="_x0000_s452609"/>
                </a:ext>
                <a:ext uri="{FF2B5EF4-FFF2-40B4-BE49-F238E27FC236}">
                  <a16:creationId xmlns:a16="http://schemas.microsoft.com/office/drawing/2014/main" id="{00000000-0008-0000-3200-000001E8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32801" name="Button 1" hidden="1">
              <a:extLst>
                <a:ext uri="{63B3BB69-23CF-44E3-9099-C40C66FF867C}">
                  <a14:compatExt spid="_x0000_s332801"/>
                </a:ext>
                <a:ext uri="{FF2B5EF4-FFF2-40B4-BE49-F238E27FC236}">
                  <a16:creationId xmlns:a16="http://schemas.microsoft.com/office/drawing/2014/main" id="{00000000-0008-0000-3300-0000011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34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53633" name="Button 1" hidden="1">
              <a:extLst>
                <a:ext uri="{63B3BB69-23CF-44E3-9099-C40C66FF867C}">
                  <a14:compatExt spid="_x0000_s453633"/>
                </a:ext>
                <a:ext uri="{FF2B5EF4-FFF2-40B4-BE49-F238E27FC236}">
                  <a16:creationId xmlns:a16="http://schemas.microsoft.com/office/drawing/2014/main" id="{00000000-0008-0000-3500-000001EC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567297" name="Button 1" hidden="1">
              <a:extLst>
                <a:ext uri="{63B3BB69-23CF-44E3-9099-C40C66FF867C}">
                  <a14:compatExt spid="_x0000_s567297"/>
                </a:ext>
                <a:ext uri="{FF2B5EF4-FFF2-40B4-BE49-F238E27FC236}">
                  <a16:creationId xmlns:a16="http://schemas.microsoft.com/office/drawing/2014/main" id="{00000000-0008-0000-3600-000001A8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0A00-000001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3905" name="Button 1" hidden="1">
              <a:extLst>
                <a:ext uri="{63B3BB69-23CF-44E3-9099-C40C66FF867C}">
                  <a14:compatExt spid="_x0000_s123905"/>
                </a:ext>
                <a:ext uri="{FF2B5EF4-FFF2-40B4-BE49-F238E27FC236}">
                  <a16:creationId xmlns:a16="http://schemas.microsoft.com/office/drawing/2014/main" id="{00000000-0008-0000-3700-00000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4929" name="Button 1" hidden="1">
              <a:extLst>
                <a:ext uri="{63B3BB69-23CF-44E3-9099-C40C66FF867C}">
                  <a14:compatExt spid="_x0000_s124929"/>
                </a:ext>
                <a:ext uri="{FF2B5EF4-FFF2-40B4-BE49-F238E27FC236}">
                  <a16:creationId xmlns:a16="http://schemas.microsoft.com/office/drawing/2014/main" id="{00000000-0008-0000-3800-000001E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5953" name="Button 1" hidden="1">
              <a:extLst>
                <a:ext uri="{63B3BB69-23CF-44E3-9099-C40C66FF867C}">
                  <a14:compatExt spid="_x0000_s125953"/>
                </a:ext>
                <a:ext uri="{FF2B5EF4-FFF2-40B4-BE49-F238E27FC236}">
                  <a16:creationId xmlns:a16="http://schemas.microsoft.com/office/drawing/2014/main" id="{00000000-0008-0000-3900-000001E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3A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3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3C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30049" name="Button 1" hidden="1">
              <a:extLst>
                <a:ext uri="{63B3BB69-23CF-44E3-9099-C40C66FF867C}">
                  <a14:compatExt spid="_x0000_s130049"/>
                </a:ext>
                <a:ext uri="{FF2B5EF4-FFF2-40B4-BE49-F238E27FC236}">
                  <a16:creationId xmlns:a16="http://schemas.microsoft.com/office/drawing/2014/main" id="{00000000-0008-0000-3D00-000001F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08225" name="Button 1" hidden="1">
              <a:extLst>
                <a:ext uri="{63B3BB69-23CF-44E3-9099-C40C66FF867C}">
                  <a14:compatExt spid="_x0000_s308225"/>
                </a:ext>
                <a:ext uri="{FF2B5EF4-FFF2-40B4-BE49-F238E27FC236}">
                  <a16:creationId xmlns:a16="http://schemas.microsoft.com/office/drawing/2014/main" id="{00000000-0008-0000-3E00-000001B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05153" name="Button 1" hidden="1">
              <a:extLst>
                <a:ext uri="{63B3BB69-23CF-44E3-9099-C40C66FF867C}">
                  <a14:compatExt spid="_x0000_s305153"/>
                </a:ext>
                <a:ext uri="{FF2B5EF4-FFF2-40B4-BE49-F238E27FC236}">
                  <a16:creationId xmlns:a16="http://schemas.microsoft.com/office/drawing/2014/main" id="{00000000-0008-0000-3F00-000001A8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4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4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566273" name="Button 1" hidden="1">
              <a:extLst>
                <a:ext uri="{63B3BB69-23CF-44E3-9099-C40C66FF867C}">
                  <a14:compatExt spid="_x0000_s566273"/>
                </a:ext>
                <a:ext uri="{FF2B5EF4-FFF2-40B4-BE49-F238E27FC236}">
                  <a16:creationId xmlns:a16="http://schemas.microsoft.com/office/drawing/2014/main" id="{00000000-0008-0000-4000-000001A4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4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2120" cy="565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48513" name="Button 1" hidden="1">
              <a:extLst>
                <a:ext uri="{63B3BB69-23CF-44E3-9099-C40C66FF867C}">
                  <a14:compatExt spid="_x0000_s448513"/>
                </a:ext>
                <a:ext uri="{FF2B5EF4-FFF2-40B4-BE49-F238E27FC236}">
                  <a16:creationId xmlns:a16="http://schemas.microsoft.com/office/drawing/2014/main" id="{00000000-0008-0000-0B00-000001D8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79905" name="Button 1" hidden="1">
              <a:extLst>
                <a:ext uri="{63B3BB69-23CF-44E3-9099-C40C66FF867C}">
                  <a14:compatExt spid="_x0000_s379905"/>
                </a:ext>
                <a:ext uri="{FF2B5EF4-FFF2-40B4-BE49-F238E27FC236}">
                  <a16:creationId xmlns:a16="http://schemas.microsoft.com/office/drawing/2014/main" id="{00000000-0008-0000-0C00-000001C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78881" name="Button 1" hidden="1">
              <a:extLst>
                <a:ext uri="{63B3BB69-23CF-44E3-9099-C40C66FF867C}">
                  <a14:compatExt spid="_x0000_s378881"/>
                </a:ext>
                <a:ext uri="{FF2B5EF4-FFF2-40B4-BE49-F238E27FC236}">
                  <a16:creationId xmlns:a16="http://schemas.microsoft.com/office/drawing/2014/main" id="{00000000-0008-0000-0D00-000001C8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59745" name="Button 1" hidden="1">
              <a:extLst>
                <a:ext uri="{63B3BB69-23CF-44E3-9099-C40C66FF867C}">
                  <a14:compatExt spid="_x0000_s159745"/>
                </a:ext>
                <a:ext uri="{FF2B5EF4-FFF2-40B4-BE49-F238E27FC236}">
                  <a16:creationId xmlns:a16="http://schemas.microsoft.com/office/drawing/2014/main" id="{00000000-0008-0000-0E00-0000017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trlProp" Target="../ctrlProps/ctrlProp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trlProp" Target="../ctrlProps/ctrlProp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trlProp" Target="../ctrlProps/ctrlProp1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trlProp" Target="../ctrlProps/ctrlProp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trlProp" Target="../ctrlProps/ctrlProp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trlProp" Target="../ctrlProps/ctrlProp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trlProp" Target="../ctrlProps/ctrlProp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trlProp" Target="../ctrlProps/ctrlProp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trlProp" Target="../ctrlProps/ctrlProp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trlProp" Target="../ctrlProps/ctrlProp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trlProp" Target="../ctrlProps/ctrlProp2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trlProp" Target="../ctrlProps/ctrlProp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trlProp" Target="../ctrlProps/ctrlProp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trlProp" Target="../ctrlProps/ctrlProp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trlProp" Target="../ctrlProps/ctrlProp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trlProp" Target="../ctrlProps/ctrlProp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28.bin"/><Relationship Id="rId4" Type="http://schemas.openxmlformats.org/officeDocument/2006/relationships/ctrlProp" Target="../ctrlProps/ctrlProp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29.bin"/><Relationship Id="rId4" Type="http://schemas.openxmlformats.org/officeDocument/2006/relationships/ctrlProp" Target="../ctrlProps/ctrlProp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0.bin"/><Relationship Id="rId4" Type="http://schemas.openxmlformats.org/officeDocument/2006/relationships/ctrlProp" Target="../ctrlProps/ctrlProp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1.bin"/><Relationship Id="rId4" Type="http://schemas.openxmlformats.org/officeDocument/2006/relationships/ctrlProp" Target="../ctrlProps/ctrlProp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2.bin"/><Relationship Id="rId4"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3.bin"/><Relationship Id="rId4" Type="http://schemas.openxmlformats.org/officeDocument/2006/relationships/ctrlProp" Target="../ctrlProps/ctrlProp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4.bin"/><Relationship Id="rId4" Type="http://schemas.openxmlformats.org/officeDocument/2006/relationships/ctrlProp" Target="../ctrlProps/ctrlProp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5.bin"/><Relationship Id="rId4" Type="http://schemas.openxmlformats.org/officeDocument/2006/relationships/ctrlProp" Target="../ctrlProps/ctrlProp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6.bin"/><Relationship Id="rId4" Type="http://schemas.openxmlformats.org/officeDocument/2006/relationships/ctrlProp" Target="../ctrlProps/ctrlProp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7.bin"/><Relationship Id="rId4" Type="http://schemas.openxmlformats.org/officeDocument/2006/relationships/ctrlProp" Target="../ctrlProps/ctrlProp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38.bin"/><Relationship Id="rId4" Type="http://schemas.openxmlformats.org/officeDocument/2006/relationships/ctrlProp" Target="../ctrlProps/ctrlProp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39.bin"/><Relationship Id="rId4" Type="http://schemas.openxmlformats.org/officeDocument/2006/relationships/ctrlProp" Target="../ctrlProps/ctrlProp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0.bin"/><Relationship Id="rId4" Type="http://schemas.openxmlformats.org/officeDocument/2006/relationships/ctrlProp" Target="../ctrlProps/ctrlProp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1.bin"/><Relationship Id="rId4" Type="http://schemas.openxmlformats.org/officeDocument/2006/relationships/ctrlProp" Target="../ctrlProps/ctrlProp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2.bin"/><Relationship Id="rId4"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3.bin"/><Relationship Id="rId4" Type="http://schemas.openxmlformats.org/officeDocument/2006/relationships/ctrlProp" Target="../ctrlProps/ctrlProp4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4.bin"/><Relationship Id="rId4" Type="http://schemas.openxmlformats.org/officeDocument/2006/relationships/ctrlProp" Target="../ctrlProps/ctrlProp4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5.bin"/><Relationship Id="rId4" Type="http://schemas.openxmlformats.org/officeDocument/2006/relationships/ctrlProp" Target="../ctrlProps/ctrlProp4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6.bin"/><Relationship Id="rId4" Type="http://schemas.openxmlformats.org/officeDocument/2006/relationships/ctrlProp" Target="../ctrlProps/ctrlProp4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8.xml"/><Relationship Id="rId1" Type="http://schemas.openxmlformats.org/officeDocument/2006/relationships/printerSettings" Target="../printerSettings/printerSettings47.bin"/><Relationship Id="rId4" Type="http://schemas.openxmlformats.org/officeDocument/2006/relationships/ctrlProp" Target="../ctrlProps/ctrlProp4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9.xml"/><Relationship Id="rId1" Type="http://schemas.openxmlformats.org/officeDocument/2006/relationships/printerSettings" Target="../printerSettings/printerSettings48.bin"/><Relationship Id="rId4" Type="http://schemas.openxmlformats.org/officeDocument/2006/relationships/ctrlProp" Target="../ctrlProps/ctrlProp4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0.xml"/><Relationship Id="rId1" Type="http://schemas.openxmlformats.org/officeDocument/2006/relationships/printerSettings" Target="../printerSettings/printerSettings49.bin"/><Relationship Id="rId4" Type="http://schemas.openxmlformats.org/officeDocument/2006/relationships/ctrlProp" Target="../ctrlProps/ctrlProp4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1.xml"/><Relationship Id="rId1" Type="http://schemas.openxmlformats.org/officeDocument/2006/relationships/printerSettings" Target="../printerSettings/printerSettings50.bin"/><Relationship Id="rId4" Type="http://schemas.openxmlformats.org/officeDocument/2006/relationships/ctrlProp" Target="../ctrlProps/ctrlProp50.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2.xml"/><Relationship Id="rId1" Type="http://schemas.openxmlformats.org/officeDocument/2006/relationships/printerSettings" Target="../printerSettings/printerSettings51.bin"/><Relationship Id="rId4" Type="http://schemas.openxmlformats.org/officeDocument/2006/relationships/ctrlProp" Target="../ctrlProps/ctrlProp51.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3.xml"/><Relationship Id="rId1" Type="http://schemas.openxmlformats.org/officeDocument/2006/relationships/printerSettings" Target="../printerSettings/printerSettings52.bin"/><Relationship Id="rId4" Type="http://schemas.openxmlformats.org/officeDocument/2006/relationships/ctrlProp" Target="../ctrlProps/ctrlProp52.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4.xml"/><Relationship Id="rId1" Type="http://schemas.openxmlformats.org/officeDocument/2006/relationships/printerSettings" Target="../printerSettings/printerSettings53.bin"/><Relationship Id="rId4" Type="http://schemas.openxmlformats.org/officeDocument/2006/relationships/ctrlProp" Target="../ctrlProps/ctrlProp5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5.xml"/><Relationship Id="rId1" Type="http://schemas.openxmlformats.org/officeDocument/2006/relationships/printerSettings" Target="../printerSettings/printerSettings54.bin"/><Relationship Id="rId4" Type="http://schemas.openxmlformats.org/officeDocument/2006/relationships/ctrlProp" Target="../ctrlProps/ctrlProp5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6.xml"/><Relationship Id="rId1" Type="http://schemas.openxmlformats.org/officeDocument/2006/relationships/printerSettings" Target="../printerSettings/printerSettings55.bin"/><Relationship Id="rId4" Type="http://schemas.openxmlformats.org/officeDocument/2006/relationships/ctrlProp" Target="../ctrlProps/ctrlProp5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7.xml"/><Relationship Id="rId1" Type="http://schemas.openxmlformats.org/officeDocument/2006/relationships/printerSettings" Target="../printerSettings/printerSettings56.bin"/><Relationship Id="rId4" Type="http://schemas.openxmlformats.org/officeDocument/2006/relationships/ctrlProp" Target="../ctrlProps/ctrlProp56.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8.xml"/><Relationship Id="rId1" Type="http://schemas.openxmlformats.org/officeDocument/2006/relationships/printerSettings" Target="../printerSettings/printerSettings57.bin"/><Relationship Id="rId4" Type="http://schemas.openxmlformats.org/officeDocument/2006/relationships/ctrlProp" Target="../ctrlProps/ctrlProp5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9.xml"/><Relationship Id="rId1" Type="http://schemas.openxmlformats.org/officeDocument/2006/relationships/printerSettings" Target="../printerSettings/printerSettings58.bin"/><Relationship Id="rId4" Type="http://schemas.openxmlformats.org/officeDocument/2006/relationships/ctrlProp" Target="../ctrlProps/ctrlProp5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90E42-49BB-4836-BF9C-6BA8DA477F8C}">
  <dimension ref="A1:B1"/>
  <sheetViews>
    <sheetView workbookViewId="0"/>
  </sheetViews>
  <sheetFormatPr defaultRowHeight="13.2" x14ac:dyDescent="0.25"/>
  <sheetData>
    <row r="1" spans="1:2" x14ac:dyDescent="0.25">
      <c r="B1" t="s">
        <v>717</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241B-F23D-46CF-B94D-F2704C0FA587}">
  <sheetPr codeName="Sheet7">
    <outlinePr summaryRight="0"/>
    <pageSetUpPr autoPageBreaks="0"/>
  </sheetPr>
  <dimension ref="A1:AB460"/>
  <sheetViews>
    <sheetView showGridLines="0" zoomScaleNormal="100" workbookViewId="0">
      <selection activeCell="R5" sqref="R5"/>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Ameren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_xll.SNL.Clients.Office.Excel.Functions.SNLTable(1,AEE!F20:G20,AEE!C24:C35,AEE!F21:G21,,"Options:Curr=USD,Mag=SNLstandard,ConvMethod=SNLrecommended")</f>
        <v>SNLTable</v>
      </c>
      <c r="D20" s="10"/>
      <c r="E20" s="10"/>
      <c r="F20" s="22">
        <f>VLOOKUP(V40,S:T,2,FALSE)</f>
        <v>4007308</v>
      </c>
      <c r="G20" s="51">
        <f>F20</f>
        <v>4007308</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285</v>
      </c>
      <c r="H24" s="129"/>
      <c r="I24"/>
      <c r="J24"/>
      <c r="K24"/>
      <c r="L24"/>
      <c r="M24"/>
      <c r="N24"/>
      <c r="O24"/>
      <c r="P24" s="10"/>
      <c r="V24" t="str">
        <f>SUBSTITUTE(Company_Name,"&amp;","&amp;amp;")</f>
        <v>Ameren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43433</v>
      </c>
      <c r="G26" s="78">
        <v>43552</v>
      </c>
      <c r="H26" s="130"/>
      <c r="I26" s="10"/>
      <c r="J26"/>
      <c r="K26"/>
      <c r="L26"/>
      <c r="M26"/>
      <c r="N26" s="4"/>
      <c r="O26" s="4"/>
      <c r="P26" s="44"/>
      <c r="Q26" s="44"/>
    </row>
    <row r="27" spans="3:27" ht="11.25" customHeight="1" x14ac:dyDescent="0.25">
      <c r="C27" s="39">
        <v>44949</v>
      </c>
      <c r="D27" s="2" t="s">
        <v>130</v>
      </c>
      <c r="E27"/>
      <c r="F27" s="24" t="s">
        <v>380</v>
      </c>
      <c r="G27" s="52" t="s">
        <v>285</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41612</v>
      </c>
      <c r="G29" s="78">
        <v>43552</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41347</v>
      </c>
      <c r="G35" s="53">
        <v>43552</v>
      </c>
      <c r="H35" s="130"/>
      <c r="I35" s="10"/>
      <c r="J35"/>
      <c r="K35"/>
      <c r="L35"/>
      <c r="M35"/>
      <c r="N35"/>
      <c r="O35"/>
      <c r="P35" s="10"/>
    </row>
    <row r="36" spans="3:24" ht="11.25" hidden="1" customHeight="1" outlineLevel="1" x14ac:dyDescent="0.25">
      <c r="C36" s="12" t="str">
        <f>_xll.SNL.Clients.Office.Excel.Functions.SNLTable(1,AEE!F36:J36,AEE!C41:C113,AEE!F37:J37,,"Options:Curr=USD,Mag=SNLstandard,ConvMethod=SNLrecommended")</f>
        <v>SNLTable</v>
      </c>
      <c r="E36"/>
      <c r="F36" s="11">
        <f>F20</f>
        <v>4007308</v>
      </c>
      <c r="G36" s="54">
        <f>F20</f>
        <v>4007308</v>
      </c>
      <c r="H36" s="11">
        <f>F20</f>
        <v>4007308</v>
      </c>
      <c r="I36" s="11">
        <f>F20</f>
        <v>4007308</v>
      </c>
      <c r="J36" s="11">
        <f>F20</f>
        <v>4007308</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Ameren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41.380487180581</v>
      </c>
      <c r="G42" s="55">
        <v>43.270720371804799</v>
      </c>
      <c r="H42" s="31">
        <v>44.687811910835102</v>
      </c>
      <c r="I42" s="14">
        <v>45.398298530549098</v>
      </c>
      <c r="J42" s="14">
        <v>45.627183232772303</v>
      </c>
      <c r="K42"/>
      <c r="L42"/>
      <c r="M42"/>
      <c r="N42"/>
      <c r="O42"/>
      <c r="P42" s="10"/>
      <c r="S42" s="25" t="s">
        <v>335</v>
      </c>
      <c r="T42" s="25">
        <v>4056935</v>
      </c>
      <c r="V42" s="8" t="str">
        <f>_xll.SNL.Clients.Office.Excel.Functions.SNLTable(1,AEE!X42,AEE!W48:W56,AEE!X43,,"Options:Curr=USD,Mag=SNLstandard,ConvMethod=SNLrecommended")</f>
        <v>SNLTable</v>
      </c>
      <c r="W42" s="3"/>
      <c r="X42" s="7">
        <f>F36</f>
        <v>4007308</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58.069195000213298</v>
      </c>
      <c r="G44" s="55">
        <v>56.041828040278901</v>
      </c>
      <c r="H44" s="31">
        <v>54.5247865143618</v>
      </c>
      <c r="I44" s="14">
        <v>53.756915937890398</v>
      </c>
      <c r="J44" s="14">
        <v>53.470943156557603</v>
      </c>
      <c r="K44"/>
      <c r="L44"/>
      <c r="M44"/>
      <c r="N44"/>
      <c r="O44"/>
      <c r="P44" s="10"/>
      <c r="S44" s="25" t="s">
        <v>408</v>
      </c>
      <c r="T44" s="25">
        <v>4024697</v>
      </c>
      <c r="V44" s="3"/>
      <c r="W44" s="3"/>
      <c r="X44" s="7">
        <v>1</v>
      </c>
    </row>
    <row r="45" spans="3:24" ht="11.25" customHeight="1" x14ac:dyDescent="0.25">
      <c r="C45" s="39">
        <v>18861</v>
      </c>
      <c r="D45" s="3" t="s">
        <v>163</v>
      </c>
      <c r="E45"/>
      <c r="F45" s="14">
        <v>53.589863913655599</v>
      </c>
      <c r="G45" s="55">
        <v>53.630906274205998</v>
      </c>
      <c r="H45" s="31">
        <v>49.595209049573</v>
      </c>
      <c r="I45" s="14">
        <v>46.754714736153304</v>
      </c>
      <c r="J45" s="14">
        <v>45.055573197840602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3.3325</v>
      </c>
      <c r="G47" s="55">
        <v>2.9885057471264398</v>
      </c>
      <c r="H47" s="14">
        <v>3.1596009975062298</v>
      </c>
      <c r="I47" s="14">
        <v>3.38403990024938</v>
      </c>
      <c r="J47" s="14">
        <v>3.6061381074168799</v>
      </c>
      <c r="K47"/>
      <c r="L47"/>
      <c r="M47"/>
      <c r="N47"/>
      <c r="O47"/>
      <c r="P47" s="10"/>
      <c r="S47" s="25" t="s">
        <v>215</v>
      </c>
      <c r="T47" s="25">
        <v>4056955</v>
      </c>
      <c r="V47" s="3"/>
      <c r="W47" s="3"/>
      <c r="X47" s="7"/>
    </row>
    <row r="48" spans="3:24" ht="11.25" customHeight="1" x14ac:dyDescent="0.25">
      <c r="C48" s="39">
        <v>18778</v>
      </c>
      <c r="D48" s="3" t="s">
        <v>197</v>
      </c>
      <c r="E48"/>
      <c r="F48" s="14">
        <v>3.3325</v>
      </c>
      <c r="G48" s="55">
        <v>2.9885057471264398</v>
      </c>
      <c r="H48" s="14">
        <v>3.1596009975062298</v>
      </c>
      <c r="I48" s="14">
        <v>3.38403990024938</v>
      </c>
      <c r="J48" s="14">
        <v>3.6061381074168799</v>
      </c>
      <c r="K48" s="4"/>
      <c r="L48" s="4"/>
      <c r="M48" s="4"/>
      <c r="N48" s="4"/>
      <c r="O48" s="4"/>
      <c r="P48" s="44"/>
      <c r="Q48" s="44"/>
      <c r="S48" s="25" t="s">
        <v>5</v>
      </c>
      <c r="T48" s="25">
        <v>4022309</v>
      </c>
      <c r="V48" s="17" t="s">
        <v>174</v>
      </c>
      <c r="W48" s="114">
        <v>7597</v>
      </c>
      <c r="X48" s="20">
        <v>1050000</v>
      </c>
    </row>
    <row r="49" spans="3:28" ht="11.25" customHeight="1" x14ac:dyDescent="0.25">
      <c r="C49" s="39">
        <v>7270</v>
      </c>
      <c r="D49" s="3" t="s">
        <v>148</v>
      </c>
      <c r="E49"/>
      <c r="F49" s="14">
        <v>7.3420365535247996</v>
      </c>
      <c r="G49" s="55">
        <v>6.2147971360381904</v>
      </c>
      <c r="H49" s="14">
        <v>6.5039370078740202</v>
      </c>
      <c r="I49" s="14">
        <v>6.2144638403989996</v>
      </c>
      <c r="J49" s="14">
        <v>6.2608695652173898</v>
      </c>
      <c r="K49"/>
      <c r="L49"/>
      <c r="M49"/>
      <c r="N49"/>
      <c r="O49"/>
      <c r="P49" s="10"/>
      <c r="S49" s="25" t="s">
        <v>6</v>
      </c>
      <c r="T49" s="25">
        <v>4057038</v>
      </c>
      <c r="V49" s="17" t="s">
        <v>175</v>
      </c>
      <c r="W49" s="114">
        <v>7598</v>
      </c>
      <c r="X49" s="20">
        <v>340000</v>
      </c>
    </row>
    <row r="50" spans="3:28" ht="11.25" customHeight="1" x14ac:dyDescent="0.25">
      <c r="C50" s="39">
        <v>11512</v>
      </c>
      <c r="D50" s="3" t="s">
        <v>198</v>
      </c>
      <c r="E50"/>
      <c r="F50" s="14">
        <v>7.3420365535247996</v>
      </c>
      <c r="G50" s="55">
        <v>6.2147971360381904</v>
      </c>
      <c r="H50" s="14">
        <v>6.5039370078740202</v>
      </c>
      <c r="I50" s="14">
        <v>6.2144638403989996</v>
      </c>
      <c r="J50" s="14">
        <v>6.2608695652173898</v>
      </c>
      <c r="K50"/>
      <c r="L50"/>
      <c r="M50"/>
      <c r="N50"/>
      <c r="O50"/>
      <c r="P50" s="10"/>
      <c r="S50" s="25" t="s">
        <v>269</v>
      </c>
      <c r="T50" s="25">
        <v>4135391</v>
      </c>
      <c r="V50" s="18" t="s">
        <v>176</v>
      </c>
      <c r="W50" s="115">
        <v>7599</v>
      </c>
      <c r="X50" s="20">
        <v>850000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300000</v>
      </c>
    </row>
    <row r="52" spans="3:28" ht="11.25" customHeight="1" x14ac:dyDescent="0.25">
      <c r="C52" s="39">
        <v>18788</v>
      </c>
      <c r="D52" s="3" t="s">
        <v>210</v>
      </c>
      <c r="E52"/>
      <c r="F52" s="14">
        <v>4.5344061166429599</v>
      </c>
      <c r="G52" s="55">
        <v>4.0805971582181302</v>
      </c>
      <c r="H52" s="14">
        <v>3.83247578692494</v>
      </c>
      <c r="I52" s="14">
        <v>3.54870585874799</v>
      </c>
      <c r="J52" s="14">
        <v>3.3450265522875799</v>
      </c>
      <c r="K52"/>
      <c r="L52"/>
      <c r="M52"/>
      <c r="N52"/>
      <c r="O52"/>
      <c r="P52" s="10"/>
      <c r="S52" s="25" t="s">
        <v>7</v>
      </c>
      <c r="T52" s="25">
        <v>4007308</v>
      </c>
      <c r="V52" s="19" t="s">
        <v>178</v>
      </c>
      <c r="W52" s="114">
        <v>7601</v>
      </c>
      <c r="X52" s="20">
        <v>350000</v>
      </c>
    </row>
    <row r="53" spans="3:28" ht="11.25" customHeight="1" x14ac:dyDescent="0.25">
      <c r="C53" s="39">
        <v>18794</v>
      </c>
      <c r="D53" s="3" t="s">
        <v>199</v>
      </c>
      <c r="E53"/>
      <c r="F53" s="14">
        <v>5.4424999999999999</v>
      </c>
      <c r="G53" s="55">
        <v>4.9655172413793096</v>
      </c>
      <c r="H53" s="14">
        <v>6.2668329177057398</v>
      </c>
      <c r="I53" s="14">
        <v>6.4538653366583496</v>
      </c>
      <c r="J53" s="14">
        <v>6.2864450127877198</v>
      </c>
      <c r="K53"/>
      <c r="L53"/>
      <c r="M53"/>
      <c r="N53"/>
      <c r="O53"/>
      <c r="P53" s="10"/>
      <c r="S53" s="25" t="s">
        <v>217</v>
      </c>
      <c r="T53" s="25">
        <v>4272394</v>
      </c>
      <c r="V53" s="17" t="s">
        <v>179</v>
      </c>
      <c r="W53" s="114">
        <v>7602</v>
      </c>
      <c r="X53" s="20">
        <v>10837000</v>
      </c>
    </row>
    <row r="54" spans="3:28" ht="11.25" customHeight="1" x14ac:dyDescent="0.25">
      <c r="C54" s="39">
        <v>18792</v>
      </c>
      <c r="D54" s="3" t="s">
        <v>200</v>
      </c>
      <c r="E54"/>
      <c r="F54" s="14">
        <v>14.273670176264099</v>
      </c>
      <c r="G54" s="55">
        <v>16.5351088733869</v>
      </c>
      <c r="H54" s="14">
        <v>22.533728200065799</v>
      </c>
      <c r="I54" s="14">
        <v>25.137461659151601</v>
      </c>
      <c r="J54" s="14">
        <v>25.535422613686698</v>
      </c>
      <c r="K54"/>
      <c r="L54"/>
      <c r="M54"/>
      <c r="N54"/>
      <c r="O54"/>
      <c r="P54" s="10"/>
      <c r="S54" s="25" t="s">
        <v>8</v>
      </c>
      <c r="T54" s="25">
        <v>4006321</v>
      </c>
      <c r="V54" s="26" t="s">
        <v>183</v>
      </c>
      <c r="W54" s="116"/>
      <c r="X54" s="20"/>
    </row>
    <row r="55" spans="3:28" ht="11.25" customHeight="1" x14ac:dyDescent="0.25">
      <c r="C55" s="39">
        <v>11576</v>
      </c>
      <c r="D55" s="3" t="s">
        <v>201</v>
      </c>
      <c r="E55"/>
      <c r="F55" s="14">
        <v>5.3368146214099204</v>
      </c>
      <c r="G55" s="55">
        <v>5.1217183770883103</v>
      </c>
      <c r="H55" s="14">
        <v>6.6955380577427803</v>
      </c>
      <c r="I55" s="14">
        <v>6.4114713216957604</v>
      </c>
      <c r="J55" s="14">
        <v>6.4168797953964196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7</v>
      </c>
    </row>
    <row r="57" spans="3:28" ht="11.25" customHeight="1" x14ac:dyDescent="0.25">
      <c r="C57" s="39">
        <v>6419</v>
      </c>
      <c r="D57" s="3" t="s">
        <v>164</v>
      </c>
      <c r="E57"/>
      <c r="F57" s="14">
        <v>0.69639065817409795</v>
      </c>
      <c r="G57" s="55">
        <v>0.75825688073394504</v>
      </c>
      <c r="H57" s="14">
        <v>0.57125748502994</v>
      </c>
      <c r="I57" s="14">
        <v>0.57052474879047299</v>
      </c>
      <c r="J57" s="14">
        <v>0.54829931972789103</v>
      </c>
      <c r="K57"/>
      <c r="L57"/>
      <c r="M57"/>
      <c r="N57"/>
      <c r="O57"/>
      <c r="P57" s="10"/>
      <c r="S57" s="25" t="s">
        <v>338</v>
      </c>
      <c r="T57" s="25">
        <v>4963960</v>
      </c>
    </row>
    <row r="58" spans="3:28" ht="11.25" customHeight="1" x14ac:dyDescent="0.25">
      <c r="C58" s="39">
        <v>4963</v>
      </c>
      <c r="D58" s="3" t="s">
        <v>202</v>
      </c>
      <c r="E58"/>
      <c r="F58" s="14">
        <v>1.3848814731915799</v>
      </c>
      <c r="G58" s="55">
        <v>1.27488986784141</v>
      </c>
      <c r="H58" s="14">
        <v>1.19900012193635</v>
      </c>
      <c r="I58" s="14">
        <v>1.1624855268236201</v>
      </c>
      <c r="J58" s="14">
        <v>1.1491946491946501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1050000</v>
      </c>
      <c r="G61" s="56">
        <v>498000</v>
      </c>
      <c r="H61" s="13">
        <v>882000</v>
      </c>
      <c r="I61" s="13">
        <v>1177000</v>
      </c>
      <c r="J61" s="13">
        <v>1325000</v>
      </c>
      <c r="K61"/>
      <c r="L61"/>
      <c r="M61"/>
      <c r="N61"/>
      <c r="O61"/>
      <c r="P61" s="10"/>
      <c r="S61" s="25" t="s">
        <v>409</v>
      </c>
      <c r="T61" s="25">
        <v>4086899</v>
      </c>
      <c r="V61" s="28" t="s">
        <v>148</v>
      </c>
      <c r="X61" s="27">
        <f>IF(ISNUMBER(F49),F49,NA())</f>
        <v>7.3420365535247996</v>
      </c>
      <c r="Y61" s="27">
        <f>IF(ISNUMBER(G49),G49,NA())</f>
        <v>6.2147971360381904</v>
      </c>
      <c r="Z61" s="27">
        <f>IF(ISNUMBER(H49),H49,NA())</f>
        <v>6.5039370078740202</v>
      </c>
      <c r="AA61" s="27">
        <f>IF(ISNUMBER(I49),I49,NA())</f>
        <v>6.2144638403989996</v>
      </c>
      <c r="AB61" s="27">
        <f>IF(ISNUMBER(J49),J49,NA())</f>
        <v>6.2608695652173898</v>
      </c>
    </row>
    <row r="62" spans="3:28" ht="11.25" customHeight="1" x14ac:dyDescent="0.25">
      <c r="C62" s="39">
        <v>7598</v>
      </c>
      <c r="D62" s="3" t="s">
        <v>204</v>
      </c>
      <c r="E62"/>
      <c r="F62" s="13">
        <v>340000</v>
      </c>
      <c r="G62" s="56">
        <v>505000</v>
      </c>
      <c r="H62" s="13">
        <v>8000</v>
      </c>
      <c r="I62" s="13">
        <v>442000</v>
      </c>
      <c r="J62" s="13">
        <v>581000</v>
      </c>
      <c r="K62"/>
      <c r="L62"/>
      <c r="M62"/>
      <c r="N62"/>
      <c r="O62"/>
      <c r="P62" s="10"/>
      <c r="S62" s="25" t="s">
        <v>11</v>
      </c>
      <c r="T62" s="25">
        <v>4056975</v>
      </c>
      <c r="V62" s="118" t="s">
        <v>187</v>
      </c>
    </row>
    <row r="63" spans="3:28" ht="11.25" customHeight="1" x14ac:dyDescent="0.25">
      <c r="C63" s="39">
        <v>7599</v>
      </c>
      <c r="D63" s="3" t="s">
        <v>205</v>
      </c>
      <c r="E63"/>
      <c r="F63" s="13">
        <v>850000</v>
      </c>
      <c r="G63" s="56">
        <v>240000</v>
      </c>
      <c r="H63" s="13">
        <v>505000</v>
      </c>
      <c r="I63" s="13">
        <v>8000</v>
      </c>
      <c r="J63" s="13">
        <v>442000</v>
      </c>
      <c r="K63"/>
      <c r="L63"/>
      <c r="M63"/>
      <c r="N63"/>
      <c r="O63"/>
      <c r="P63" s="10"/>
      <c r="S63" s="25" t="s">
        <v>270</v>
      </c>
      <c r="T63" s="25">
        <v>4098671</v>
      </c>
      <c r="V63" s="28" t="s">
        <v>188</v>
      </c>
    </row>
    <row r="64" spans="3:28" ht="11.25" customHeight="1" x14ac:dyDescent="0.25">
      <c r="C64" s="39">
        <v>7600</v>
      </c>
      <c r="D64" s="3" t="s">
        <v>206</v>
      </c>
      <c r="E64"/>
      <c r="F64" s="13">
        <v>300000</v>
      </c>
      <c r="G64" s="56">
        <v>850000</v>
      </c>
      <c r="H64" s="13">
        <v>240000</v>
      </c>
      <c r="I64" s="13">
        <v>505000</v>
      </c>
      <c r="J64" s="13">
        <v>8000</v>
      </c>
      <c r="K64"/>
      <c r="L64"/>
      <c r="M64"/>
      <c r="N64"/>
      <c r="O64"/>
      <c r="P64" s="10"/>
      <c r="S64" s="25" t="s">
        <v>395</v>
      </c>
      <c r="T64" s="25">
        <v>4545218</v>
      </c>
      <c r="V64" s="28" t="s">
        <v>189</v>
      </c>
    </row>
    <row r="65" spans="3:28" ht="11.25" customHeight="1" x14ac:dyDescent="0.25">
      <c r="C65" s="39">
        <v>7601</v>
      </c>
      <c r="D65" s="3" t="s">
        <v>207</v>
      </c>
      <c r="E65"/>
      <c r="F65" s="13">
        <v>350000</v>
      </c>
      <c r="G65" s="56">
        <v>300000</v>
      </c>
      <c r="H65" s="13">
        <v>850000</v>
      </c>
      <c r="I65" s="13">
        <v>240000</v>
      </c>
      <c r="J65" s="13">
        <v>506000</v>
      </c>
      <c r="K65"/>
      <c r="L65"/>
      <c r="M65"/>
      <c r="N65"/>
      <c r="O65"/>
      <c r="P65" s="10"/>
      <c r="S65" s="25" t="s">
        <v>218</v>
      </c>
      <c r="T65" s="25">
        <v>4057157</v>
      </c>
      <c r="V65" s="28" t="s">
        <v>164</v>
      </c>
      <c r="X65" s="27">
        <f>IF(ISNUMBER(F57),F57,NA())</f>
        <v>0.69639065817409795</v>
      </c>
      <c r="Y65" s="27">
        <f>IF(ISNUMBER(G57),G57,NA())</f>
        <v>0.75825688073394504</v>
      </c>
      <c r="Z65" s="27">
        <f>IF(ISNUMBER(H57),H57,NA())</f>
        <v>0.57125748502994</v>
      </c>
      <c r="AA65" s="27">
        <f>IF(ISNUMBER(I57),I57,NA())</f>
        <v>0.57052474879047299</v>
      </c>
      <c r="AB65" s="27">
        <f>IF(ISNUMBER(J57),J57,NA())</f>
        <v>0.54829931972789103</v>
      </c>
    </row>
    <row r="66" spans="3:28" ht="11.25" customHeight="1" x14ac:dyDescent="0.25">
      <c r="C66" s="39">
        <v>7602</v>
      </c>
      <c r="D66" s="3" t="s">
        <v>208</v>
      </c>
      <c r="E66"/>
      <c r="F66" s="13">
        <v>10837000</v>
      </c>
      <c r="G66" s="56">
        <v>9183000</v>
      </c>
      <c r="H66" s="13">
        <v>7312000</v>
      </c>
      <c r="I66" s="13">
        <v>6664000</v>
      </c>
      <c r="J66" s="13">
        <v>5557000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41.380487180581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6394000</v>
      </c>
      <c r="G69" s="56">
        <v>5794000</v>
      </c>
      <c r="H69" s="13">
        <v>5910000</v>
      </c>
      <c r="I69" s="13">
        <v>6291000</v>
      </c>
      <c r="J69" s="13">
        <v>6174000</v>
      </c>
      <c r="K69" s="4"/>
      <c r="L69" s="4"/>
      <c r="M69" s="4"/>
      <c r="N69"/>
      <c r="O69"/>
      <c r="P69" s="10"/>
      <c r="S69" s="25" t="s">
        <v>340</v>
      </c>
      <c r="T69" s="25">
        <v>4057049</v>
      </c>
      <c r="V69" s="28" t="str">
        <f>"Total Debt -"</f>
        <v>Total Debt -</v>
      </c>
      <c r="X69" s="47">
        <f>F44</f>
        <v>58.069195000213298</v>
      </c>
    </row>
    <row r="70" spans="3:28" ht="11.25" customHeight="1" x14ac:dyDescent="0.25">
      <c r="C70" s="39">
        <v>18630</v>
      </c>
      <c r="D70" s="3" t="s">
        <v>135</v>
      </c>
      <c r="F70" s="13">
        <v>1187000</v>
      </c>
      <c r="G70" s="56">
        <v>1003000</v>
      </c>
      <c r="H70" s="13">
        <v>1091000</v>
      </c>
      <c r="I70" s="13">
        <v>1350000</v>
      </c>
      <c r="J70" s="13">
        <v>1375000</v>
      </c>
      <c r="K70"/>
      <c r="L70"/>
      <c r="M70"/>
      <c r="N70"/>
      <c r="O70"/>
      <c r="P70" s="10"/>
      <c r="S70" s="25" t="s">
        <v>14</v>
      </c>
      <c r="T70" s="25">
        <v>4010420</v>
      </c>
      <c r="V70" s="118" t="s">
        <v>211</v>
      </c>
    </row>
    <row r="71" spans="3:28" ht="11.25" customHeight="1" x14ac:dyDescent="0.25">
      <c r="C71" s="39">
        <v>18631</v>
      </c>
      <c r="D71" s="3" t="s">
        <v>136</v>
      </c>
      <c r="F71" s="13">
        <v>442000</v>
      </c>
      <c r="G71" s="56">
        <v>272000</v>
      </c>
      <c r="H71" s="13">
        <v>331000</v>
      </c>
      <c r="I71" s="13">
        <v>374000</v>
      </c>
      <c r="J71" s="13">
        <v>311000</v>
      </c>
      <c r="K71"/>
      <c r="L71"/>
      <c r="M71"/>
      <c r="N71"/>
      <c r="O71"/>
      <c r="P71" s="10"/>
      <c r="S71" s="25" t="s">
        <v>15</v>
      </c>
      <c r="T71" s="25">
        <v>4065694</v>
      </c>
      <c r="V71" s="28" t="s">
        <v>210</v>
      </c>
      <c r="X71" s="27">
        <f>IF(ISNUMBER(F52),F52,NA())</f>
        <v>4.5344061166429599</v>
      </c>
      <c r="Y71" s="27">
        <f>IF(ISNUMBER(G52),G52,NA())</f>
        <v>4.0805971582181302</v>
      </c>
      <c r="Z71" s="27">
        <f>IF(ISNUMBER(H52),H52,NA())</f>
        <v>3.83247578692494</v>
      </c>
      <c r="AA71" s="27">
        <f>IF(ISNUMBER(I52),I52,NA())</f>
        <v>3.54870585874799</v>
      </c>
      <c r="AB71" s="27">
        <f>IF(ISNUMBER(J52),J52,NA())</f>
        <v>3.3450265522875799</v>
      </c>
    </row>
    <row r="72" spans="3:28" ht="11.25" customHeight="1" x14ac:dyDescent="0.25">
      <c r="C72" s="39">
        <v>18632</v>
      </c>
      <c r="D72" s="3" t="s">
        <v>137</v>
      </c>
      <c r="E72" s="5"/>
      <c r="F72" s="13">
        <v>1774000</v>
      </c>
      <c r="G72" s="56">
        <v>1661000</v>
      </c>
      <c r="H72" s="13">
        <v>1745000</v>
      </c>
      <c r="I72" s="13">
        <v>1772000</v>
      </c>
      <c r="J72" s="13">
        <v>1705000</v>
      </c>
      <c r="K72"/>
      <c r="L72"/>
      <c r="M72"/>
      <c r="N72"/>
      <c r="O72"/>
      <c r="P72" s="10"/>
      <c r="S72" s="25" t="s">
        <v>271</v>
      </c>
      <c r="T72" s="25">
        <v>4082886</v>
      </c>
    </row>
    <row r="73" spans="3:28" ht="11.25" customHeight="1" x14ac:dyDescent="0.25">
      <c r="C73" s="39">
        <v>18636</v>
      </c>
      <c r="D73" s="3" t="s">
        <v>138</v>
      </c>
      <c r="F73" s="13">
        <v>1146000</v>
      </c>
      <c r="G73" s="56">
        <v>1075000</v>
      </c>
      <c r="H73" s="13">
        <v>995000</v>
      </c>
      <c r="I73" s="13">
        <v>955000</v>
      </c>
      <c r="J73" s="13">
        <v>896000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5061000</v>
      </c>
      <c r="G75" s="56">
        <v>4494000</v>
      </c>
      <c r="H75" s="13">
        <v>4643000</v>
      </c>
      <c r="I75" s="13">
        <v>4934000</v>
      </c>
      <c r="J75" s="13">
        <v>4764000</v>
      </c>
      <c r="K75"/>
      <c r="L75"/>
      <c r="M75"/>
      <c r="N75"/>
      <c r="O75"/>
      <c r="P75" s="10"/>
      <c r="S75" s="25" t="s">
        <v>16</v>
      </c>
      <c r="T75" s="25">
        <v>4056958</v>
      </c>
    </row>
    <row r="76" spans="3:28" ht="11.25" customHeight="1" x14ac:dyDescent="0.25">
      <c r="C76" s="39">
        <v>6200</v>
      </c>
      <c r="D76" s="3" t="s">
        <v>141</v>
      </c>
      <c r="F76" s="13">
        <v>2812000</v>
      </c>
      <c r="G76" s="56">
        <v>2604000</v>
      </c>
      <c r="H76" s="13">
        <v>2478000</v>
      </c>
      <c r="I76" s="13">
        <v>2492000</v>
      </c>
      <c r="J76" s="13">
        <v>2448000</v>
      </c>
      <c r="K76"/>
      <c r="L76"/>
      <c r="M76"/>
      <c r="N76"/>
      <c r="O76"/>
      <c r="P76" s="10"/>
      <c r="S76" s="25" t="s">
        <v>312</v>
      </c>
      <c r="T76" s="25">
        <v>4246977</v>
      </c>
    </row>
    <row r="77" spans="3:28" ht="11.25" customHeight="1" x14ac:dyDescent="0.25">
      <c r="C77" s="39">
        <v>28017</v>
      </c>
      <c r="D77" s="3" t="s">
        <v>150</v>
      </c>
      <c r="E77"/>
      <c r="F77" s="13">
        <v>2812000</v>
      </c>
      <c r="G77" s="56">
        <v>2604000</v>
      </c>
      <c r="H77" s="13">
        <v>2478000</v>
      </c>
      <c r="I77" s="13">
        <v>2492000</v>
      </c>
      <c r="J77" s="13">
        <v>2448000</v>
      </c>
      <c r="K77"/>
      <c r="L77"/>
      <c r="M77"/>
      <c r="N77"/>
      <c r="O77"/>
      <c r="P77" s="10"/>
      <c r="S77" s="25" t="s">
        <v>272</v>
      </c>
      <c r="T77" s="25">
        <v>4142320</v>
      </c>
    </row>
    <row r="78" spans="3:28" ht="11.25" customHeight="1" x14ac:dyDescent="0.25">
      <c r="C78" s="39">
        <v>4424</v>
      </c>
      <c r="D78" s="3" t="s">
        <v>142</v>
      </c>
      <c r="F78" s="13">
        <v>1152000</v>
      </c>
      <c r="G78" s="56">
        <v>1032000</v>
      </c>
      <c r="H78" s="13">
        <v>1016000</v>
      </c>
      <c r="I78" s="13">
        <v>1058000</v>
      </c>
      <c r="J78" s="13">
        <v>1105000</v>
      </c>
      <c r="K78"/>
      <c r="L78"/>
      <c r="M78"/>
      <c r="N78"/>
      <c r="O78"/>
      <c r="P78" s="10"/>
      <c r="S78" s="25" t="s">
        <v>273</v>
      </c>
      <c r="T78" s="25">
        <v>4237697</v>
      </c>
    </row>
    <row r="79" spans="3:28" ht="11.25" customHeight="1" x14ac:dyDescent="0.25">
      <c r="C79" s="39">
        <v>4427</v>
      </c>
      <c r="D79" s="3" t="s">
        <v>143</v>
      </c>
      <c r="F79" s="13">
        <v>157000</v>
      </c>
      <c r="G79" s="56">
        <v>155000</v>
      </c>
      <c r="H79" s="13">
        <v>182000</v>
      </c>
      <c r="I79" s="13">
        <v>237000</v>
      </c>
      <c r="J79" s="13">
        <v>576000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995000</v>
      </c>
      <c r="G81" s="93">
        <v>877000</v>
      </c>
      <c r="H81" s="92">
        <v>834000</v>
      </c>
      <c r="I81" s="92">
        <v>821000</v>
      </c>
      <c r="J81" s="92">
        <v>529000</v>
      </c>
      <c r="K81"/>
      <c r="L81"/>
      <c r="M81"/>
      <c r="N81"/>
      <c r="O81"/>
      <c r="P81" s="10"/>
      <c r="S81" s="25" t="s">
        <v>275</v>
      </c>
      <c r="T81" s="25">
        <v>4276419</v>
      </c>
    </row>
    <row r="82" spans="3:20" ht="11.25" customHeight="1" x14ac:dyDescent="0.25">
      <c r="C82" s="39">
        <v>833</v>
      </c>
      <c r="D82" s="94" t="s">
        <v>146</v>
      </c>
      <c r="E82" s="95"/>
      <c r="F82" s="96">
        <v>995000</v>
      </c>
      <c r="G82" s="97">
        <v>877000</v>
      </c>
      <c r="H82" s="96">
        <v>834000</v>
      </c>
      <c r="I82" s="96">
        <v>821000</v>
      </c>
      <c r="J82" s="96">
        <v>529000</v>
      </c>
      <c r="K82"/>
      <c r="L82"/>
      <c r="M82"/>
      <c r="N82"/>
      <c r="O82"/>
      <c r="P82" s="10"/>
      <c r="S82" s="25" t="s">
        <v>17</v>
      </c>
      <c r="T82" s="25">
        <v>4057059</v>
      </c>
    </row>
    <row r="83" spans="3:20" ht="11.25" customHeight="1" x14ac:dyDescent="0.25">
      <c r="C83" s="39">
        <v>47814</v>
      </c>
      <c r="D83" s="32" t="s">
        <v>190</v>
      </c>
      <c r="F83" s="13">
        <v>5000</v>
      </c>
      <c r="G83" s="56">
        <v>6000</v>
      </c>
      <c r="H83" s="13">
        <v>6000</v>
      </c>
      <c r="I83" s="13">
        <v>6000</v>
      </c>
      <c r="J83" s="13">
        <v>6000</v>
      </c>
      <c r="K83" s="16"/>
      <c r="L83"/>
      <c r="M83"/>
      <c r="N83"/>
      <c r="O83"/>
      <c r="P83" s="10"/>
      <c r="S83" s="25" t="s">
        <v>18</v>
      </c>
      <c r="T83" s="25">
        <v>4057141</v>
      </c>
    </row>
    <row r="84" spans="3:20" ht="11.25" customHeight="1" x14ac:dyDescent="0.25">
      <c r="C84" s="39">
        <v>47813</v>
      </c>
      <c r="D84" s="29" t="s">
        <v>191</v>
      </c>
      <c r="E84"/>
      <c r="F84" s="13">
        <v>990000</v>
      </c>
      <c r="G84" s="56">
        <v>871000</v>
      </c>
      <c r="H84" s="13">
        <v>828000</v>
      </c>
      <c r="I84" s="13">
        <v>815000</v>
      </c>
      <c r="J84" s="13">
        <v>523000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1968000</v>
      </c>
      <c r="G87" s="56">
        <v>1653000</v>
      </c>
      <c r="H87" s="13">
        <v>1431000</v>
      </c>
      <c r="I87" s="13">
        <v>1533000</v>
      </c>
      <c r="J87" s="13">
        <v>1612000</v>
      </c>
      <c r="K87"/>
      <c r="L87"/>
      <c r="M87"/>
      <c r="N87"/>
      <c r="O87"/>
      <c r="P87" s="10"/>
      <c r="S87" s="25" t="s">
        <v>21</v>
      </c>
      <c r="T87" s="25">
        <v>4057039</v>
      </c>
    </row>
    <row r="88" spans="3:20" ht="11.25" customHeight="1" x14ac:dyDescent="0.25">
      <c r="C88" s="39">
        <v>18807</v>
      </c>
      <c r="D88" s="3" t="s">
        <v>152</v>
      </c>
      <c r="E88"/>
      <c r="F88" s="13">
        <v>29261000</v>
      </c>
      <c r="G88" s="56">
        <v>26807000</v>
      </c>
      <c r="H88" s="13">
        <v>24412000</v>
      </c>
      <c r="I88" s="13">
        <v>22810000</v>
      </c>
      <c r="J88" s="13">
        <v>21466000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1463000</v>
      </c>
      <c r="G90" s="56">
        <v>1275000</v>
      </c>
      <c r="H90" s="13">
        <v>1138000</v>
      </c>
      <c r="I90" s="13">
        <v>954000</v>
      </c>
      <c r="J90" s="13">
        <v>980000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35735000</v>
      </c>
      <c r="G92" s="97">
        <v>32030000</v>
      </c>
      <c r="H92" s="96">
        <v>28933000</v>
      </c>
      <c r="I92" s="96">
        <v>27215000</v>
      </c>
      <c r="J92" s="96">
        <v>25945000</v>
      </c>
      <c r="K92"/>
      <c r="L92"/>
      <c r="M92"/>
      <c r="N92"/>
      <c r="O92"/>
      <c r="P92" s="10"/>
      <c r="S92" s="25" t="s">
        <v>24</v>
      </c>
      <c r="T92" s="25">
        <v>4004172</v>
      </c>
    </row>
    <row r="93" spans="3:20" ht="11.25" customHeight="1" x14ac:dyDescent="0.25">
      <c r="C93" s="39">
        <v>6361</v>
      </c>
      <c r="D93" s="3" t="s">
        <v>157</v>
      </c>
      <c r="E93"/>
      <c r="F93" s="13">
        <v>2826000</v>
      </c>
      <c r="G93" s="56">
        <v>2180000</v>
      </c>
      <c r="H93" s="13">
        <v>2505000</v>
      </c>
      <c r="I93" s="13">
        <v>2687000</v>
      </c>
      <c r="J93" s="13">
        <v>2940000</v>
      </c>
      <c r="K93"/>
      <c r="L93"/>
      <c r="M93"/>
      <c r="N93"/>
      <c r="O93"/>
      <c r="P93" s="10"/>
      <c r="S93" s="25" t="s">
        <v>25</v>
      </c>
      <c r="T93" s="25">
        <v>4000672</v>
      </c>
    </row>
    <row r="94" spans="3:20" ht="11.25" customHeight="1" x14ac:dyDescent="0.25">
      <c r="C94" s="39">
        <v>6148</v>
      </c>
      <c r="D94" s="3" t="s">
        <v>158</v>
      </c>
      <c r="E94"/>
      <c r="F94" s="13">
        <v>12562000</v>
      </c>
      <c r="G94" s="56">
        <v>11078000</v>
      </c>
      <c r="H94" s="13">
        <v>8944000</v>
      </c>
      <c r="I94" s="13">
        <v>7859000</v>
      </c>
      <c r="J94" s="13">
        <v>7094000</v>
      </c>
      <c r="K94"/>
      <c r="L94"/>
      <c r="M94"/>
      <c r="N94"/>
      <c r="O94"/>
      <c r="P94" s="10"/>
      <c r="S94" s="25" t="s">
        <v>26</v>
      </c>
      <c r="T94" s="25">
        <v>4059402</v>
      </c>
    </row>
    <row r="95" spans="3:20" ht="11.25" customHeight="1" x14ac:dyDescent="0.25">
      <c r="C95" s="39">
        <v>18082</v>
      </c>
      <c r="D95" s="3" t="s">
        <v>159</v>
      </c>
      <c r="E95"/>
      <c r="F95" s="13">
        <v>1147000</v>
      </c>
      <c r="G95" s="56">
        <v>1172000</v>
      </c>
      <c r="H95" s="13">
        <v>1076000</v>
      </c>
      <c r="I95" s="13">
        <v>1035000</v>
      </c>
      <c r="J95" s="13">
        <v>1098000</v>
      </c>
      <c r="K95"/>
      <c r="L95"/>
      <c r="M95"/>
      <c r="N95"/>
      <c r="O95"/>
      <c r="P95" s="10"/>
      <c r="S95" s="25" t="s">
        <v>27</v>
      </c>
      <c r="T95" s="25">
        <v>4057080</v>
      </c>
    </row>
    <row r="96" spans="3:20" ht="11.25" customHeight="1" x14ac:dyDescent="0.25">
      <c r="C96" s="39">
        <v>845</v>
      </c>
      <c r="D96" s="3" t="s">
        <v>173</v>
      </c>
      <c r="E96"/>
      <c r="F96" s="13">
        <v>13612000</v>
      </c>
      <c r="G96" s="56">
        <v>11576000</v>
      </c>
      <c r="H96" s="13">
        <v>9833000</v>
      </c>
      <c r="I96" s="13">
        <v>9036000</v>
      </c>
      <c r="J96" s="13">
        <v>8419000</v>
      </c>
      <c r="K96"/>
      <c r="L96"/>
      <c r="M96"/>
      <c r="N96"/>
      <c r="O96"/>
      <c r="P96" s="10"/>
      <c r="S96" s="25" t="s">
        <v>28</v>
      </c>
      <c r="T96" s="25">
        <v>4057041</v>
      </c>
    </row>
    <row r="97" spans="3:20" ht="11.25" customHeight="1" x14ac:dyDescent="0.25">
      <c r="C97" s="39">
        <v>49691</v>
      </c>
      <c r="D97" s="32" t="s">
        <v>192</v>
      </c>
      <c r="E97"/>
      <c r="F97" s="13">
        <v>9700000</v>
      </c>
      <c r="G97" s="56">
        <v>8938000</v>
      </c>
      <c r="H97" s="13">
        <v>8059000</v>
      </c>
      <c r="I97" s="13">
        <v>7631000</v>
      </c>
      <c r="J97" s="13">
        <v>7184000</v>
      </c>
      <c r="K97"/>
      <c r="L97"/>
      <c r="M97"/>
      <c r="N97"/>
      <c r="O97"/>
      <c r="P97" s="10"/>
      <c r="S97" s="25" t="s">
        <v>431</v>
      </c>
      <c r="T97" s="25">
        <v>4072145</v>
      </c>
    </row>
    <row r="98" spans="3:20" ht="11.25" customHeight="1" x14ac:dyDescent="0.25">
      <c r="C98" s="48">
        <v>47772</v>
      </c>
      <c r="D98" s="99" t="s">
        <v>193</v>
      </c>
      <c r="E98" s="10"/>
      <c r="F98" s="92">
        <v>129000</v>
      </c>
      <c r="G98" s="93">
        <v>142000</v>
      </c>
      <c r="H98" s="92">
        <v>142000</v>
      </c>
      <c r="I98" s="92">
        <v>142000</v>
      </c>
      <c r="J98" s="92">
        <v>142000</v>
      </c>
      <c r="K98"/>
      <c r="L98"/>
      <c r="M98"/>
      <c r="N98"/>
      <c r="O98"/>
      <c r="P98" s="10"/>
      <c r="S98" s="25" t="s">
        <v>29</v>
      </c>
      <c r="T98" s="25">
        <v>4057081</v>
      </c>
    </row>
    <row r="99" spans="3:20" ht="11.25" customHeight="1" x14ac:dyDescent="0.25">
      <c r="C99" s="39">
        <v>3800</v>
      </c>
      <c r="D99" s="94" t="s">
        <v>160</v>
      </c>
      <c r="E99" s="95"/>
      <c r="F99" s="96">
        <v>9829000</v>
      </c>
      <c r="G99" s="97">
        <v>9080000</v>
      </c>
      <c r="H99" s="96">
        <v>8201000</v>
      </c>
      <c r="I99" s="96">
        <v>7773000</v>
      </c>
      <c r="J99" s="96">
        <v>7326000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23441000</v>
      </c>
      <c r="G101" s="56">
        <v>20656000</v>
      </c>
      <c r="H101" s="13">
        <v>18034000</v>
      </c>
      <c r="I101" s="13">
        <v>16809000</v>
      </c>
      <c r="J101" s="13">
        <v>15745000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1661000</v>
      </c>
      <c r="G104" s="56">
        <v>1727000</v>
      </c>
      <c r="H104" s="13">
        <v>2170000</v>
      </c>
      <c r="I104" s="13">
        <v>2170000</v>
      </c>
      <c r="J104" s="13">
        <v>2118000</v>
      </c>
      <c r="K104"/>
      <c r="L104"/>
      <c r="M104"/>
      <c r="N104"/>
      <c r="O104"/>
      <c r="P104" s="10"/>
      <c r="S104" s="25" t="s">
        <v>410</v>
      </c>
      <c r="T104" s="25">
        <v>4057043</v>
      </c>
    </row>
    <row r="105" spans="3:20" ht="11.25" customHeight="1" x14ac:dyDescent="0.25">
      <c r="C105" s="39">
        <v>4993</v>
      </c>
      <c r="D105" s="3" t="s">
        <v>168</v>
      </c>
      <c r="E105"/>
      <c r="F105" s="13">
        <v>-3528000</v>
      </c>
      <c r="G105" s="56">
        <v>-3329000</v>
      </c>
      <c r="H105" s="13">
        <v>-2435000</v>
      </c>
      <c r="I105" s="13">
        <v>-2336000</v>
      </c>
      <c r="J105" s="13">
        <v>-2204000</v>
      </c>
      <c r="K105"/>
      <c r="L105"/>
      <c r="M105"/>
      <c r="N105"/>
      <c r="O105"/>
      <c r="P105" s="10"/>
      <c r="S105" s="25" t="s">
        <v>261</v>
      </c>
      <c r="T105" s="25">
        <v>4057083</v>
      </c>
    </row>
    <row r="106" spans="3:20" ht="11.25" customHeight="1" x14ac:dyDescent="0.25">
      <c r="C106" s="39">
        <v>4992</v>
      </c>
      <c r="D106" s="3" t="s">
        <v>169</v>
      </c>
      <c r="E106"/>
      <c r="F106" s="13">
        <v>1721000</v>
      </c>
      <c r="G106" s="56">
        <v>1727000</v>
      </c>
      <c r="H106" s="13">
        <v>334000</v>
      </c>
      <c r="I106" s="13">
        <v>205000</v>
      </c>
      <c r="J106" s="13">
        <v>102000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-146000</v>
      </c>
      <c r="G108" s="56">
        <v>125000</v>
      </c>
      <c r="H108" s="13">
        <v>69000</v>
      </c>
      <c r="I108" s="13">
        <v>39000</v>
      </c>
      <c r="J108" s="13">
        <v>16000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2.9426443134137998</v>
      </c>
      <c r="G111" s="55">
        <v>2.9163704987675301</v>
      </c>
      <c r="H111" s="14">
        <v>2.97241428469599</v>
      </c>
      <c r="I111" s="14">
        <v>3.09061991209991</v>
      </c>
      <c r="J111" s="14">
        <v>2.0949665359787701</v>
      </c>
      <c r="K111"/>
      <c r="L111"/>
      <c r="M111"/>
      <c r="N111"/>
      <c r="O111"/>
      <c r="P111" s="10"/>
      <c r="S111" s="25" t="s">
        <v>291</v>
      </c>
      <c r="T111" s="25">
        <v>4062444</v>
      </c>
    </row>
    <row r="112" spans="3:20" ht="11.25" customHeight="1" x14ac:dyDescent="0.25">
      <c r="C112" s="39">
        <v>284</v>
      </c>
      <c r="D112" s="3" t="s">
        <v>166</v>
      </c>
      <c r="E112"/>
      <c r="F112" s="14">
        <v>10.4661100519361</v>
      </c>
      <c r="G112" s="55">
        <v>10.3580128441721</v>
      </c>
      <c r="H112" s="14">
        <v>10.434456225954801</v>
      </c>
      <c r="I112" s="14">
        <v>10.857095627737801</v>
      </c>
      <c r="J112" s="14">
        <v>7.2271461994296198</v>
      </c>
      <c r="K112"/>
      <c r="L112"/>
      <c r="M112"/>
      <c r="N112"/>
      <c r="O112"/>
      <c r="P112" s="10"/>
      <c r="S112" s="25" t="s">
        <v>36</v>
      </c>
      <c r="T112" s="25">
        <v>4057103</v>
      </c>
    </row>
    <row r="113" spans="2:20" ht="11.25" customHeight="1" x14ac:dyDescent="0.25">
      <c r="C113" s="39">
        <v>18791</v>
      </c>
      <c r="D113" s="76" t="s">
        <v>172</v>
      </c>
      <c r="E113" s="61"/>
      <c r="F113" s="100">
        <v>4.4703781288434898</v>
      </c>
      <c r="G113" s="101">
        <v>4.5933665920310096</v>
      </c>
      <c r="H113" s="100">
        <v>4.7685413495143498</v>
      </c>
      <c r="I113" s="100">
        <v>5.0044955121074004</v>
      </c>
      <c r="J113" s="100">
        <v>3.4110876468976201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4FFCD325-7626-417D-B498-662FF7EDA0E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FCEAC-E5C1-485A-96C8-076B7C9B7025}">
  <sheetPr codeName="Sheet8">
    <outlinePr summaryRight="0"/>
    <pageSetUpPr autoPageBreaks="0"/>
  </sheetPr>
  <dimension ref="A1:AB460"/>
  <sheetViews>
    <sheetView showGridLines="0" topLeftCell="G82" zoomScaleNormal="100" workbookViewId="0">
      <selection activeCell="J99" sqref="J99"/>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American Electric Power Company,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_xll.SNL.Clients.Office.Excel.Functions.SNLTable(1,AEP!F20:G20,AEP!C24:C35,AEP!F21:G21,,"Options:Curr=USD,Mag=SNLstandard,ConvMethod=SNLrecommended")</f>
        <v>SNLTable</v>
      </c>
      <c r="D20" s="10"/>
      <c r="E20" s="10"/>
      <c r="F20" s="22">
        <f>VLOOKUP(V40,S:T,2,FALSE)</f>
        <v>4006321</v>
      </c>
      <c r="G20" s="51">
        <f>F20</f>
        <v>4006321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373</v>
      </c>
      <c r="H24" s="129"/>
      <c r="I24"/>
      <c r="J24"/>
      <c r="K24"/>
      <c r="L24"/>
      <c r="M24"/>
      <c r="N24"/>
      <c r="O24"/>
      <c r="P24" s="10"/>
      <c r="V24" t="str">
        <f>SUBSTITUTE(Company_Name,"&amp;","&amp;amp;")</f>
        <v>American Electric Power Company, Inc.</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44686</v>
      </c>
      <c r="G26" s="78"/>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284</v>
      </c>
      <c r="G28" s="52" t="s">
        <v>374</v>
      </c>
      <c r="H28" s="129"/>
      <c r="I28"/>
      <c r="J28"/>
      <c r="K28"/>
      <c r="L28"/>
      <c r="M28"/>
      <c r="N28"/>
      <c r="O28"/>
      <c r="P28" s="10"/>
    </row>
    <row r="29" spans="3:27" ht="11.25" customHeight="1" x14ac:dyDescent="0.25">
      <c r="C29" s="48">
        <v>44952</v>
      </c>
      <c r="D29" s="76" t="s">
        <v>125</v>
      </c>
      <c r="E29" s="61"/>
      <c r="F29" s="77">
        <v>42768</v>
      </c>
      <c r="G29" s="78">
        <v>44049</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37687</v>
      </c>
      <c r="G35" s="53">
        <v>44049</v>
      </c>
      <c r="H35" s="130"/>
      <c r="I35" s="10"/>
      <c r="J35"/>
      <c r="K35"/>
      <c r="L35"/>
      <c r="M35"/>
      <c r="N35"/>
      <c r="O35"/>
      <c r="P35" s="10"/>
    </row>
    <row r="36" spans="3:24" ht="11.25" hidden="1" customHeight="1" outlineLevel="1" x14ac:dyDescent="0.25">
      <c r="C36" s="12" t="str">
        <f>_xll.SNL.Clients.Office.Excel.Functions.SNLTable(1,AEP!F36:J36,AEP!C41:C113,AEP!F37:J37,,"Options:Curr=USD,Mag=SNLstandard,ConvMethod=SNLrecommended")</f>
        <v>SNLTable</v>
      </c>
      <c r="E36"/>
      <c r="F36" s="11">
        <f>F20</f>
        <v>4006321</v>
      </c>
      <c r="G36" s="54">
        <f>F20</f>
        <v>4006321</v>
      </c>
      <c r="H36" s="11">
        <f>F20</f>
        <v>4006321</v>
      </c>
      <c r="I36" s="11">
        <f>F20</f>
        <v>4006321</v>
      </c>
      <c r="J36" s="11">
        <f>F20</f>
        <v>4006321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American Electric Power Company,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37.461654456766603</v>
      </c>
      <c r="G42" s="55">
        <v>37.001780688977199</v>
      </c>
      <c r="H42" s="31">
        <v>38.599637050712602</v>
      </c>
      <c r="I42" s="14">
        <v>42.555894252122897</v>
      </c>
      <c r="J42" s="14">
        <v>44.133973047071102</v>
      </c>
      <c r="K42"/>
      <c r="L42"/>
      <c r="M42"/>
      <c r="N42"/>
      <c r="O42"/>
      <c r="P42" s="10"/>
      <c r="S42" s="25" t="s">
        <v>335</v>
      </c>
      <c r="T42" s="25">
        <v>4056935</v>
      </c>
      <c r="V42" s="8" t="str">
        <f>_xll.SNL.Clients.Office.Excel.Functions.SNLTable(1,AEP!X42,AEP!W48:W56,AEP!X43,,"Options:Curr=USD,Mag=SNLstandard,ConvMethod=SNLrecommended")</f>
        <v>SNLTable</v>
      </c>
      <c r="W42" s="3"/>
      <c r="X42" s="7">
        <f>F36</f>
        <v>4006321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62.053567701070897</v>
      </c>
      <c r="G44" s="55">
        <v>62.5142464120648</v>
      </c>
      <c r="H44" s="31">
        <v>60.634355135850399</v>
      </c>
      <c r="I44" s="14">
        <v>57.131451293669301</v>
      </c>
      <c r="J44" s="14">
        <v>55.773110785032998</v>
      </c>
      <c r="K44"/>
      <c r="L44"/>
      <c r="M44"/>
      <c r="N44"/>
      <c r="O44"/>
      <c r="P44" s="10"/>
      <c r="S44" s="25" t="s">
        <v>408</v>
      </c>
      <c r="T44" s="25">
        <v>4024697</v>
      </c>
      <c r="V44" s="3"/>
      <c r="W44" s="3"/>
      <c r="X44" s="7">
        <v>1</v>
      </c>
    </row>
    <row r="45" spans="3:24" ht="11.25" customHeight="1" x14ac:dyDescent="0.25">
      <c r="C45" s="39">
        <v>18861</v>
      </c>
      <c r="D45" s="3" t="s">
        <v>163</v>
      </c>
      <c r="E45"/>
      <c r="F45" s="14">
        <v>53.420080122772497</v>
      </c>
      <c r="G45" s="55">
        <v>53.755201178243603</v>
      </c>
      <c r="H45" s="31">
        <v>51.3370729299996</v>
      </c>
      <c r="I45" s="14">
        <v>48.937131406564902</v>
      </c>
      <c r="J45" s="14">
        <v>47.443719349731602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2.7227232819857901</v>
      </c>
      <c r="G47" s="55">
        <v>2.4256718356742701</v>
      </c>
      <c r="H47" s="14">
        <v>2.23243196693076</v>
      </c>
      <c r="I47" s="14">
        <v>2.5356332703213602</v>
      </c>
      <c r="J47" s="14">
        <v>3.7356930902925001</v>
      </c>
      <c r="K47"/>
      <c r="L47"/>
      <c r="M47"/>
      <c r="N47"/>
      <c r="O47"/>
      <c r="P47" s="10"/>
      <c r="S47" s="25" t="s">
        <v>215</v>
      </c>
      <c r="T47" s="25">
        <v>4056955</v>
      </c>
      <c r="V47" s="3"/>
      <c r="W47" s="3"/>
      <c r="X47" s="7"/>
    </row>
    <row r="48" spans="3:24" ht="11.25" customHeight="1" x14ac:dyDescent="0.25">
      <c r="C48" s="39">
        <v>18778</v>
      </c>
      <c r="D48" s="3" t="s">
        <v>197</v>
      </c>
      <c r="E48"/>
      <c r="F48" s="14">
        <v>2.7227232819857901</v>
      </c>
      <c r="G48" s="55">
        <v>2.4256718356742701</v>
      </c>
      <c r="H48" s="14">
        <v>2.23243196693076</v>
      </c>
      <c r="I48" s="14">
        <v>2.5356332703213602</v>
      </c>
      <c r="J48" s="14">
        <v>3.7356930902925001</v>
      </c>
      <c r="K48" s="4"/>
      <c r="L48" s="4"/>
      <c r="M48" s="4"/>
      <c r="N48" s="4"/>
      <c r="O48" s="4"/>
      <c r="P48" s="44"/>
      <c r="Q48" s="44"/>
      <c r="S48" s="25" t="s">
        <v>5</v>
      </c>
      <c r="T48" s="25">
        <v>4022309</v>
      </c>
      <c r="V48" s="17" t="s">
        <v>174</v>
      </c>
      <c r="W48" s="114">
        <v>7597</v>
      </c>
      <c r="X48" s="20">
        <v>5072400</v>
      </c>
    </row>
    <row r="49" spans="3:28" ht="11.25" customHeight="1" x14ac:dyDescent="0.25">
      <c r="C49" s="39">
        <v>7270</v>
      </c>
      <c r="D49" s="3" t="s">
        <v>148</v>
      </c>
      <c r="E49"/>
      <c r="F49" s="14">
        <v>5.5989492119089297</v>
      </c>
      <c r="G49" s="55">
        <v>5.2957021532126598</v>
      </c>
      <c r="H49" s="14">
        <v>5.2055944055944101</v>
      </c>
      <c r="I49" s="14">
        <v>5.5174725721251496</v>
      </c>
      <c r="J49" s="14">
        <v>6.61441340782123</v>
      </c>
      <c r="K49"/>
      <c r="L49"/>
      <c r="M49"/>
      <c r="N49"/>
      <c r="O49"/>
      <c r="P49" s="10"/>
      <c r="S49" s="25" t="s">
        <v>6</v>
      </c>
      <c r="T49" s="25">
        <v>4057038</v>
      </c>
      <c r="V49" s="17" t="s">
        <v>175</v>
      </c>
      <c r="W49" s="114">
        <v>7598</v>
      </c>
      <c r="X49" s="20">
        <v>2690900</v>
      </c>
    </row>
    <row r="50" spans="3:28" ht="11.25" customHeight="1" x14ac:dyDescent="0.25">
      <c r="C50" s="39">
        <v>11512</v>
      </c>
      <c r="D50" s="3" t="s">
        <v>198</v>
      </c>
      <c r="E50"/>
      <c r="F50" s="14">
        <v>5.6086231340171802</v>
      </c>
      <c r="G50" s="55">
        <v>5.2957021532126598</v>
      </c>
      <c r="H50" s="14">
        <v>5.3514219114219097</v>
      </c>
      <c r="I50" s="14">
        <v>5.5891913856156004</v>
      </c>
      <c r="J50" s="14">
        <v>6.4449162011173202</v>
      </c>
      <c r="K50"/>
      <c r="L50"/>
      <c r="M50"/>
      <c r="N50"/>
      <c r="O50"/>
      <c r="P50" s="10"/>
      <c r="S50" s="25" t="s">
        <v>269</v>
      </c>
      <c r="T50" s="25">
        <v>4135391</v>
      </c>
      <c r="V50" s="18" t="s">
        <v>176</v>
      </c>
      <c r="W50" s="115">
        <v>7599</v>
      </c>
      <c r="X50" s="20">
        <v>1526900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1798000</v>
      </c>
    </row>
    <row r="52" spans="3:28" ht="11.25" customHeight="1" x14ac:dyDescent="0.25">
      <c r="C52" s="39">
        <v>18788</v>
      </c>
      <c r="D52" s="3" t="s">
        <v>210</v>
      </c>
      <c r="E52"/>
      <c r="F52" s="14">
        <v>5.4801003917362996</v>
      </c>
      <c r="G52" s="55">
        <v>5.3568388356119998</v>
      </c>
      <c r="H52" s="14">
        <v>5.1335706609349803</v>
      </c>
      <c r="I52" s="14">
        <v>4.5147337702986299</v>
      </c>
      <c r="J52" s="14">
        <v>3.6592383317285799</v>
      </c>
      <c r="K52"/>
      <c r="L52"/>
      <c r="M52"/>
      <c r="N52"/>
      <c r="O52"/>
      <c r="P52" s="10"/>
      <c r="S52" s="25" t="s">
        <v>7</v>
      </c>
      <c r="T52" s="25">
        <v>4007308</v>
      </c>
      <c r="V52" s="19" t="s">
        <v>178</v>
      </c>
      <c r="W52" s="114">
        <v>7601</v>
      </c>
      <c r="X52" s="20">
        <v>1518000</v>
      </c>
    </row>
    <row r="53" spans="3:28" ht="11.25" customHeight="1" x14ac:dyDescent="0.25">
      <c r="C53" s="39">
        <v>18794</v>
      </c>
      <c r="D53" s="3" t="s">
        <v>199</v>
      </c>
      <c r="E53"/>
      <c r="F53" s="14">
        <v>4.17329663914603</v>
      </c>
      <c r="G53" s="55">
        <v>4.9076949472419997</v>
      </c>
      <c r="H53" s="14">
        <v>5.19300699300699</v>
      </c>
      <c r="I53" s="14">
        <v>5.8558512799674904</v>
      </c>
      <c r="J53" s="14">
        <v>6.0069273743016796</v>
      </c>
      <c r="K53"/>
      <c r="L53"/>
      <c r="M53"/>
      <c r="N53"/>
      <c r="O53"/>
      <c r="P53" s="10"/>
      <c r="S53" s="25" t="s">
        <v>217</v>
      </c>
      <c r="T53" s="25">
        <v>4272394</v>
      </c>
      <c r="V53" s="17" t="s">
        <v>179</v>
      </c>
      <c r="W53" s="114">
        <v>7602</v>
      </c>
      <c r="X53" s="20">
        <v>24285900</v>
      </c>
    </row>
    <row r="54" spans="3:28" ht="11.25" customHeight="1" x14ac:dyDescent="0.25">
      <c r="C54" s="39">
        <v>18792</v>
      </c>
      <c r="D54" s="3" t="s">
        <v>200</v>
      </c>
      <c r="E54"/>
      <c r="F54" s="14">
        <v>10.575740485299001</v>
      </c>
      <c r="G54" s="55">
        <v>14.023172117858699</v>
      </c>
      <c r="H54" s="14">
        <v>15.9685423170558</v>
      </c>
      <c r="I54" s="14">
        <v>19.733843909331998</v>
      </c>
      <c r="J54" s="14">
        <v>20.8948023815542</v>
      </c>
      <c r="K54"/>
      <c r="L54"/>
      <c r="M54"/>
      <c r="N54"/>
      <c r="O54"/>
      <c r="P54" s="10"/>
      <c r="S54" s="25" t="s">
        <v>8</v>
      </c>
      <c r="T54" s="25">
        <v>4006321</v>
      </c>
      <c r="V54" s="26" t="s">
        <v>183</v>
      </c>
      <c r="W54" s="116"/>
      <c r="X54" s="20"/>
    </row>
    <row r="55" spans="3:28" ht="11.25" customHeight="1" x14ac:dyDescent="0.25">
      <c r="C55" s="39">
        <v>11576</v>
      </c>
      <c r="D55" s="3" t="s">
        <v>201</v>
      </c>
      <c r="E55"/>
      <c r="F55" s="14">
        <v>4.2023184054707698</v>
      </c>
      <c r="G55" s="55">
        <v>4.2880672557261699</v>
      </c>
      <c r="H55" s="14">
        <v>4.9814452214452203</v>
      </c>
      <c r="I55" s="14">
        <v>6.3059731816334796</v>
      </c>
      <c r="J55" s="14">
        <v>5.7713966480446901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v>
      </c>
    </row>
    <row r="57" spans="3:28" ht="11.25" customHeight="1" x14ac:dyDescent="0.25">
      <c r="C57" s="39">
        <v>6419</v>
      </c>
      <c r="D57" s="3" t="s">
        <v>164</v>
      </c>
      <c r="E57"/>
      <c r="F57" s="14">
        <v>0.628421061102304</v>
      </c>
      <c r="G57" s="55">
        <v>0.43836320227265901</v>
      </c>
      <c r="H57" s="14">
        <v>0.39593750910273701</v>
      </c>
      <c r="I57" s="14">
        <v>0.47566136342614002</v>
      </c>
      <c r="J57" s="14">
        <v>0.51419970258605097</v>
      </c>
      <c r="K57"/>
      <c r="L57"/>
      <c r="M57"/>
      <c r="N57"/>
      <c r="O57"/>
      <c r="P57" s="10"/>
      <c r="S57" s="25" t="s">
        <v>338</v>
      </c>
      <c r="T57" s="25">
        <v>4963960</v>
      </c>
    </row>
    <row r="58" spans="3:28" ht="11.25" customHeight="1" x14ac:dyDescent="0.25">
      <c r="C58" s="39">
        <v>4963</v>
      </c>
      <c r="D58" s="3" t="s">
        <v>202</v>
      </c>
      <c r="E58"/>
      <c r="F58" s="14">
        <v>1.63841588698512</v>
      </c>
      <c r="G58" s="55">
        <v>1.6713085754169801</v>
      </c>
      <c r="H58" s="14">
        <v>1.54868629853564</v>
      </c>
      <c r="I58" s="14">
        <v>1.3403202619179999</v>
      </c>
      <c r="J58" s="14">
        <v>1.2618873405556501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5072400</v>
      </c>
      <c r="G61" s="56">
        <v>4623500</v>
      </c>
      <c r="H61" s="13">
        <v>4494600</v>
      </c>
      <c r="I61" s="13">
        <v>3664000</v>
      </c>
      <c r="J61" s="13">
        <v>3451300</v>
      </c>
      <c r="K61"/>
      <c r="L61"/>
      <c r="M61"/>
      <c r="N61"/>
      <c r="O61"/>
      <c r="P61" s="10"/>
      <c r="S61" s="25" t="s">
        <v>409</v>
      </c>
      <c r="T61" s="25">
        <v>4086899</v>
      </c>
      <c r="V61" s="28" t="s">
        <v>148</v>
      </c>
      <c r="X61" s="27">
        <f>IF(ISNUMBER(F49),F49,NA())</f>
        <v>5.5989492119089297</v>
      </c>
      <c r="Y61" s="27">
        <f>IF(ISNUMBER(G49),G49,NA())</f>
        <v>5.2957021532126598</v>
      </c>
      <c r="Z61" s="27">
        <f>IF(ISNUMBER(H49),H49,NA())</f>
        <v>5.2055944055944101</v>
      </c>
      <c r="AA61" s="27">
        <f>IF(ISNUMBER(I49),I49,NA())</f>
        <v>5.5174725721251496</v>
      </c>
      <c r="AB61" s="27">
        <f>IF(ISNUMBER(J49),J49,NA())</f>
        <v>6.61441340782123</v>
      </c>
    </row>
    <row r="62" spans="3:28" ht="11.25" customHeight="1" x14ac:dyDescent="0.25">
      <c r="C62" s="39">
        <v>7598</v>
      </c>
      <c r="D62" s="3" t="s">
        <v>204</v>
      </c>
      <c r="E62"/>
      <c r="F62" s="13">
        <v>2690900</v>
      </c>
      <c r="G62" s="56">
        <v>3602400</v>
      </c>
      <c r="H62" s="13">
        <v>2087600</v>
      </c>
      <c r="I62" s="13">
        <v>1568500</v>
      </c>
      <c r="J62" s="13">
        <v>2368300</v>
      </c>
      <c r="K62"/>
      <c r="L62"/>
      <c r="M62"/>
      <c r="N62"/>
      <c r="O62"/>
      <c r="P62" s="10"/>
      <c r="S62" s="25" t="s">
        <v>11</v>
      </c>
      <c r="T62" s="25">
        <v>4056975</v>
      </c>
      <c r="V62" s="118" t="s">
        <v>187</v>
      </c>
    </row>
    <row r="63" spans="3:28" ht="11.25" customHeight="1" x14ac:dyDescent="0.25">
      <c r="C63" s="39">
        <v>7599</v>
      </c>
      <c r="D63" s="3" t="s">
        <v>205</v>
      </c>
      <c r="E63"/>
      <c r="F63" s="13">
        <v>1526900</v>
      </c>
      <c r="G63" s="56">
        <v>2715500</v>
      </c>
      <c r="H63" s="13">
        <v>3071000</v>
      </c>
      <c r="I63" s="13">
        <v>2013200</v>
      </c>
      <c r="J63" s="13">
        <v>1371700</v>
      </c>
      <c r="K63"/>
      <c r="L63"/>
      <c r="M63"/>
      <c r="N63"/>
      <c r="O63"/>
      <c r="P63" s="10"/>
      <c r="S63" s="25" t="s">
        <v>270</v>
      </c>
      <c r="T63" s="25">
        <v>4098671</v>
      </c>
      <c r="V63" s="28" t="s">
        <v>188</v>
      </c>
    </row>
    <row r="64" spans="3:28" ht="11.25" customHeight="1" x14ac:dyDescent="0.25">
      <c r="C64" s="39">
        <v>7600</v>
      </c>
      <c r="D64" s="3" t="s">
        <v>206</v>
      </c>
      <c r="E64"/>
      <c r="F64" s="13">
        <v>1798000</v>
      </c>
      <c r="G64" s="56">
        <v>786900</v>
      </c>
      <c r="H64" s="13">
        <v>789500</v>
      </c>
      <c r="I64" s="13">
        <v>1712200</v>
      </c>
      <c r="J64" s="13">
        <v>1395500</v>
      </c>
      <c r="K64"/>
      <c r="L64"/>
      <c r="M64"/>
      <c r="N64"/>
      <c r="O64"/>
      <c r="P64" s="10"/>
      <c r="S64" s="25" t="s">
        <v>395</v>
      </c>
      <c r="T64" s="25">
        <v>4545218</v>
      </c>
      <c r="V64" s="28" t="s">
        <v>189</v>
      </c>
    </row>
    <row r="65" spans="3:28" ht="11.25" customHeight="1" x14ac:dyDescent="0.25">
      <c r="C65" s="39">
        <v>7601</v>
      </c>
      <c r="D65" s="3" t="s">
        <v>207</v>
      </c>
      <c r="E65"/>
      <c r="F65" s="13">
        <v>1518000</v>
      </c>
      <c r="G65" s="56">
        <v>1759000</v>
      </c>
      <c r="H65" s="13">
        <v>763900</v>
      </c>
      <c r="I65" s="13">
        <v>575100</v>
      </c>
      <c r="J65" s="13">
        <v>1353500</v>
      </c>
      <c r="K65"/>
      <c r="L65"/>
      <c r="M65"/>
      <c r="N65"/>
      <c r="O65"/>
      <c r="P65" s="10"/>
      <c r="S65" s="25" t="s">
        <v>218</v>
      </c>
      <c r="T65" s="25">
        <v>4057157</v>
      </c>
      <c r="V65" s="28" t="s">
        <v>164</v>
      </c>
      <c r="X65" s="27">
        <f>IF(ISNUMBER(F57),F57,NA())</f>
        <v>0.628421061102304</v>
      </c>
      <c r="Y65" s="27">
        <f>IF(ISNUMBER(G57),G57,NA())</f>
        <v>0.43836320227265901</v>
      </c>
      <c r="Z65" s="27">
        <f>IF(ISNUMBER(H57),H57,NA())</f>
        <v>0.39593750910273701</v>
      </c>
      <c r="AA65" s="27">
        <f>IF(ISNUMBER(I57),I57,NA())</f>
        <v>0.47566136342614002</v>
      </c>
      <c r="AB65" s="27">
        <f>IF(ISNUMBER(J57),J57,NA())</f>
        <v>0.51419970258605097</v>
      </c>
    </row>
    <row r="66" spans="3:28" ht="11.25" customHeight="1" x14ac:dyDescent="0.25">
      <c r="C66" s="39">
        <v>7602</v>
      </c>
      <c r="D66" s="3" t="s">
        <v>208</v>
      </c>
      <c r="E66"/>
      <c r="F66" s="13">
        <v>24285900</v>
      </c>
      <c r="G66" s="56">
        <v>20648100</v>
      </c>
      <c r="H66" s="13">
        <v>18927500</v>
      </c>
      <c r="I66" s="13">
        <v>16241100</v>
      </c>
      <c r="J66" s="13">
        <v>13371900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37.461654456766603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16792000</v>
      </c>
      <c r="G69" s="56">
        <v>14918500</v>
      </c>
      <c r="H69" s="13">
        <v>15561400</v>
      </c>
      <c r="I69" s="13">
        <v>16195700</v>
      </c>
      <c r="J69" s="13">
        <v>15424900</v>
      </c>
      <c r="K69" s="4"/>
      <c r="L69" s="4"/>
      <c r="M69" s="4"/>
      <c r="N69"/>
      <c r="O69"/>
      <c r="P69" s="10"/>
      <c r="S69" s="25" t="s">
        <v>340</v>
      </c>
      <c r="T69" s="25">
        <v>4057049</v>
      </c>
      <c r="V69" s="28" t="str">
        <f>"Total Debt -"</f>
        <v>Total Debt -</v>
      </c>
      <c r="X69" s="47">
        <f>F44</f>
        <v>62.053567701070897</v>
      </c>
    </row>
    <row r="70" spans="3:28" ht="11.25" customHeight="1" x14ac:dyDescent="0.25">
      <c r="C70" s="39">
        <v>18630</v>
      </c>
      <c r="D70" s="3" t="s">
        <v>135</v>
      </c>
      <c r="F70" s="13">
        <v>5466300</v>
      </c>
      <c r="G70" s="56">
        <v>4369700</v>
      </c>
      <c r="H70" s="13">
        <v>5106100</v>
      </c>
      <c r="I70" s="13">
        <v>5786500</v>
      </c>
      <c r="J70" s="13">
        <v>5311800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5.4801003917362996</v>
      </c>
      <c r="Y71" s="27">
        <f>IF(ISNUMBER(G52),G52,NA())</f>
        <v>5.3568388356119998</v>
      </c>
      <c r="Z71" s="27">
        <f>IF(ISNUMBER(H52),H52,NA())</f>
        <v>5.1335706609349803</v>
      </c>
      <c r="AA71" s="27">
        <f>IF(ISNUMBER(I52),I52,NA())</f>
        <v>4.5147337702986299</v>
      </c>
      <c r="AB71" s="27">
        <f>IF(ISNUMBER(J52),J52,NA())</f>
        <v>3.6592383317285799</v>
      </c>
    </row>
    <row r="72" spans="3:28" ht="11.25" customHeight="1" x14ac:dyDescent="0.25">
      <c r="C72" s="39">
        <v>18632</v>
      </c>
      <c r="D72" s="3" t="s">
        <v>137</v>
      </c>
      <c r="E72" s="5"/>
      <c r="F72" s="13">
        <v>3669500</v>
      </c>
      <c r="G72" s="56">
        <v>3582800</v>
      </c>
      <c r="H72" s="13">
        <v>3957600</v>
      </c>
      <c r="I72" s="13">
        <v>4226600</v>
      </c>
      <c r="J72" s="13">
        <v>3670800</v>
      </c>
      <c r="K72"/>
      <c r="L72"/>
      <c r="M72"/>
      <c r="N72"/>
      <c r="O72"/>
      <c r="P72" s="10"/>
      <c r="S72" s="25" t="s">
        <v>271</v>
      </c>
      <c r="T72" s="25">
        <v>4082886</v>
      </c>
    </row>
    <row r="73" spans="3:28" ht="11.25" customHeight="1" x14ac:dyDescent="0.25">
      <c r="C73" s="39">
        <v>18636</v>
      </c>
      <c r="D73" s="3" t="s">
        <v>138</v>
      </c>
      <c r="F73" s="13">
        <v>2825700</v>
      </c>
      <c r="G73" s="56">
        <v>2682800</v>
      </c>
      <c r="H73" s="13">
        <v>2514500</v>
      </c>
      <c r="I73" s="13">
        <v>2286600</v>
      </c>
      <c r="J73" s="13">
        <v>1997200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13369100</v>
      </c>
      <c r="G75" s="56">
        <v>11930800</v>
      </c>
      <c r="H75" s="13">
        <v>12812700</v>
      </c>
      <c r="I75" s="13">
        <v>13442400</v>
      </c>
      <c r="J75" s="13">
        <v>12039200</v>
      </c>
      <c r="K75"/>
      <c r="L75"/>
      <c r="M75"/>
      <c r="N75"/>
      <c r="O75"/>
      <c r="P75" s="10"/>
      <c r="S75" s="25" t="s">
        <v>16</v>
      </c>
      <c r="T75" s="25">
        <v>4056958</v>
      </c>
    </row>
    <row r="76" spans="3:28" ht="11.25" customHeight="1" x14ac:dyDescent="0.25">
      <c r="C76" s="39">
        <v>6200</v>
      </c>
      <c r="D76" s="3" t="s">
        <v>141</v>
      </c>
      <c r="F76" s="13">
        <v>6713700</v>
      </c>
      <c r="G76" s="56">
        <v>6173200</v>
      </c>
      <c r="H76" s="13">
        <v>5583000</v>
      </c>
      <c r="I76" s="13">
        <v>5431400</v>
      </c>
      <c r="J76" s="13">
        <v>5919900</v>
      </c>
      <c r="K76"/>
      <c r="L76"/>
      <c r="M76"/>
      <c r="N76"/>
      <c r="O76"/>
      <c r="P76" s="10"/>
      <c r="S76" s="25" t="s">
        <v>312</v>
      </c>
      <c r="T76" s="25">
        <v>4246977</v>
      </c>
    </row>
    <row r="77" spans="3:28" ht="11.25" customHeight="1" x14ac:dyDescent="0.25">
      <c r="C77" s="39">
        <v>28017</v>
      </c>
      <c r="D77" s="3" t="s">
        <v>150</v>
      </c>
      <c r="E77"/>
      <c r="F77" s="13">
        <v>6725300</v>
      </c>
      <c r="G77" s="56">
        <v>6173200</v>
      </c>
      <c r="H77" s="13">
        <v>5739400</v>
      </c>
      <c r="I77" s="13">
        <v>5502000</v>
      </c>
      <c r="J77" s="13">
        <v>5768200</v>
      </c>
      <c r="K77"/>
      <c r="L77"/>
      <c r="M77"/>
      <c r="N77"/>
      <c r="O77"/>
      <c r="P77" s="10"/>
      <c r="S77" s="25" t="s">
        <v>272</v>
      </c>
      <c r="T77" s="25">
        <v>4142320</v>
      </c>
    </row>
    <row r="78" spans="3:28" ht="11.25" customHeight="1" x14ac:dyDescent="0.25">
      <c r="C78" s="39">
        <v>4424</v>
      </c>
      <c r="D78" s="3" t="s">
        <v>142</v>
      </c>
      <c r="F78" s="13">
        <v>2603600</v>
      </c>
      <c r="G78" s="56">
        <v>2237200</v>
      </c>
      <c r="H78" s="13">
        <v>1906900</v>
      </c>
      <c r="I78" s="13">
        <v>2046600</v>
      </c>
      <c r="J78" s="13">
        <v>2898600</v>
      </c>
      <c r="K78"/>
      <c r="L78"/>
      <c r="M78"/>
      <c r="N78"/>
      <c r="O78"/>
      <c r="P78" s="10"/>
      <c r="S78" s="25" t="s">
        <v>273</v>
      </c>
      <c r="T78" s="25">
        <v>4237697</v>
      </c>
    </row>
    <row r="79" spans="3:28" ht="11.25" customHeight="1" x14ac:dyDescent="0.25">
      <c r="C79" s="39">
        <v>4427</v>
      </c>
      <c r="D79" s="3" t="s">
        <v>143</v>
      </c>
      <c r="F79" s="13">
        <v>115500</v>
      </c>
      <c r="G79" s="56">
        <v>40500</v>
      </c>
      <c r="H79" s="13">
        <v>-12900</v>
      </c>
      <c r="I79" s="13">
        <v>115300</v>
      </c>
      <c r="J79" s="13">
        <v>969700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2488100</v>
      </c>
      <c r="G81" s="93">
        <v>2196700</v>
      </c>
      <c r="H81" s="92">
        <v>1919800</v>
      </c>
      <c r="I81" s="92">
        <v>1931300</v>
      </c>
      <c r="J81" s="92">
        <v>1928900</v>
      </c>
      <c r="K81"/>
      <c r="L81"/>
      <c r="M81"/>
      <c r="N81"/>
      <c r="O81"/>
      <c r="P81" s="10"/>
      <c r="S81" s="25" t="s">
        <v>275</v>
      </c>
      <c r="T81" s="25">
        <v>4276419</v>
      </c>
    </row>
    <row r="82" spans="3:20" ht="11.25" customHeight="1" x14ac:dyDescent="0.25">
      <c r="C82" s="39">
        <v>833</v>
      </c>
      <c r="D82" s="94" t="s">
        <v>146</v>
      </c>
      <c r="E82" s="95"/>
      <c r="F82" s="96">
        <v>2488100</v>
      </c>
      <c r="G82" s="97">
        <v>2196700</v>
      </c>
      <c r="H82" s="96">
        <v>1919800</v>
      </c>
      <c r="I82" s="96">
        <v>1931300</v>
      </c>
      <c r="J82" s="96">
        <v>1928900</v>
      </c>
      <c r="K82"/>
      <c r="L82"/>
      <c r="M82"/>
      <c r="N82"/>
      <c r="O82"/>
      <c r="P82" s="10"/>
      <c r="S82" s="25" t="s">
        <v>17</v>
      </c>
      <c r="T82" s="25">
        <v>4057059</v>
      </c>
    </row>
    <row r="83" spans="3:20" ht="11.25" customHeight="1" x14ac:dyDescent="0.25">
      <c r="C83" s="39">
        <v>47814</v>
      </c>
      <c r="D83" s="32" t="s">
        <v>190</v>
      </c>
      <c r="F83" s="13">
        <v>0</v>
      </c>
      <c r="G83" s="56">
        <v>-3400</v>
      </c>
      <c r="H83" s="13">
        <v>-1300</v>
      </c>
      <c r="I83" s="13">
        <v>7500</v>
      </c>
      <c r="J83" s="13">
        <v>16300</v>
      </c>
      <c r="K83" s="16"/>
      <c r="L83"/>
      <c r="M83"/>
      <c r="N83"/>
      <c r="O83"/>
      <c r="P83" s="10"/>
      <c r="S83" s="25" t="s">
        <v>18</v>
      </c>
      <c r="T83" s="25">
        <v>4057141</v>
      </c>
    </row>
    <row r="84" spans="3:20" ht="11.25" customHeight="1" x14ac:dyDescent="0.25">
      <c r="C84" s="39">
        <v>47813</v>
      </c>
      <c r="D84" s="29" t="s">
        <v>191</v>
      </c>
      <c r="E84"/>
      <c r="F84" s="13">
        <v>2488100</v>
      </c>
      <c r="G84" s="56">
        <v>2200100</v>
      </c>
      <c r="H84" s="13">
        <v>1921100</v>
      </c>
      <c r="I84" s="13">
        <v>1923800</v>
      </c>
      <c r="J84" s="13">
        <v>1912600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7809200</v>
      </c>
      <c r="G87" s="56">
        <v>4351500</v>
      </c>
      <c r="H87" s="13">
        <v>4077800</v>
      </c>
      <c r="I87" s="13">
        <v>4113900</v>
      </c>
      <c r="J87" s="13">
        <v>4253100</v>
      </c>
      <c r="K87"/>
      <c r="L87"/>
      <c r="M87"/>
      <c r="N87"/>
      <c r="O87"/>
      <c r="P87" s="10"/>
      <c r="S87" s="25" t="s">
        <v>21</v>
      </c>
      <c r="T87" s="25">
        <v>4057039</v>
      </c>
    </row>
    <row r="88" spans="3:20" ht="11.25" customHeight="1" x14ac:dyDescent="0.25">
      <c r="C88" s="39">
        <v>18807</v>
      </c>
      <c r="D88" s="3" t="s">
        <v>152</v>
      </c>
      <c r="E88"/>
      <c r="F88" s="13">
        <v>66579600</v>
      </c>
      <c r="G88" s="56">
        <v>64768000</v>
      </c>
      <c r="H88" s="13">
        <v>61095500</v>
      </c>
      <c r="I88" s="13">
        <v>55099100</v>
      </c>
      <c r="J88" s="13">
        <v>50261500</v>
      </c>
      <c r="K88"/>
      <c r="L88"/>
      <c r="M88"/>
      <c r="N88"/>
      <c r="O88"/>
      <c r="P88" s="10"/>
      <c r="S88" s="25" t="s">
        <v>22</v>
      </c>
      <c r="T88" s="25">
        <v>4057113</v>
      </c>
    </row>
    <row r="89" spans="3:20" ht="11.25" customHeight="1" x14ac:dyDescent="0.25">
      <c r="C89" s="39">
        <v>18851</v>
      </c>
      <c r="D89" s="3" t="s">
        <v>153</v>
      </c>
      <c r="E89"/>
      <c r="F89" s="13">
        <v>267000</v>
      </c>
      <c r="G89" s="56">
        <v>242200</v>
      </c>
      <c r="H89" s="13">
        <v>254000</v>
      </c>
      <c r="I89" s="13">
        <v>254000</v>
      </c>
      <c r="J89" s="13">
        <v>282100</v>
      </c>
      <c r="K89"/>
      <c r="L89"/>
      <c r="M89"/>
      <c r="N89"/>
      <c r="O89"/>
      <c r="P89" s="10"/>
      <c r="S89" s="25" t="s">
        <v>341</v>
      </c>
      <c r="T89" s="25">
        <v>4393379</v>
      </c>
    </row>
    <row r="90" spans="3:20" ht="11.25" customHeight="1" x14ac:dyDescent="0.25">
      <c r="C90" s="39">
        <v>18823</v>
      </c>
      <c r="D90" s="3" t="s">
        <v>154</v>
      </c>
      <c r="E90"/>
      <c r="F90" s="13">
        <v>5314500</v>
      </c>
      <c r="G90" s="56">
        <v>4713000</v>
      </c>
      <c r="H90" s="13">
        <v>4332300</v>
      </c>
      <c r="I90" s="13">
        <v>3321100</v>
      </c>
      <c r="J90" s="13">
        <v>3339900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87668700</v>
      </c>
      <c r="G92" s="97">
        <v>80757200</v>
      </c>
      <c r="H92" s="96">
        <v>75892300</v>
      </c>
      <c r="I92" s="96">
        <v>68802800</v>
      </c>
      <c r="J92" s="96">
        <v>64729100</v>
      </c>
      <c r="K92"/>
      <c r="L92"/>
      <c r="M92"/>
      <c r="N92"/>
      <c r="O92"/>
      <c r="P92" s="10"/>
      <c r="S92" s="25" t="s">
        <v>24</v>
      </c>
      <c r="T92" s="25">
        <v>4004172</v>
      </c>
    </row>
    <row r="93" spans="3:20" ht="11.25" customHeight="1" x14ac:dyDescent="0.25">
      <c r="C93" s="39">
        <v>6361</v>
      </c>
      <c r="D93" s="3" t="s">
        <v>157</v>
      </c>
      <c r="E93"/>
      <c r="F93" s="13">
        <v>12426700</v>
      </c>
      <c r="G93" s="56">
        <v>9926700</v>
      </c>
      <c r="H93" s="13">
        <v>10299100</v>
      </c>
      <c r="I93" s="13">
        <v>8648800</v>
      </c>
      <c r="J93" s="13">
        <v>8271300</v>
      </c>
      <c r="K93"/>
      <c r="L93"/>
      <c r="M93"/>
      <c r="N93"/>
      <c r="O93"/>
      <c r="P93" s="10"/>
      <c r="S93" s="25" t="s">
        <v>25</v>
      </c>
      <c r="T93" s="25">
        <v>4000672</v>
      </c>
    </row>
    <row r="94" spans="3:20" ht="11.25" customHeight="1" x14ac:dyDescent="0.25">
      <c r="C94" s="39">
        <v>6148</v>
      </c>
      <c r="D94" s="3" t="s">
        <v>158</v>
      </c>
      <c r="E94"/>
      <c r="F94" s="13">
        <v>31989600</v>
      </c>
      <c r="G94" s="56">
        <v>29855800</v>
      </c>
      <c r="H94" s="13">
        <v>26110600</v>
      </c>
      <c r="I94" s="13">
        <v>21881700</v>
      </c>
      <c r="J94" s="13">
        <v>19658400</v>
      </c>
      <c r="K94"/>
      <c r="L94"/>
      <c r="M94"/>
      <c r="N94"/>
      <c r="O94"/>
      <c r="P94" s="10"/>
      <c r="S94" s="25" t="s">
        <v>26</v>
      </c>
      <c r="T94" s="25">
        <v>4059402</v>
      </c>
    </row>
    <row r="95" spans="3:20" ht="11.25" customHeight="1" x14ac:dyDescent="0.25">
      <c r="C95" s="39">
        <v>18082</v>
      </c>
      <c r="D95" s="3" t="s">
        <v>159</v>
      </c>
      <c r="E95"/>
      <c r="F95" s="13">
        <v>3119500</v>
      </c>
      <c r="G95" s="56">
        <v>2970300</v>
      </c>
      <c r="H95" s="13">
        <v>2687200</v>
      </c>
      <c r="I95" s="13">
        <v>2852200</v>
      </c>
      <c r="J95" s="13">
        <v>2526200</v>
      </c>
      <c r="K95"/>
      <c r="L95"/>
      <c r="M95"/>
      <c r="N95"/>
      <c r="O95"/>
      <c r="P95" s="10"/>
      <c r="S95" s="25" t="s">
        <v>27</v>
      </c>
      <c r="T95" s="25">
        <v>4057080</v>
      </c>
    </row>
    <row r="96" spans="3:20" ht="11.25" customHeight="1" x14ac:dyDescent="0.25">
      <c r="C96" s="39">
        <v>845</v>
      </c>
      <c r="D96" s="3" t="s">
        <v>173</v>
      </c>
      <c r="E96"/>
      <c r="F96" s="13">
        <v>37159600</v>
      </c>
      <c r="G96" s="56">
        <v>34720600</v>
      </c>
      <c r="H96" s="13">
        <v>30839300</v>
      </c>
      <c r="I96" s="13">
        <v>25545700</v>
      </c>
      <c r="J96" s="13">
        <v>23109700</v>
      </c>
      <c r="K96"/>
      <c r="L96"/>
      <c r="M96"/>
      <c r="N96"/>
      <c r="O96"/>
      <c r="P96" s="10"/>
      <c r="S96" s="25" t="s">
        <v>28</v>
      </c>
      <c r="T96" s="25">
        <v>4057041</v>
      </c>
    </row>
    <row r="97" spans="3:20" ht="11.25" customHeight="1" x14ac:dyDescent="0.25">
      <c r="C97" s="39">
        <v>49691</v>
      </c>
      <c r="D97" s="32" t="s">
        <v>192</v>
      </c>
      <c r="E97"/>
      <c r="F97" s="13">
        <v>22433200</v>
      </c>
      <c r="G97" s="56">
        <v>20550900</v>
      </c>
      <c r="H97" s="13">
        <v>19632200</v>
      </c>
      <c r="I97" s="13">
        <v>19028400</v>
      </c>
      <c r="J97" s="13">
        <v>18287000</v>
      </c>
      <c r="K97"/>
      <c r="L97"/>
      <c r="M97"/>
      <c r="N97"/>
      <c r="O97"/>
      <c r="P97" s="10"/>
      <c r="S97" s="25" t="s">
        <v>431</v>
      </c>
      <c r="T97" s="25">
        <v>4072145</v>
      </c>
    </row>
    <row r="98" spans="3:20" ht="11.25" customHeight="1" x14ac:dyDescent="0.25">
      <c r="C98" s="48">
        <v>47772</v>
      </c>
      <c r="D98" s="99" t="s">
        <v>193</v>
      </c>
      <c r="E98" s="10"/>
      <c r="F98" s="92">
        <v>247000</v>
      </c>
      <c r="G98" s="93">
        <v>223600</v>
      </c>
      <c r="H98" s="92">
        <v>281000</v>
      </c>
      <c r="I98" s="92">
        <v>31000</v>
      </c>
      <c r="J98" s="92">
        <v>26600</v>
      </c>
      <c r="K98"/>
      <c r="L98"/>
      <c r="M98"/>
      <c r="N98"/>
      <c r="O98"/>
      <c r="P98" s="10"/>
      <c r="S98" s="25" t="s">
        <v>29</v>
      </c>
      <c r="T98" s="25">
        <v>4057081</v>
      </c>
    </row>
    <row r="99" spans="3:20" ht="11.25" customHeight="1" x14ac:dyDescent="0.25">
      <c r="C99" s="39">
        <v>3800</v>
      </c>
      <c r="D99" s="94" t="s">
        <v>160</v>
      </c>
      <c r="E99" s="95"/>
      <c r="F99" s="96">
        <v>22680200</v>
      </c>
      <c r="G99" s="97">
        <v>20774500</v>
      </c>
      <c r="H99" s="96">
        <v>19913200</v>
      </c>
      <c r="I99" s="96">
        <v>19059400</v>
      </c>
      <c r="J99" s="96">
        <v>18313600</v>
      </c>
      <c r="K99"/>
      <c r="L99"/>
      <c r="M99"/>
      <c r="N99"/>
      <c r="O99"/>
      <c r="P99" s="10"/>
      <c r="S99" s="25" t="s">
        <v>281</v>
      </c>
      <c r="T99" s="25">
        <v>4420429</v>
      </c>
    </row>
    <row r="100" spans="3:20" ht="11.25" customHeight="1" x14ac:dyDescent="0.25">
      <c r="C100" s="39">
        <v>18081</v>
      </c>
      <c r="D100" s="3" t="s">
        <v>162</v>
      </c>
      <c r="E100"/>
      <c r="F100" s="13">
        <v>43300</v>
      </c>
      <c r="G100" s="56">
        <v>45200</v>
      </c>
      <c r="H100" s="13">
        <v>108600</v>
      </c>
      <c r="I100" s="13">
        <v>108800</v>
      </c>
      <c r="J100" s="13">
        <v>11900</v>
      </c>
      <c r="K100"/>
      <c r="L100"/>
      <c r="M100"/>
      <c r="N100"/>
      <c r="O100"/>
      <c r="P100" s="10"/>
      <c r="S100" s="25" t="s">
        <v>30</v>
      </c>
      <c r="T100" s="25">
        <v>103347</v>
      </c>
    </row>
    <row r="101" spans="3:20" ht="11.25" customHeight="1" x14ac:dyDescent="0.25">
      <c r="C101" s="39">
        <v>17860</v>
      </c>
      <c r="D101" s="3" t="s">
        <v>161</v>
      </c>
      <c r="E101"/>
      <c r="F101" s="13">
        <v>59883100</v>
      </c>
      <c r="G101" s="56">
        <v>55540300</v>
      </c>
      <c r="H101" s="13">
        <v>50861100</v>
      </c>
      <c r="I101" s="13">
        <v>44713900</v>
      </c>
      <c r="J101" s="13">
        <v>41435200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3839900</v>
      </c>
      <c r="G104" s="56">
        <v>3832900</v>
      </c>
      <c r="H104" s="13">
        <v>4270100</v>
      </c>
      <c r="I104" s="13">
        <v>5223200</v>
      </c>
      <c r="J104" s="13">
        <v>4270400</v>
      </c>
      <c r="K104"/>
      <c r="L104"/>
      <c r="M104"/>
      <c r="N104"/>
      <c r="O104"/>
      <c r="P104" s="10"/>
      <c r="S104" s="25" t="s">
        <v>410</v>
      </c>
      <c r="T104" s="25">
        <v>4057043</v>
      </c>
    </row>
    <row r="105" spans="3:20" ht="11.25" customHeight="1" x14ac:dyDescent="0.25">
      <c r="C105" s="39">
        <v>4993</v>
      </c>
      <c r="D105" s="3" t="s">
        <v>168</v>
      </c>
      <c r="E105"/>
      <c r="F105" s="13">
        <v>-6433900</v>
      </c>
      <c r="G105" s="56">
        <v>-6233900</v>
      </c>
      <c r="H105" s="13">
        <v>-7144500</v>
      </c>
      <c r="I105" s="13">
        <v>-6353600</v>
      </c>
      <c r="J105" s="13">
        <v>-3656400</v>
      </c>
      <c r="K105"/>
      <c r="L105"/>
      <c r="M105"/>
      <c r="N105"/>
      <c r="O105"/>
      <c r="P105" s="10"/>
      <c r="S105" s="25" t="s">
        <v>261</v>
      </c>
      <c r="T105" s="25">
        <v>4057083</v>
      </c>
    </row>
    <row r="106" spans="3:20" ht="11.25" customHeight="1" x14ac:dyDescent="0.25">
      <c r="C106" s="39">
        <v>4992</v>
      </c>
      <c r="D106" s="3" t="s">
        <v>169</v>
      </c>
      <c r="E106"/>
      <c r="F106" s="13">
        <v>2607100</v>
      </c>
      <c r="G106" s="56">
        <v>2406700</v>
      </c>
      <c r="H106" s="13">
        <v>2862900</v>
      </c>
      <c r="I106" s="13">
        <v>1161900</v>
      </c>
      <c r="J106" s="13">
        <v>-604900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13100</v>
      </c>
      <c r="G108" s="56">
        <v>5700</v>
      </c>
      <c r="H108" s="13">
        <v>-11500</v>
      </c>
      <c r="I108" s="13">
        <v>31500</v>
      </c>
      <c r="J108" s="13">
        <v>9100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2.9454264193124802</v>
      </c>
      <c r="G111" s="55">
        <v>2.8113905021343499</v>
      </c>
      <c r="H111" s="14">
        <v>2.6523878726963002</v>
      </c>
      <c r="I111" s="14">
        <v>2.8948192321189601</v>
      </c>
      <c r="J111" s="14">
        <v>3.0553116908162101</v>
      </c>
      <c r="K111"/>
      <c r="L111"/>
      <c r="M111"/>
      <c r="N111"/>
      <c r="O111"/>
      <c r="P111" s="10"/>
      <c r="S111" s="25" t="s">
        <v>291</v>
      </c>
      <c r="T111" s="25">
        <v>4062444</v>
      </c>
    </row>
    <row r="112" spans="3:20" ht="11.25" customHeight="1" x14ac:dyDescent="0.25">
      <c r="C112" s="39">
        <v>284</v>
      </c>
      <c r="D112" s="3" t="s">
        <v>166</v>
      </c>
      <c r="E112"/>
      <c r="F112" s="14">
        <v>11.425822676109</v>
      </c>
      <c r="G112" s="55">
        <v>10.8126134030482</v>
      </c>
      <c r="H112" s="14">
        <v>9.8280299530176407</v>
      </c>
      <c r="I112" s="14">
        <v>10.300774838225401</v>
      </c>
      <c r="J112" s="14">
        <v>10.785987833680799</v>
      </c>
      <c r="K112"/>
      <c r="L112"/>
      <c r="M112"/>
      <c r="N112"/>
      <c r="O112"/>
      <c r="P112" s="10"/>
      <c r="S112" s="25" t="s">
        <v>36</v>
      </c>
      <c r="T112" s="25">
        <v>4057103</v>
      </c>
    </row>
    <row r="113" spans="2:20" ht="11.25" customHeight="1" x14ac:dyDescent="0.25">
      <c r="C113" s="39">
        <v>18791</v>
      </c>
      <c r="D113" s="76" t="s">
        <v>172</v>
      </c>
      <c r="E113" s="61"/>
      <c r="F113" s="100">
        <v>4.2439273171372403</v>
      </c>
      <c r="G113" s="101">
        <v>4.1071347607435502</v>
      </c>
      <c r="H113" s="100">
        <v>3.9733900014332599</v>
      </c>
      <c r="I113" s="100">
        <v>4.4545122464201201</v>
      </c>
      <c r="J113" s="100">
        <v>4.8769572681555298</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3F3265B-1DF9-4FB1-ADC1-E3FF111631C3}">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82C4A-360A-4C5A-A995-3BC451551911}">
  <sheetPr codeName="Sheet55">
    <outlinePr summaryRight="0"/>
    <pageSetUpPr autoPageBreaks="0"/>
  </sheetPr>
  <dimension ref="A1:AB460"/>
  <sheetViews>
    <sheetView showGridLines="0" topLeftCell="A5"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109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Southwestern Electric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_xll.SNL.Clients.Office.Excel.Functions.SNLTable(1,SWEPCO1!F20:G20,SWEPCO1!C24:C35,SWEPCO1!F21:G21,,"Options:Curr=USD,Mag=SNLstandard,ConvMethod=SNLrecommended")</f>
        <v>SNLTable</v>
      </c>
      <c r="D20" s="10"/>
      <c r="E20" s="10"/>
      <c r="F20" s="22">
        <f>VLOOKUP(V40,S:T,2,FALSE)</f>
        <v>4057026</v>
      </c>
      <c r="G20" s="51">
        <f>F20</f>
        <v>4057026</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Southwestern Electric Power Company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44686</v>
      </c>
      <c r="G26" s="78">
        <v>43370</v>
      </c>
      <c r="H26" s="130"/>
      <c r="I26" s="10"/>
      <c r="J26"/>
      <c r="K26"/>
      <c r="L26"/>
      <c r="M26"/>
      <c r="N26" s="4"/>
      <c r="O26" s="4"/>
      <c r="P26" s="44"/>
      <c r="Q26" s="44"/>
    </row>
    <row r="27" spans="3:27" ht="11.25" customHeight="1" x14ac:dyDescent="0.25">
      <c r="C27" s="39">
        <v>44949</v>
      </c>
      <c r="D27" s="2" t="s">
        <v>130</v>
      </c>
      <c r="E27"/>
      <c r="F27" s="24" t="s">
        <v>378</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42768</v>
      </c>
      <c r="G29" s="78">
        <v>43370</v>
      </c>
      <c r="H29" s="130"/>
      <c r="I29"/>
      <c r="J29"/>
      <c r="K29"/>
      <c r="L29"/>
      <c r="M29"/>
      <c r="N29"/>
      <c r="O29"/>
      <c r="P29" s="10"/>
    </row>
    <row r="30" spans="3:27" ht="11.25" customHeight="1" x14ac:dyDescent="0.25">
      <c r="C30" s="39">
        <v>44965</v>
      </c>
      <c r="D30" s="2" t="s">
        <v>131</v>
      </c>
      <c r="E30"/>
      <c r="F30" s="24" t="s">
        <v>378</v>
      </c>
      <c r="G30" s="52" t="s">
        <v>373</v>
      </c>
      <c r="H30" s="129"/>
      <c r="I30"/>
      <c r="J30"/>
      <c r="K30"/>
      <c r="L30"/>
      <c r="M30"/>
      <c r="N30"/>
      <c r="O30"/>
      <c r="P30" s="10"/>
      <c r="Q30" s="44"/>
      <c r="R30" s="4"/>
      <c r="S30" s="113" t="s">
        <v>213</v>
      </c>
    </row>
    <row r="31" spans="3:27" ht="11.25" customHeight="1" x14ac:dyDescent="0.25">
      <c r="C31" s="39">
        <v>44966</v>
      </c>
      <c r="D31" s="3" t="s">
        <v>126</v>
      </c>
      <c r="E31"/>
      <c r="F31" s="24" t="s">
        <v>382</v>
      </c>
      <c r="G31" s="52" t="s">
        <v>375</v>
      </c>
      <c r="H31" s="129"/>
      <c r="I31"/>
      <c r="J31"/>
      <c r="K31"/>
      <c r="L31"/>
      <c r="M31"/>
      <c r="N31"/>
      <c r="O31"/>
      <c r="P31" s="10"/>
      <c r="S31" s="2" t="s">
        <v>214</v>
      </c>
    </row>
    <row r="32" spans="3:27" ht="11.25" customHeight="1" x14ac:dyDescent="0.25">
      <c r="C32" s="39">
        <v>44968</v>
      </c>
      <c r="D32" s="76" t="s">
        <v>125</v>
      </c>
      <c r="E32" s="61"/>
      <c r="F32" s="77">
        <v>39988</v>
      </c>
      <c r="G32" s="78">
        <v>39326</v>
      </c>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_xll.SNL.Clients.Office.Excel.Functions.SNLTable(1,SWEPCO1!F36:J36,SWEPCO1!C41:C113,SWEPCO1!F37:J37,,"Options:Curr=USD,Mag=SNLstandard,ConvMethod=SNLrecommended")</f>
        <v>SNLTable</v>
      </c>
      <c r="E36"/>
      <c r="F36" s="11">
        <f>F20</f>
        <v>4057026</v>
      </c>
      <c r="G36" s="54">
        <f>F20</f>
        <v>4057026</v>
      </c>
      <c r="H36" s="11">
        <f>F20</f>
        <v>4057026</v>
      </c>
      <c r="I36" s="11">
        <f>F20</f>
        <v>4057026</v>
      </c>
      <c r="J36" s="11">
        <f>F20</f>
        <v>4057026</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Southwestern Electric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47.150662375570697</v>
      </c>
      <c r="G42" s="55">
        <v>47.479660097631502</v>
      </c>
      <c r="H42" s="31">
        <v>46.276807554468398</v>
      </c>
      <c r="I42" s="14">
        <v>45.489017250186599</v>
      </c>
      <c r="J42" s="14">
        <v>45.739956202288099</v>
      </c>
      <c r="K42"/>
      <c r="L42"/>
      <c r="M42"/>
      <c r="N42"/>
      <c r="O42"/>
      <c r="P42" s="10"/>
      <c r="S42" s="25" t="s">
        <v>335</v>
      </c>
      <c r="T42" s="25">
        <v>4056935</v>
      </c>
      <c r="V42" s="8" t="str">
        <f>_xll.SNL.Clients.Office.Excel.Functions.SNLTable(1,SWEPCO1!X42,SWEPCO1!W48:W56,SWEPCO1!X43,,"Options:Curr=USD,Mag=SNLstandard,ConvMethod=SNLrecommended")</f>
        <v>SNLTable</v>
      </c>
      <c r="W42" s="3"/>
      <c r="X42" s="7">
        <f>F36</f>
        <v>4057026</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52.850834518374398</v>
      </c>
      <c r="G44" s="55">
        <v>52.491412041222198</v>
      </c>
      <c r="H44" s="31">
        <v>53.711815234086103</v>
      </c>
      <c r="I44" s="14">
        <v>54.505088608589702</v>
      </c>
      <c r="J44" s="14">
        <v>54.268230285913098</v>
      </c>
      <c r="K44"/>
      <c r="L44"/>
      <c r="M44"/>
      <c r="N44"/>
      <c r="O44"/>
      <c r="P44" s="10"/>
      <c r="S44" s="25" t="s">
        <v>408</v>
      </c>
      <c r="T44" s="25">
        <v>4024697</v>
      </c>
      <c r="V44" s="3"/>
      <c r="W44" s="3"/>
      <c r="X44" s="7">
        <v>1</v>
      </c>
    </row>
    <row r="45" spans="3:24" ht="11.25" customHeight="1" x14ac:dyDescent="0.25">
      <c r="C45" s="39">
        <v>18861</v>
      </c>
      <c r="D45" s="3" t="s">
        <v>163</v>
      </c>
      <c r="E45"/>
      <c r="F45" s="14">
        <v>52.475114138163299</v>
      </c>
      <c r="G45" s="55">
        <v>47.349484722473299</v>
      </c>
      <c r="H45" s="31">
        <v>49.608434306084902</v>
      </c>
      <c r="I45" s="14">
        <v>53.131753703485401</v>
      </c>
      <c r="J45" s="14">
        <v>51.083686375637001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2.6338246702870398</v>
      </c>
      <c r="G47" s="55">
        <v>2.3733660130718999</v>
      </c>
      <c r="H47" s="14">
        <v>2.0771730300568598</v>
      </c>
      <c r="I47" s="14">
        <v>2.0926902788244202</v>
      </c>
      <c r="J47" s="14">
        <v>2.4223107569721098</v>
      </c>
      <c r="K47"/>
      <c r="L47"/>
      <c r="M47"/>
      <c r="N47"/>
      <c r="O47"/>
      <c r="P47" s="10"/>
      <c r="S47" s="25" t="s">
        <v>215</v>
      </c>
      <c r="T47" s="25">
        <v>4056955</v>
      </c>
      <c r="V47" s="3"/>
      <c r="W47" s="3"/>
      <c r="X47" s="7"/>
    </row>
    <row r="48" spans="3:24" ht="11.25" customHeight="1" x14ac:dyDescent="0.25">
      <c r="C48" s="39">
        <v>18778</v>
      </c>
      <c r="D48" s="3" t="s">
        <v>197</v>
      </c>
      <c r="E48"/>
      <c r="F48" s="14">
        <v>2.6338246702870398</v>
      </c>
      <c r="G48" s="55">
        <v>2.3733660130718999</v>
      </c>
      <c r="H48" s="14">
        <v>2.0771730300568598</v>
      </c>
      <c r="I48" s="14">
        <v>2.0926902788244202</v>
      </c>
      <c r="J48" s="14">
        <v>2.4223107569721098</v>
      </c>
      <c r="K48" s="4"/>
      <c r="L48" s="4"/>
      <c r="M48" s="4"/>
      <c r="N48" s="4"/>
      <c r="O48" s="4"/>
      <c r="P48" s="44"/>
      <c r="Q48" s="44"/>
      <c r="S48" s="25" t="s">
        <v>5</v>
      </c>
      <c r="T48" s="25">
        <v>4022309</v>
      </c>
      <c r="V48" s="17" t="s">
        <v>174</v>
      </c>
      <c r="W48" s="114">
        <v>7597</v>
      </c>
      <c r="X48" s="20">
        <v>17000</v>
      </c>
    </row>
    <row r="49" spans="3:28" ht="11.25" customHeight="1" x14ac:dyDescent="0.25">
      <c r="C49" s="39">
        <v>7270</v>
      </c>
      <c r="D49" s="3" t="s">
        <v>148</v>
      </c>
      <c r="E49"/>
      <c r="F49" s="14">
        <v>5.2613185067513903</v>
      </c>
      <c r="G49" s="55">
        <v>4.9308016877637098</v>
      </c>
      <c r="H49" s="14">
        <v>4.4139378673383698</v>
      </c>
      <c r="I49" s="14">
        <v>4.2220484753713796</v>
      </c>
      <c r="J49" s="14">
        <v>4.2658022690437596</v>
      </c>
      <c r="K49"/>
      <c r="L49"/>
      <c r="M49"/>
      <c r="N49"/>
      <c r="O49"/>
      <c r="P49" s="10"/>
      <c r="S49" s="25" t="s">
        <v>6</v>
      </c>
      <c r="T49" s="25">
        <v>4057038</v>
      </c>
      <c r="V49" s="17" t="s">
        <v>175</v>
      </c>
      <c r="W49" s="114">
        <v>7598</v>
      </c>
      <c r="X49" s="20">
        <v>18000</v>
      </c>
    </row>
    <row r="50" spans="3:28" ht="11.25" customHeight="1" x14ac:dyDescent="0.25">
      <c r="C50" s="39">
        <v>11512</v>
      </c>
      <c r="D50" s="3" t="s">
        <v>198</v>
      </c>
      <c r="E50"/>
      <c r="F50" s="14">
        <v>5.3534551231135801</v>
      </c>
      <c r="G50" s="55">
        <v>4.9308016877637098</v>
      </c>
      <c r="H50" s="14">
        <v>4.4139378673383698</v>
      </c>
      <c r="I50" s="14">
        <v>4.2220484753713796</v>
      </c>
      <c r="J50" s="14">
        <v>4.5380875202593201</v>
      </c>
      <c r="K50"/>
      <c r="L50"/>
      <c r="M50"/>
      <c r="N50"/>
      <c r="O50"/>
      <c r="P50" s="10"/>
      <c r="S50" s="25" t="s">
        <v>269</v>
      </c>
      <c r="T50" s="25">
        <v>4135391</v>
      </c>
      <c r="V50" s="18" t="s">
        <v>176</v>
      </c>
      <c r="W50" s="115">
        <v>7599</v>
      </c>
      <c r="X50" s="20">
        <v>47100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11800</v>
      </c>
    </row>
    <row r="52" spans="3:28" ht="11.25" customHeight="1" x14ac:dyDescent="0.25">
      <c r="C52" s="39">
        <v>18788</v>
      </c>
      <c r="D52" s="3" t="s">
        <v>210</v>
      </c>
      <c r="E52"/>
      <c r="F52" s="14">
        <v>4.9743357487922699</v>
      </c>
      <c r="G52" s="55">
        <v>4.8808189286325501</v>
      </c>
      <c r="H52" s="14">
        <v>5.3278010272018301</v>
      </c>
      <c r="I52" s="14">
        <v>5.2437962962963001</v>
      </c>
      <c r="J52" s="14">
        <v>5.0031344984802404</v>
      </c>
      <c r="K52"/>
      <c r="L52"/>
      <c r="M52"/>
      <c r="N52"/>
      <c r="O52"/>
      <c r="P52" s="10"/>
      <c r="S52" s="25" t="s">
        <v>7</v>
      </c>
      <c r="T52" s="25">
        <v>4007308</v>
      </c>
      <c r="V52" s="19" t="s">
        <v>178</v>
      </c>
      <c r="W52" s="114">
        <v>7601</v>
      </c>
      <c r="X52" s="20">
        <v>908500</v>
      </c>
    </row>
    <row r="53" spans="3:28" ht="11.25" customHeight="1" x14ac:dyDescent="0.25">
      <c r="C53" s="39">
        <v>18794</v>
      </c>
      <c r="D53" s="3" t="s">
        <v>199</v>
      </c>
      <c r="E53"/>
      <c r="F53" s="14">
        <v>0.62509928514694202</v>
      </c>
      <c r="G53" s="55">
        <v>4.6725738396624497</v>
      </c>
      <c r="H53" s="14">
        <v>4.5575146935348503</v>
      </c>
      <c r="I53" s="14">
        <v>4.2627052384675501</v>
      </c>
      <c r="J53" s="14">
        <v>4.6377633711507302</v>
      </c>
      <c r="K53"/>
      <c r="L53"/>
      <c r="M53"/>
      <c r="N53"/>
      <c r="O53"/>
      <c r="P53" s="10"/>
      <c r="S53" s="25" t="s">
        <v>217</v>
      </c>
      <c r="T53" s="25">
        <v>4272394</v>
      </c>
      <c r="V53" s="17" t="s">
        <v>179</v>
      </c>
      <c r="W53" s="114">
        <v>7602</v>
      </c>
      <c r="X53" s="20">
        <v>2475300</v>
      </c>
    </row>
    <row r="54" spans="3:28" ht="11.25" customHeight="1" x14ac:dyDescent="0.25">
      <c r="C54" s="39">
        <v>18792</v>
      </c>
      <c r="D54" s="3" t="s">
        <v>200</v>
      </c>
      <c r="E54"/>
      <c r="F54" s="14">
        <v>-1.31107738998483</v>
      </c>
      <c r="G54" s="55">
        <v>15.393449017966301</v>
      </c>
      <c r="H54" s="14">
        <v>15.227656137031101</v>
      </c>
      <c r="I54" s="14">
        <v>14.779368919181399</v>
      </c>
      <c r="J54" s="14">
        <v>17.056176788867202</v>
      </c>
      <c r="K54"/>
      <c r="L54"/>
      <c r="M54"/>
      <c r="N54"/>
      <c r="O54"/>
      <c r="P54" s="10"/>
      <c r="S54" s="25" t="s">
        <v>8</v>
      </c>
      <c r="T54" s="25">
        <v>4006321</v>
      </c>
      <c r="V54" s="26" t="s">
        <v>183</v>
      </c>
      <c r="W54" s="116"/>
      <c r="X54" s="20"/>
    </row>
    <row r="55" spans="3:28" ht="11.25" customHeight="1" x14ac:dyDescent="0.25">
      <c r="C55" s="39">
        <v>11576</v>
      </c>
      <c r="D55" s="3" t="s">
        <v>201</v>
      </c>
      <c r="E55"/>
      <c r="F55" s="14">
        <v>1.76886417791898</v>
      </c>
      <c r="G55" s="55">
        <v>4.0067510548523204</v>
      </c>
      <c r="H55" s="14">
        <v>3.85306465155332</v>
      </c>
      <c r="I55" s="14">
        <v>4.9468334636434701</v>
      </c>
      <c r="J55" s="14">
        <v>4.6037277147487803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109</v>
      </c>
    </row>
    <row r="57" spans="3:28" ht="11.25" customHeight="1" x14ac:dyDescent="0.25">
      <c r="C57" s="39">
        <v>6419</v>
      </c>
      <c r="D57" s="3" t="s">
        <v>164</v>
      </c>
      <c r="E57"/>
      <c r="F57" s="14">
        <v>1.24095043623538</v>
      </c>
      <c r="G57" s="55">
        <v>0.56050288108957602</v>
      </c>
      <c r="H57" s="14">
        <v>0.52482584852527003</v>
      </c>
      <c r="I57" s="14">
        <v>0.80814973679079705</v>
      </c>
      <c r="J57" s="14">
        <v>0.63548279318409595</v>
      </c>
      <c r="K57"/>
      <c r="L57"/>
      <c r="M57"/>
      <c r="N57"/>
      <c r="O57"/>
      <c r="P57" s="10"/>
      <c r="S57" s="25" t="s">
        <v>338</v>
      </c>
      <c r="T57" s="25">
        <v>4963960</v>
      </c>
    </row>
    <row r="58" spans="3:28" ht="11.25" customHeight="1" x14ac:dyDescent="0.25">
      <c r="C58" s="39">
        <v>4963</v>
      </c>
      <c r="D58" s="3" t="s">
        <v>202</v>
      </c>
      <c r="E58"/>
      <c r="F58" s="14">
        <v>1.1209283129087599</v>
      </c>
      <c r="G58" s="55">
        <v>1.1048825969478999</v>
      </c>
      <c r="H58" s="14">
        <v>1.16037851788128</v>
      </c>
      <c r="I58" s="14">
        <v>1.1980480221109</v>
      </c>
      <c r="J58" s="14">
        <v>1.1866636831505899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17000</v>
      </c>
      <c r="G61" s="56">
        <v>276500</v>
      </c>
      <c r="H61" s="13">
        <v>209900</v>
      </c>
      <c r="I61" s="13">
        <v>69900</v>
      </c>
      <c r="J61" s="13">
        <v>155600</v>
      </c>
      <c r="K61"/>
      <c r="L61"/>
      <c r="M61"/>
      <c r="N61"/>
      <c r="O61"/>
      <c r="P61" s="10"/>
      <c r="S61" s="25" t="s">
        <v>409</v>
      </c>
      <c r="T61" s="25">
        <v>4086899</v>
      </c>
      <c r="V61" s="28" t="s">
        <v>148</v>
      </c>
      <c r="X61" s="27">
        <f>IF(ISNUMBER(F49),F49,NA())</f>
        <v>5.2613185067513903</v>
      </c>
      <c r="Y61" s="27">
        <f>IF(ISNUMBER(G49),G49,NA())</f>
        <v>4.9308016877637098</v>
      </c>
      <c r="Z61" s="27">
        <f>IF(ISNUMBER(H49),H49,NA())</f>
        <v>4.4139378673383698</v>
      </c>
      <c r="AA61" s="27">
        <f>IF(ISNUMBER(I49),I49,NA())</f>
        <v>4.2220484753713796</v>
      </c>
      <c r="AB61" s="27">
        <f>IF(ISNUMBER(J49),J49,NA())</f>
        <v>4.2658022690437596</v>
      </c>
    </row>
    <row r="62" spans="3:28" ht="11.25" customHeight="1" x14ac:dyDescent="0.25">
      <c r="C62" s="39">
        <v>7598</v>
      </c>
      <c r="D62" s="3" t="s">
        <v>204</v>
      </c>
      <c r="E62"/>
      <c r="F62" s="13">
        <v>18000</v>
      </c>
      <c r="G62" s="56">
        <v>293000</v>
      </c>
      <c r="H62" s="13">
        <v>18100</v>
      </c>
      <c r="I62" s="13">
        <v>132700</v>
      </c>
      <c r="J62" s="13">
        <v>469900</v>
      </c>
      <c r="K62"/>
      <c r="L62"/>
      <c r="M62"/>
      <c r="N62"/>
      <c r="O62"/>
      <c r="P62" s="10"/>
      <c r="S62" s="25" t="s">
        <v>11</v>
      </c>
      <c r="T62" s="25">
        <v>4056975</v>
      </c>
      <c r="V62" s="118" t="s">
        <v>187</v>
      </c>
    </row>
    <row r="63" spans="3:28" ht="11.25" customHeight="1" x14ac:dyDescent="0.25">
      <c r="C63" s="39">
        <v>7599</v>
      </c>
      <c r="D63" s="3" t="s">
        <v>205</v>
      </c>
      <c r="E63"/>
      <c r="F63" s="13">
        <v>47100</v>
      </c>
      <c r="G63" s="56">
        <v>17100</v>
      </c>
      <c r="H63" s="13">
        <v>291800</v>
      </c>
      <c r="I63" s="13">
        <v>16700</v>
      </c>
      <c r="J63" s="13">
        <v>129600</v>
      </c>
      <c r="K63"/>
      <c r="L63"/>
      <c r="M63"/>
      <c r="N63"/>
      <c r="O63"/>
      <c r="P63" s="10"/>
      <c r="S63" s="25" t="s">
        <v>270</v>
      </c>
      <c r="T63" s="25">
        <v>4098671</v>
      </c>
      <c r="V63" s="28" t="s">
        <v>188</v>
      </c>
    </row>
    <row r="64" spans="3:28" ht="11.25" customHeight="1" x14ac:dyDescent="0.25">
      <c r="C64" s="39">
        <v>7600</v>
      </c>
      <c r="D64" s="3" t="s">
        <v>206</v>
      </c>
      <c r="E64"/>
      <c r="F64" s="13">
        <v>11800</v>
      </c>
      <c r="G64" s="56">
        <v>46500</v>
      </c>
      <c r="H64" s="13">
        <v>16000</v>
      </c>
      <c r="I64" s="13">
        <v>290600</v>
      </c>
      <c r="J64" s="13">
        <v>13700</v>
      </c>
      <c r="K64"/>
      <c r="L64"/>
      <c r="M64"/>
      <c r="N64"/>
      <c r="O64"/>
      <c r="P64" s="10"/>
      <c r="S64" s="25" t="s">
        <v>395</v>
      </c>
      <c r="T64" s="25">
        <v>4545218</v>
      </c>
      <c r="V64" s="28" t="s">
        <v>189</v>
      </c>
    </row>
    <row r="65" spans="3:28" ht="11.25" customHeight="1" x14ac:dyDescent="0.25">
      <c r="C65" s="39">
        <v>7601</v>
      </c>
      <c r="D65" s="3" t="s">
        <v>207</v>
      </c>
      <c r="E65"/>
      <c r="F65" s="13">
        <v>908500</v>
      </c>
      <c r="G65" s="56">
        <v>11900</v>
      </c>
      <c r="H65" s="13">
        <v>45400</v>
      </c>
      <c r="I65" s="13">
        <v>14800</v>
      </c>
      <c r="J65" s="13">
        <v>287600</v>
      </c>
      <c r="K65"/>
      <c r="L65"/>
      <c r="M65"/>
      <c r="N65"/>
      <c r="O65"/>
      <c r="P65" s="10"/>
      <c r="S65" s="25" t="s">
        <v>218</v>
      </c>
      <c r="T65" s="25">
        <v>4057157</v>
      </c>
      <c r="V65" s="28" t="s">
        <v>164</v>
      </c>
      <c r="X65" s="27">
        <f>IF(ISNUMBER(F57),F57,NA())</f>
        <v>1.24095043623538</v>
      </c>
      <c r="Y65" s="27">
        <f>IF(ISNUMBER(G57),G57,NA())</f>
        <v>0.56050288108957602</v>
      </c>
      <c r="Z65" s="27">
        <f>IF(ISNUMBER(H57),H57,NA())</f>
        <v>0.52482584852527003</v>
      </c>
      <c r="AA65" s="27">
        <f>IF(ISNUMBER(I57),I57,NA())</f>
        <v>0.80814973679079705</v>
      </c>
      <c r="AB65" s="27">
        <f>IF(ISNUMBER(J57),J57,NA())</f>
        <v>0.63548279318409595</v>
      </c>
    </row>
    <row r="66" spans="3:28" ht="11.25" customHeight="1" x14ac:dyDescent="0.25">
      <c r="C66" s="39">
        <v>7602</v>
      </c>
      <c r="D66" s="3" t="s">
        <v>208</v>
      </c>
      <c r="E66"/>
      <c r="F66" s="13">
        <v>2475300</v>
      </c>
      <c r="G66" s="56">
        <v>2231300</v>
      </c>
      <c r="H66" s="13">
        <v>2210200</v>
      </c>
      <c r="I66" s="13">
        <v>2249500</v>
      </c>
      <c r="J66" s="13">
        <v>1595200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47.150662375570697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2131800</v>
      </c>
      <c r="G69" s="56">
        <v>1738500</v>
      </c>
      <c r="H69" s="13">
        <v>1750900</v>
      </c>
      <c r="I69" s="13">
        <v>1821900</v>
      </c>
      <c r="J69" s="13">
        <v>1779900</v>
      </c>
      <c r="K69" s="4"/>
      <c r="L69" s="4"/>
      <c r="M69" s="4"/>
      <c r="N69"/>
      <c r="O69"/>
      <c r="P69" s="10"/>
      <c r="S69" s="25" t="s">
        <v>340</v>
      </c>
      <c r="T69" s="25">
        <v>4057049</v>
      </c>
      <c r="V69" s="28" t="str">
        <f>"Total Debt -"</f>
        <v>Total Debt -</v>
      </c>
      <c r="X69" s="47">
        <f>F44</f>
        <v>52.850834518374398</v>
      </c>
    </row>
    <row r="70" spans="3:28" ht="11.25" customHeight="1" x14ac:dyDescent="0.25">
      <c r="C70" s="39">
        <v>18630</v>
      </c>
      <c r="D70" s="3" t="s">
        <v>135</v>
      </c>
      <c r="F70" s="13">
        <v>871000</v>
      </c>
      <c r="G70" s="56">
        <v>604500</v>
      </c>
      <c r="H70" s="13">
        <v>652300</v>
      </c>
      <c r="I70" s="13">
        <v>679400</v>
      </c>
      <c r="J70" s="13">
        <v>664800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4.9743357487922699</v>
      </c>
      <c r="Y71" s="27">
        <f>IF(ISNUMBER(G52),G52,NA())</f>
        <v>4.8808189286325501</v>
      </c>
      <c r="Z71" s="27">
        <f>IF(ISNUMBER(H52),H52,NA())</f>
        <v>5.3278010272018301</v>
      </c>
      <c r="AA71" s="27">
        <f>IF(ISNUMBER(I52),I52,NA())</f>
        <v>5.2437962962963001</v>
      </c>
      <c r="AB71" s="27">
        <f>IF(ISNUMBER(J52),J52,NA())</f>
        <v>5.0031344984802404</v>
      </c>
    </row>
    <row r="72" spans="3:28" ht="11.25" customHeight="1" x14ac:dyDescent="0.25">
      <c r="C72" s="39">
        <v>18632</v>
      </c>
      <c r="D72" s="3" t="s">
        <v>137</v>
      </c>
      <c r="E72" s="5"/>
      <c r="F72" s="13">
        <v>497000</v>
      </c>
      <c r="G72" s="56">
        <v>468000</v>
      </c>
      <c r="H72" s="13">
        <v>493600</v>
      </c>
      <c r="I72" s="13">
        <v>525700</v>
      </c>
      <c r="J72" s="13">
        <v>461800</v>
      </c>
      <c r="K72"/>
      <c r="L72"/>
      <c r="M72"/>
      <c r="N72"/>
      <c r="O72"/>
      <c r="P72" s="10"/>
      <c r="S72" s="25" t="s">
        <v>271</v>
      </c>
      <c r="T72" s="25">
        <v>4082886</v>
      </c>
    </row>
    <row r="73" spans="3:28" ht="11.25" customHeight="1" x14ac:dyDescent="0.25">
      <c r="C73" s="39">
        <v>18636</v>
      </c>
      <c r="D73" s="3" t="s">
        <v>138</v>
      </c>
      <c r="F73" s="13">
        <v>295000</v>
      </c>
      <c r="G73" s="56">
        <v>272700</v>
      </c>
      <c r="H73" s="13">
        <v>249100</v>
      </c>
      <c r="I73" s="13">
        <v>239500</v>
      </c>
      <c r="J73" s="13">
        <v>217400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1780700</v>
      </c>
      <c r="G75" s="56">
        <v>1448000</v>
      </c>
      <c r="H75" s="13">
        <v>1495200</v>
      </c>
      <c r="I75" s="13">
        <v>1544200</v>
      </c>
      <c r="J75" s="13">
        <v>1442300</v>
      </c>
      <c r="K75"/>
      <c r="L75"/>
      <c r="M75"/>
      <c r="N75"/>
      <c r="O75"/>
      <c r="P75" s="10"/>
      <c r="S75" s="25" t="s">
        <v>16</v>
      </c>
      <c r="T75" s="25">
        <v>4056958</v>
      </c>
    </row>
    <row r="76" spans="3:28" ht="11.25" customHeight="1" x14ac:dyDescent="0.25">
      <c r="C76" s="39">
        <v>6200</v>
      </c>
      <c r="D76" s="3" t="s">
        <v>141</v>
      </c>
      <c r="F76" s="13">
        <v>662400</v>
      </c>
      <c r="G76" s="56">
        <v>584300</v>
      </c>
      <c r="H76" s="13">
        <v>525700</v>
      </c>
      <c r="I76" s="13">
        <v>540000</v>
      </c>
      <c r="J76" s="13">
        <v>526400</v>
      </c>
      <c r="K76"/>
      <c r="L76"/>
      <c r="M76"/>
      <c r="N76"/>
      <c r="O76"/>
      <c r="P76" s="10"/>
      <c r="S76" s="25" t="s">
        <v>312</v>
      </c>
      <c r="T76" s="25">
        <v>4246977</v>
      </c>
    </row>
    <row r="77" spans="3:28" ht="11.25" customHeight="1" x14ac:dyDescent="0.25">
      <c r="C77" s="39">
        <v>28017</v>
      </c>
      <c r="D77" s="3" t="s">
        <v>150</v>
      </c>
      <c r="E77"/>
      <c r="F77" s="13">
        <v>674000</v>
      </c>
      <c r="G77" s="56">
        <v>584300</v>
      </c>
      <c r="H77" s="13">
        <v>525700</v>
      </c>
      <c r="I77" s="13">
        <v>540000</v>
      </c>
      <c r="J77" s="13">
        <v>560000</v>
      </c>
      <c r="K77"/>
      <c r="L77"/>
      <c r="M77"/>
      <c r="N77"/>
      <c r="O77"/>
      <c r="P77" s="10"/>
      <c r="S77" s="25" t="s">
        <v>272</v>
      </c>
      <c r="T77" s="25">
        <v>4142320</v>
      </c>
    </row>
    <row r="78" spans="3:28" ht="11.25" customHeight="1" x14ac:dyDescent="0.25">
      <c r="C78" s="39">
        <v>4424</v>
      </c>
      <c r="D78" s="3" t="s">
        <v>142</v>
      </c>
      <c r="F78" s="13">
        <v>241500</v>
      </c>
      <c r="G78" s="56">
        <v>193100</v>
      </c>
      <c r="H78" s="13">
        <v>157500</v>
      </c>
      <c r="I78" s="13">
        <v>172600</v>
      </c>
      <c r="J78" s="13">
        <v>185600</v>
      </c>
      <c r="K78"/>
      <c r="L78"/>
      <c r="M78"/>
      <c r="N78"/>
      <c r="O78"/>
      <c r="P78" s="10"/>
      <c r="S78" s="25" t="s">
        <v>273</v>
      </c>
      <c r="T78" s="25">
        <v>4237697</v>
      </c>
    </row>
    <row r="79" spans="3:28" ht="11.25" customHeight="1" x14ac:dyDescent="0.25">
      <c r="C79" s="39">
        <v>4427</v>
      </c>
      <c r="D79" s="3" t="s">
        <v>143</v>
      </c>
      <c r="F79" s="13">
        <v>-600</v>
      </c>
      <c r="G79" s="56">
        <v>9400</v>
      </c>
      <c r="H79" s="13">
        <v>-4700</v>
      </c>
      <c r="I79" s="13">
        <v>20400</v>
      </c>
      <c r="J79" s="13">
        <v>48100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242100</v>
      </c>
      <c r="G81" s="93">
        <v>183700</v>
      </c>
      <c r="H81" s="92">
        <v>162200</v>
      </c>
      <c r="I81" s="92">
        <v>152200</v>
      </c>
      <c r="J81" s="92">
        <v>137500</v>
      </c>
      <c r="K81"/>
      <c r="L81"/>
      <c r="M81"/>
      <c r="N81"/>
      <c r="O81"/>
      <c r="P81" s="10"/>
      <c r="S81" s="25" t="s">
        <v>275</v>
      </c>
      <c r="T81" s="25">
        <v>4276419</v>
      </c>
    </row>
    <row r="82" spans="3:20" ht="11.25" customHeight="1" x14ac:dyDescent="0.25">
      <c r="C82" s="39">
        <v>833</v>
      </c>
      <c r="D82" s="94" t="s">
        <v>146</v>
      </c>
      <c r="E82" s="95"/>
      <c r="F82" s="96">
        <v>242100</v>
      </c>
      <c r="G82" s="97">
        <v>183700</v>
      </c>
      <c r="H82" s="96">
        <v>162200</v>
      </c>
      <c r="I82" s="96">
        <v>152200</v>
      </c>
      <c r="J82" s="96">
        <v>137500</v>
      </c>
      <c r="K82"/>
      <c r="L82"/>
      <c r="M82"/>
      <c r="N82"/>
      <c r="O82"/>
      <c r="P82" s="10"/>
      <c r="S82" s="25" t="s">
        <v>17</v>
      </c>
      <c r="T82" s="25">
        <v>4057059</v>
      </c>
    </row>
    <row r="83" spans="3:20" ht="11.25" customHeight="1" x14ac:dyDescent="0.25">
      <c r="C83" s="39">
        <v>47814</v>
      </c>
      <c r="D83" s="32" t="s">
        <v>190</v>
      </c>
      <c r="F83" s="13">
        <v>3100</v>
      </c>
      <c r="G83" s="56">
        <v>2900</v>
      </c>
      <c r="H83" s="13">
        <v>3600</v>
      </c>
      <c r="I83" s="13">
        <v>5000</v>
      </c>
      <c r="J83" s="13">
        <v>12800</v>
      </c>
      <c r="K83" s="16"/>
      <c r="L83"/>
      <c r="M83"/>
      <c r="N83"/>
      <c r="O83"/>
      <c r="P83" s="10"/>
      <c r="S83" s="25" t="s">
        <v>18</v>
      </c>
      <c r="T83" s="25">
        <v>4057141</v>
      </c>
    </row>
    <row r="84" spans="3:20" ht="11.25" customHeight="1" x14ac:dyDescent="0.25">
      <c r="C84" s="39">
        <v>47813</v>
      </c>
      <c r="D84" s="29" t="s">
        <v>191</v>
      </c>
      <c r="E84"/>
      <c r="F84" s="13">
        <v>239000</v>
      </c>
      <c r="G84" s="56">
        <v>180800</v>
      </c>
      <c r="H84" s="13">
        <v>158600</v>
      </c>
      <c r="I84" s="13">
        <v>147200</v>
      </c>
      <c r="J84" s="13">
        <v>124700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668500</v>
      </c>
      <c r="G87" s="56">
        <v>428000</v>
      </c>
      <c r="H87" s="13">
        <v>354100</v>
      </c>
      <c r="I87" s="13">
        <v>414500</v>
      </c>
      <c r="J87" s="13">
        <v>380400</v>
      </c>
      <c r="K87"/>
      <c r="L87"/>
      <c r="M87"/>
      <c r="N87"/>
      <c r="O87"/>
      <c r="P87" s="10"/>
      <c r="S87" s="25" t="s">
        <v>21</v>
      </c>
      <c r="T87" s="25">
        <v>4057039</v>
      </c>
    </row>
    <row r="88" spans="3:20" ht="11.25" customHeight="1" x14ac:dyDescent="0.25">
      <c r="C88" s="39">
        <v>18807</v>
      </c>
      <c r="D88" s="3" t="s">
        <v>152</v>
      </c>
      <c r="E88"/>
      <c r="F88" s="13">
        <v>7480200</v>
      </c>
      <c r="G88" s="56">
        <v>7136700</v>
      </c>
      <c r="H88" s="13">
        <v>7135700</v>
      </c>
      <c r="I88" s="13">
        <v>6871800</v>
      </c>
      <c r="J88" s="13">
        <v>6632000</v>
      </c>
      <c r="K88"/>
      <c r="L88"/>
      <c r="M88"/>
      <c r="N88"/>
      <c r="O88"/>
      <c r="P88" s="10"/>
      <c r="S88" s="25" t="s">
        <v>22</v>
      </c>
      <c r="T88" s="25">
        <v>4057113</v>
      </c>
    </row>
    <row r="89" spans="3:20" ht="11.25" customHeight="1" x14ac:dyDescent="0.25">
      <c r="C89" s="39">
        <v>18851</v>
      </c>
      <c r="D89" s="3" t="s">
        <v>153</v>
      </c>
      <c r="E89"/>
      <c r="F89" s="13">
        <v>1100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31400</v>
      </c>
      <c r="G90" s="56">
        <v>28000</v>
      </c>
      <c r="H90" s="13">
        <v>25100</v>
      </c>
      <c r="I90" s="13">
        <v>22100</v>
      </c>
      <c r="J90" s="13">
        <v>19400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9325700</v>
      </c>
      <c r="G92" s="97">
        <v>8154100</v>
      </c>
      <c r="H92" s="96">
        <v>7832200</v>
      </c>
      <c r="I92" s="96">
        <v>7628300</v>
      </c>
      <c r="J92" s="96">
        <v>7342900</v>
      </c>
      <c r="K92"/>
      <c r="L92"/>
      <c r="M92"/>
      <c r="N92"/>
      <c r="O92"/>
      <c r="P92" s="10"/>
      <c r="S92" s="25" t="s">
        <v>24</v>
      </c>
      <c r="T92" s="25">
        <v>4004172</v>
      </c>
    </row>
    <row r="93" spans="3:20" ht="11.25" customHeight="1" x14ac:dyDescent="0.25">
      <c r="C93" s="39">
        <v>6361</v>
      </c>
      <c r="D93" s="3" t="s">
        <v>157</v>
      </c>
      <c r="E93"/>
      <c r="F93" s="13">
        <v>538700</v>
      </c>
      <c r="G93" s="56">
        <v>763600</v>
      </c>
      <c r="H93" s="13">
        <v>674700</v>
      </c>
      <c r="I93" s="13">
        <v>512900</v>
      </c>
      <c r="J93" s="13">
        <v>598600</v>
      </c>
      <c r="K93"/>
      <c r="L93"/>
      <c r="M93"/>
      <c r="N93"/>
      <c r="O93"/>
      <c r="P93" s="10"/>
      <c r="S93" s="25" t="s">
        <v>25</v>
      </c>
      <c r="T93" s="25">
        <v>4000672</v>
      </c>
    </row>
    <row r="94" spans="3:20" ht="11.25" customHeight="1" x14ac:dyDescent="0.25">
      <c r="C94" s="39">
        <v>6148</v>
      </c>
      <c r="D94" s="3" t="s">
        <v>158</v>
      </c>
      <c r="E94"/>
      <c r="F94" s="13">
        <v>3505600</v>
      </c>
      <c r="G94" s="56">
        <v>2618900</v>
      </c>
      <c r="H94" s="13">
        <v>2616200</v>
      </c>
      <c r="I94" s="13">
        <v>2704300</v>
      </c>
      <c r="J94" s="13">
        <v>2496000</v>
      </c>
      <c r="K94"/>
      <c r="L94"/>
      <c r="M94"/>
      <c r="N94"/>
      <c r="O94"/>
      <c r="P94" s="10"/>
      <c r="S94" s="25" t="s">
        <v>26</v>
      </c>
      <c r="T94" s="25">
        <v>4059402</v>
      </c>
    </row>
    <row r="95" spans="3:20" ht="11.25" customHeight="1" x14ac:dyDescent="0.25">
      <c r="C95" s="39">
        <v>18082</v>
      </c>
      <c r="D95" s="3" t="s">
        <v>159</v>
      </c>
      <c r="E95"/>
      <c r="F95" s="13">
        <v>216800</v>
      </c>
      <c r="G95" s="56">
        <v>243300</v>
      </c>
      <c r="H95" s="13">
        <v>235800</v>
      </c>
      <c r="I95" s="13">
        <v>242700</v>
      </c>
      <c r="J95" s="13">
        <v>180200</v>
      </c>
      <c r="K95"/>
      <c r="L95"/>
      <c r="M95"/>
      <c r="N95"/>
      <c r="O95"/>
      <c r="P95" s="10"/>
      <c r="S95" s="25" t="s">
        <v>27</v>
      </c>
      <c r="T95" s="25">
        <v>4057080</v>
      </c>
    </row>
    <row r="96" spans="3:20" ht="11.25" customHeight="1" x14ac:dyDescent="0.25">
      <c r="C96" s="39">
        <v>845</v>
      </c>
      <c r="D96" s="3" t="s">
        <v>173</v>
      </c>
      <c r="E96"/>
      <c r="F96" s="13">
        <v>3530700</v>
      </c>
      <c r="G96" s="56">
        <v>2903300</v>
      </c>
      <c r="H96" s="13">
        <v>2832600</v>
      </c>
      <c r="I96" s="13">
        <v>2774200</v>
      </c>
      <c r="J96" s="13">
        <v>2651600</v>
      </c>
      <c r="K96"/>
      <c r="L96"/>
      <c r="M96"/>
      <c r="N96"/>
      <c r="O96"/>
      <c r="P96" s="10"/>
      <c r="S96" s="25" t="s">
        <v>28</v>
      </c>
      <c r="T96" s="25">
        <v>4057041</v>
      </c>
    </row>
    <row r="97" spans="3:20" ht="11.25" customHeight="1" x14ac:dyDescent="0.25">
      <c r="C97" s="39">
        <v>49691</v>
      </c>
      <c r="D97" s="32" t="s">
        <v>192</v>
      </c>
      <c r="E97"/>
      <c r="F97" s="13">
        <v>3149900</v>
      </c>
      <c r="G97" s="56">
        <v>2626100</v>
      </c>
      <c r="H97" s="13">
        <v>2440500</v>
      </c>
      <c r="I97" s="13">
        <v>2315300</v>
      </c>
      <c r="J97" s="13">
        <v>2234900</v>
      </c>
      <c r="K97"/>
      <c r="L97"/>
      <c r="M97"/>
      <c r="N97"/>
      <c r="O97"/>
      <c r="P97" s="10"/>
      <c r="S97" s="25" t="s">
        <v>431</v>
      </c>
      <c r="T97" s="25">
        <v>4072145</v>
      </c>
    </row>
    <row r="98" spans="3:20" ht="11.25" customHeight="1" x14ac:dyDescent="0.25">
      <c r="C98" s="48">
        <v>47772</v>
      </c>
      <c r="D98" s="99" t="s">
        <v>193</v>
      </c>
      <c r="E98" s="10"/>
      <c r="F98" s="92">
        <v>-100</v>
      </c>
      <c r="G98" s="93">
        <v>1600</v>
      </c>
      <c r="H98" s="92">
        <v>600</v>
      </c>
      <c r="I98" s="92">
        <v>300</v>
      </c>
      <c r="J98" s="92">
        <v>-400</v>
      </c>
      <c r="K98"/>
      <c r="L98"/>
      <c r="M98"/>
      <c r="N98"/>
      <c r="O98"/>
      <c r="P98" s="10"/>
      <c r="S98" s="25" t="s">
        <v>29</v>
      </c>
      <c r="T98" s="25">
        <v>4057081</v>
      </c>
    </row>
    <row r="99" spans="3:20" ht="11.25" customHeight="1" x14ac:dyDescent="0.25">
      <c r="C99" s="39">
        <v>3800</v>
      </c>
      <c r="D99" s="94" t="s">
        <v>160</v>
      </c>
      <c r="E99" s="95"/>
      <c r="F99" s="96">
        <v>3149800</v>
      </c>
      <c r="G99" s="97">
        <v>2627700</v>
      </c>
      <c r="H99" s="96">
        <v>2441100</v>
      </c>
      <c r="I99" s="96">
        <v>2315600</v>
      </c>
      <c r="J99" s="96">
        <v>2234500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6680500</v>
      </c>
      <c r="G101" s="56">
        <v>5531000</v>
      </c>
      <c r="H101" s="13">
        <v>5273700</v>
      </c>
      <c r="I101" s="13">
        <v>5089800</v>
      </c>
      <c r="J101" s="13">
        <v>4886100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96800</v>
      </c>
      <c r="G104" s="56">
        <v>356300</v>
      </c>
      <c r="H104" s="13">
        <v>339800</v>
      </c>
      <c r="I104" s="13">
        <v>504800</v>
      </c>
      <c r="J104" s="13">
        <v>444700</v>
      </c>
      <c r="K104"/>
      <c r="L104"/>
      <c r="M104"/>
      <c r="N104"/>
      <c r="O104"/>
      <c r="P104" s="10"/>
      <c r="S104" s="25" t="s">
        <v>410</v>
      </c>
      <c r="T104" s="25">
        <v>4057043</v>
      </c>
    </row>
    <row r="105" spans="3:20" ht="11.25" customHeight="1" x14ac:dyDescent="0.25">
      <c r="C105" s="39">
        <v>4993</v>
      </c>
      <c r="D105" s="3" t="s">
        <v>168</v>
      </c>
      <c r="E105"/>
      <c r="F105" s="13">
        <v>-920700</v>
      </c>
      <c r="G105" s="56">
        <v>-392600</v>
      </c>
      <c r="H105" s="13">
        <v>-330200</v>
      </c>
      <c r="I105" s="13">
        <v>-528900</v>
      </c>
      <c r="J105" s="13">
        <v>-220600</v>
      </c>
      <c r="K105"/>
      <c r="L105"/>
      <c r="M105"/>
      <c r="N105"/>
      <c r="O105"/>
      <c r="P105" s="10"/>
      <c r="S105" s="25" t="s">
        <v>261</v>
      </c>
      <c r="T105" s="25">
        <v>4057083</v>
      </c>
    </row>
    <row r="106" spans="3:20" ht="11.25" customHeight="1" x14ac:dyDescent="0.25">
      <c r="C106" s="39">
        <v>4992</v>
      </c>
      <c r="D106" s="3" t="s">
        <v>169</v>
      </c>
      <c r="E106"/>
      <c r="F106" s="13">
        <v>861900</v>
      </c>
      <c r="G106" s="56">
        <v>47900</v>
      </c>
      <c r="H106" s="13">
        <v>-32500</v>
      </c>
      <c r="I106" s="13">
        <v>47000</v>
      </c>
      <c r="J106" s="13">
        <v>-232800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38000</v>
      </c>
      <c r="G108" s="56">
        <v>11600</v>
      </c>
      <c r="H108" s="13">
        <v>-22900</v>
      </c>
      <c r="I108" s="13">
        <v>22900</v>
      </c>
      <c r="J108" s="13">
        <v>-8700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2.7084096623437599</v>
      </c>
      <c r="G111" s="55">
        <v>2.28808796122581</v>
      </c>
      <c r="H111" s="14">
        <v>2.09813841957271</v>
      </c>
      <c r="I111" s="14">
        <v>2.0032707804793</v>
      </c>
      <c r="J111" s="14">
        <v>1.8260079979150301</v>
      </c>
      <c r="K111"/>
      <c r="L111"/>
      <c r="M111"/>
      <c r="N111"/>
      <c r="O111"/>
      <c r="P111" s="10"/>
      <c r="S111" s="25" t="s">
        <v>291</v>
      </c>
      <c r="T111" s="25">
        <v>4062444</v>
      </c>
    </row>
    <row r="112" spans="3:20" ht="11.25" customHeight="1" x14ac:dyDescent="0.25">
      <c r="C112" s="39">
        <v>284</v>
      </c>
      <c r="D112" s="3" t="s">
        <v>166</v>
      </c>
      <c r="E112"/>
      <c r="F112" s="14">
        <v>8.2802847309805294</v>
      </c>
      <c r="G112" s="55">
        <v>7.2659672299736</v>
      </c>
      <c r="H112" s="14">
        <v>6.8741556962360599</v>
      </c>
      <c r="I112" s="14">
        <v>6.7204256563950597</v>
      </c>
      <c r="J112" s="14">
        <v>6.188501763723</v>
      </c>
      <c r="K112"/>
      <c r="L112"/>
      <c r="M112"/>
      <c r="N112"/>
      <c r="O112"/>
      <c r="P112" s="10"/>
      <c r="S112" s="25" t="s">
        <v>36</v>
      </c>
      <c r="T112" s="25">
        <v>4057103</v>
      </c>
    </row>
    <row r="113" spans="2:20" ht="11.25" customHeight="1" x14ac:dyDescent="0.25">
      <c r="C113" s="39">
        <v>18791</v>
      </c>
      <c r="D113" s="76" t="s">
        <v>172</v>
      </c>
      <c r="E113" s="61"/>
      <c r="F113" s="100">
        <v>3.8930262007417</v>
      </c>
      <c r="G113" s="101">
        <v>3.4144426089724398</v>
      </c>
      <c r="H113" s="100">
        <v>3.14317481003122</v>
      </c>
      <c r="I113" s="100">
        <v>2.9864291127784099</v>
      </c>
      <c r="J113" s="100">
        <v>2.8318328909667101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788E349-7D01-4DF1-BF91-9513006DD583}">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851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1A0BC-99D1-4672-B8C8-2D9F06591987}">
  <sheetPr codeName="Sheet53">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_xll.SNL.Clients.Office.Excel.Functions.SNLTable(1,AES!F20:G20,AES!C24:C35,AES!F21:G21,,"Options:Curr=USD,Mag=SNLstandard,ConvMethod=SNLrecommended")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AES Corporation</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_xll.SNL.Clients.Office.Excel.Functions.SNLTable(1,AES!F36:J36,AES!C41:C113,AES!F37:J37,,"Options:Curr=USD,Mag=SNLstandard,ConvMethod=SNLrecommended")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AES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48.847189328151302</v>
      </c>
      <c r="G42" s="55">
        <v>49.672042428834303</v>
      </c>
      <c r="H42" s="31">
        <v>56.104673085141101</v>
      </c>
      <c r="I42" s="14">
        <v>59.196001977044297</v>
      </c>
      <c r="J42" s="14">
        <v>57.908441831163401</v>
      </c>
      <c r="K42"/>
      <c r="L42"/>
      <c r="M42"/>
      <c r="N42"/>
      <c r="O42"/>
      <c r="P42" s="10"/>
      <c r="S42" s="25" t="s">
        <v>335</v>
      </c>
      <c r="T42" s="25">
        <v>4056935</v>
      </c>
      <c r="V42" s="8" t="str">
        <f>_xll.SNL.Clients.Office.Excel.Functions.SNLTable(1,AES!X42,AES!W48:W56,AES!X43,,"Options:Curr=USD,Mag=SNLstandard,ConvMethod=SNLrecommended")</f>
        <v>SNLTable</v>
      </c>
      <c r="W42" s="3"/>
      <c r="X42" s="7" t="e">
        <f>F36</f>
        <v>#N/A</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40.359506892573002</v>
      </c>
      <c r="G44" s="55">
        <v>39.3830501136487</v>
      </c>
      <c r="H44" s="31">
        <v>41.288554837736598</v>
      </c>
      <c r="I44" s="14">
        <v>40.803998022955703</v>
      </c>
      <c r="J44" s="14">
        <v>42.091558168836599</v>
      </c>
      <c r="K44"/>
      <c r="L44"/>
      <c r="M44"/>
      <c r="N44"/>
      <c r="O44"/>
      <c r="P44" s="10"/>
      <c r="S44" s="25" t="s">
        <v>408</v>
      </c>
      <c r="T44" s="25">
        <v>4024697</v>
      </c>
      <c r="V44" s="3"/>
      <c r="W44" s="3"/>
      <c r="X44" s="7">
        <v>1</v>
      </c>
    </row>
    <row r="45" spans="3:24" ht="11.25" customHeight="1" x14ac:dyDescent="0.25">
      <c r="C45" s="39">
        <v>18861</v>
      </c>
      <c r="D45" s="3" t="s">
        <v>163</v>
      </c>
      <c r="E45"/>
      <c r="F45" s="14">
        <v>35.926398251047502</v>
      </c>
      <c r="G45" s="55">
        <v>34.845762528412202</v>
      </c>
      <c r="H45" s="31">
        <v>35.763304089892202</v>
      </c>
      <c r="I45" s="14">
        <v>39.225108462847999</v>
      </c>
      <c r="J45" s="14">
        <v>40.2967940641187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2.1895803183791598</v>
      </c>
      <c r="G47" s="55">
        <v>2.30030487804878</v>
      </c>
      <c r="H47" s="14">
        <v>2.77041602465331</v>
      </c>
      <c r="I47" s="14">
        <v>2.9631811487481601</v>
      </c>
      <c r="J47" s="14">
        <v>3.33185840707965</v>
      </c>
      <c r="K47"/>
      <c r="L47"/>
      <c r="M47"/>
      <c r="N47"/>
      <c r="O47"/>
      <c r="P47" s="10"/>
      <c r="S47" s="25" t="s">
        <v>215</v>
      </c>
      <c r="T47" s="25">
        <v>4056955</v>
      </c>
      <c r="V47" s="3"/>
      <c r="W47" s="3"/>
      <c r="X47" s="7"/>
    </row>
    <row r="48" spans="3:24" ht="11.25" customHeight="1" x14ac:dyDescent="0.25">
      <c r="C48" s="39">
        <v>18778</v>
      </c>
      <c r="D48" s="3" t="s">
        <v>197</v>
      </c>
      <c r="E48"/>
      <c r="F48" s="14">
        <v>2.1895803183791598</v>
      </c>
      <c r="G48" s="55">
        <v>2.30030487804878</v>
      </c>
      <c r="H48" s="14">
        <v>2.77041602465331</v>
      </c>
      <c r="I48" s="14">
        <v>2.9631811487481601</v>
      </c>
      <c r="J48" s="14">
        <v>3.33185840707965</v>
      </c>
      <c r="K48" s="4"/>
      <c r="L48" s="4"/>
      <c r="M48" s="4"/>
      <c r="N48" s="4"/>
      <c r="O48" s="4"/>
      <c r="P48" s="44"/>
      <c r="Q48" s="44"/>
      <c r="S48" s="25" t="s">
        <v>5</v>
      </c>
      <c r="T48" s="25">
        <v>4022309</v>
      </c>
      <c r="V48" s="17" t="s">
        <v>174</v>
      </c>
      <c r="W48" s="114">
        <v>7597</v>
      </c>
      <c r="X48" s="20">
        <v>214200</v>
      </c>
    </row>
    <row r="49" spans="3:28" ht="11.25" customHeight="1" x14ac:dyDescent="0.25">
      <c r="C49" s="39">
        <v>7270</v>
      </c>
      <c r="D49" s="3" t="s">
        <v>148</v>
      </c>
      <c r="E49"/>
      <c r="F49" s="14">
        <v>5.9565846599131698</v>
      </c>
      <c r="G49" s="55">
        <v>6.1798780487804903</v>
      </c>
      <c r="H49" s="14">
        <v>6.84745762711864</v>
      </c>
      <c r="I49" s="14">
        <v>6.2827687776141401</v>
      </c>
      <c r="J49" s="14">
        <v>6.2920353982300901</v>
      </c>
      <c r="K49"/>
      <c r="L49"/>
      <c r="M49"/>
      <c r="N49"/>
      <c r="O49"/>
      <c r="P49" s="10"/>
      <c r="S49" s="25" t="s">
        <v>6</v>
      </c>
      <c r="T49" s="25">
        <v>4057038</v>
      </c>
      <c r="V49" s="17" t="s">
        <v>175</v>
      </c>
      <c r="W49" s="114">
        <v>7598</v>
      </c>
      <c r="X49" s="20">
        <v>89700</v>
      </c>
    </row>
    <row r="50" spans="3:28" ht="11.25" customHeight="1" x14ac:dyDescent="0.25">
      <c r="C50" s="39">
        <v>11512</v>
      </c>
      <c r="D50" s="3" t="s">
        <v>198</v>
      </c>
      <c r="E50"/>
      <c r="F50" s="14">
        <v>5.9565846599131698</v>
      </c>
      <c r="G50" s="55">
        <v>6.1798780487804903</v>
      </c>
      <c r="H50" s="14">
        <v>6.4838212634822803</v>
      </c>
      <c r="I50" s="14">
        <v>6.2827687776141401</v>
      </c>
      <c r="J50" s="14">
        <v>6.2920353982300901</v>
      </c>
      <c r="K50"/>
      <c r="L50"/>
      <c r="M50"/>
      <c r="N50"/>
      <c r="O50"/>
      <c r="P50" s="10"/>
      <c r="S50" s="25" t="s">
        <v>269</v>
      </c>
      <c r="T50" s="25">
        <v>4135391</v>
      </c>
      <c r="V50" s="18" t="s">
        <v>176</v>
      </c>
      <c r="W50" s="115">
        <v>7599</v>
      </c>
      <c r="X50" s="20">
        <v>74400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386700</v>
      </c>
    </row>
    <row r="52" spans="3:28" ht="11.25" customHeight="1" x14ac:dyDescent="0.25">
      <c r="C52" s="39">
        <v>18788</v>
      </c>
      <c r="D52" s="3" t="s">
        <v>210</v>
      </c>
      <c r="E52"/>
      <c r="F52" s="14">
        <v>4.83986273080661</v>
      </c>
      <c r="G52" s="55">
        <v>4.5839294523926997</v>
      </c>
      <c r="H52" s="14">
        <v>3.5724291179117902</v>
      </c>
      <c r="I52" s="14">
        <v>3.5364217065166401</v>
      </c>
      <c r="J52" s="14">
        <v>3.5704406938584201</v>
      </c>
      <c r="K52"/>
      <c r="L52"/>
      <c r="M52"/>
      <c r="N52"/>
      <c r="O52"/>
      <c r="P52" s="10"/>
      <c r="S52" s="25" t="s">
        <v>7</v>
      </c>
      <c r="T52" s="25">
        <v>4007308</v>
      </c>
      <c r="V52" s="19" t="s">
        <v>178</v>
      </c>
      <c r="W52" s="114">
        <v>7601</v>
      </c>
      <c r="X52" s="20">
        <v>77200</v>
      </c>
    </row>
    <row r="53" spans="3:28" ht="11.25" customHeight="1" x14ac:dyDescent="0.25">
      <c r="C53" s="39">
        <v>18794</v>
      </c>
      <c r="D53" s="3" t="s">
        <v>199</v>
      </c>
      <c r="E53"/>
      <c r="F53" s="14">
        <v>4.7264833574529703</v>
      </c>
      <c r="G53" s="55">
        <v>5.4969512195121997</v>
      </c>
      <c r="H53" s="14">
        <v>4.8613251155624004</v>
      </c>
      <c r="I53" s="14">
        <v>6.4521354933726096</v>
      </c>
      <c r="J53" s="14">
        <v>7.0471976401179903</v>
      </c>
      <c r="K53"/>
      <c r="L53"/>
      <c r="M53"/>
      <c r="N53"/>
      <c r="O53"/>
      <c r="P53" s="10"/>
      <c r="S53" s="25" t="s">
        <v>217</v>
      </c>
      <c r="T53" s="25">
        <v>4272394</v>
      </c>
      <c r="V53" s="17" t="s">
        <v>179</v>
      </c>
      <c r="W53" s="114">
        <v>7602</v>
      </c>
      <c r="X53" s="20">
        <v>1143900</v>
      </c>
    </row>
    <row r="54" spans="3:28" ht="11.25" customHeight="1" x14ac:dyDescent="0.25">
      <c r="C54" s="39">
        <v>18792</v>
      </c>
      <c r="D54" s="3" t="s">
        <v>200</v>
      </c>
      <c r="E54"/>
      <c r="F54" s="14">
        <v>13.0566553928982</v>
      </c>
      <c r="G54" s="55">
        <v>15.9767532589832</v>
      </c>
      <c r="H54" s="14">
        <v>15.9298306392561</v>
      </c>
      <c r="I54" s="14">
        <v>24.6182399681832</v>
      </c>
      <c r="J54" s="14">
        <v>26.996684502511201</v>
      </c>
      <c r="K54"/>
      <c r="L54"/>
      <c r="M54"/>
      <c r="N54"/>
      <c r="O54"/>
      <c r="P54" s="10"/>
      <c r="S54" s="25" t="s">
        <v>8</v>
      </c>
      <c r="T54" s="25">
        <v>4006321</v>
      </c>
      <c r="V54" s="26" t="s">
        <v>183</v>
      </c>
      <c r="W54" s="116"/>
      <c r="X54" s="20"/>
    </row>
    <row r="55" spans="3:28" ht="11.25" customHeight="1" x14ac:dyDescent="0.25">
      <c r="C55" s="39">
        <v>11576</v>
      </c>
      <c r="D55" s="3" t="s">
        <v>201</v>
      </c>
      <c r="E55"/>
      <c r="F55" s="14">
        <v>4.8133140376266299</v>
      </c>
      <c r="G55" s="55">
        <v>5.5701219512195097</v>
      </c>
      <c r="H55" s="14">
        <v>4.8043143297380597</v>
      </c>
      <c r="I55" s="14">
        <v>7.3519882179675999</v>
      </c>
      <c r="J55" s="14">
        <v>6.9424778761061896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0.53606919396393105</v>
      </c>
      <c r="G57" s="55">
        <v>0.55461270670148</v>
      </c>
      <c r="H57" s="14">
        <v>0.531139140717383</v>
      </c>
      <c r="I57" s="14">
        <v>0.82522833868180701</v>
      </c>
      <c r="J57" s="14">
        <v>1.0464123006833701</v>
      </c>
      <c r="K57"/>
      <c r="L57"/>
      <c r="M57"/>
      <c r="N57"/>
      <c r="O57"/>
      <c r="P57" s="10"/>
      <c r="S57" s="25" t="s">
        <v>338</v>
      </c>
      <c r="T57" s="25">
        <v>4963960</v>
      </c>
    </row>
    <row r="58" spans="3:28" ht="11.25" customHeight="1" x14ac:dyDescent="0.25">
      <c r="C58" s="39">
        <v>4963</v>
      </c>
      <c r="D58" s="3" t="s">
        <v>202</v>
      </c>
      <c r="E58"/>
      <c r="F58" s="14">
        <v>0.67671316566541095</v>
      </c>
      <c r="G58" s="55">
        <v>0.64970359260052901</v>
      </c>
      <c r="H58" s="14">
        <v>0.70324541873608504</v>
      </c>
      <c r="I58" s="14">
        <v>0.68930327488635301</v>
      </c>
      <c r="J58" s="14">
        <v>0.72686393965767304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214200</v>
      </c>
      <c r="G61" s="56">
        <v>203700</v>
      </c>
      <c r="H61" s="13">
        <v>212900</v>
      </c>
      <c r="I61" s="13">
        <v>57900</v>
      </c>
      <c r="J61" s="13">
        <v>64100</v>
      </c>
      <c r="K61"/>
      <c r="L61"/>
      <c r="M61"/>
      <c r="N61"/>
      <c r="O61"/>
      <c r="P61" s="10"/>
      <c r="S61" s="25" t="s">
        <v>409</v>
      </c>
      <c r="T61" s="25">
        <v>4086899</v>
      </c>
      <c r="V61" s="28" t="s">
        <v>148</v>
      </c>
      <c r="X61" s="27">
        <f>IF(ISNUMBER(F49),F49,NA())</f>
        <v>5.9565846599131698</v>
      </c>
      <c r="Y61" s="27">
        <f>IF(ISNUMBER(G49),G49,NA())</f>
        <v>6.1798780487804903</v>
      </c>
      <c r="Z61" s="27">
        <f>IF(ISNUMBER(H49),H49,NA())</f>
        <v>6.84745762711864</v>
      </c>
      <c r="AA61" s="27">
        <f>IF(ISNUMBER(I49),I49,NA())</f>
        <v>6.2827687776141401</v>
      </c>
      <c r="AB61" s="27">
        <f>IF(ISNUMBER(J49),J49,NA())</f>
        <v>6.2920353982300901</v>
      </c>
    </row>
    <row r="62" spans="3:28" ht="11.25" customHeight="1" x14ac:dyDescent="0.25">
      <c r="C62" s="39">
        <v>7598</v>
      </c>
      <c r="D62" s="3" t="s">
        <v>204</v>
      </c>
      <c r="E62"/>
      <c r="F62" s="13">
        <v>89700</v>
      </c>
      <c r="G62" s="56">
        <v>89200</v>
      </c>
      <c r="H62" s="13">
        <v>98600</v>
      </c>
      <c r="I62" s="13">
        <v>113700</v>
      </c>
      <c r="J62" s="13">
        <v>57600</v>
      </c>
      <c r="K62"/>
      <c r="L62"/>
      <c r="M62"/>
      <c r="N62"/>
      <c r="O62"/>
      <c r="P62" s="10"/>
      <c r="S62" s="25" t="s">
        <v>11</v>
      </c>
      <c r="T62" s="25">
        <v>4056975</v>
      </c>
      <c r="V62" s="118" t="s">
        <v>187</v>
      </c>
    </row>
    <row r="63" spans="3:28" ht="11.25" customHeight="1" x14ac:dyDescent="0.25">
      <c r="C63" s="39">
        <v>7599</v>
      </c>
      <c r="D63" s="3" t="s">
        <v>205</v>
      </c>
      <c r="E63"/>
      <c r="F63" s="13">
        <v>74400</v>
      </c>
      <c r="G63" s="56">
        <v>89100</v>
      </c>
      <c r="H63" s="13">
        <v>88800</v>
      </c>
      <c r="I63" s="13">
        <v>98500</v>
      </c>
      <c r="J63" s="13">
        <v>143000</v>
      </c>
      <c r="K63"/>
      <c r="L63"/>
      <c r="M63"/>
      <c r="N63"/>
      <c r="O63"/>
      <c r="P63" s="10"/>
      <c r="S63" s="25" t="s">
        <v>270</v>
      </c>
      <c r="T63" s="25">
        <v>4098671</v>
      </c>
      <c r="V63" s="28" t="s">
        <v>188</v>
      </c>
    </row>
    <row r="64" spans="3:28" ht="11.25" customHeight="1" x14ac:dyDescent="0.25">
      <c r="C64" s="39">
        <v>7600</v>
      </c>
      <c r="D64" s="3" t="s">
        <v>206</v>
      </c>
      <c r="E64"/>
      <c r="F64" s="13">
        <v>386700</v>
      </c>
      <c r="G64" s="56">
        <v>73900</v>
      </c>
      <c r="H64" s="13">
        <v>88800</v>
      </c>
      <c r="I64" s="13">
        <v>89300</v>
      </c>
      <c r="J64" s="13">
        <v>97800</v>
      </c>
      <c r="K64"/>
      <c r="L64"/>
      <c r="M64"/>
      <c r="N64"/>
      <c r="O64"/>
      <c r="P64" s="10"/>
      <c r="S64" s="25" t="s">
        <v>395</v>
      </c>
      <c r="T64" s="25">
        <v>4545218</v>
      </c>
      <c r="V64" s="28" t="s">
        <v>189</v>
      </c>
    </row>
    <row r="65" spans="3:28" ht="11.25" customHeight="1" x14ac:dyDescent="0.25">
      <c r="C65" s="39">
        <v>7601</v>
      </c>
      <c r="D65" s="3" t="s">
        <v>207</v>
      </c>
      <c r="E65"/>
      <c r="F65" s="13">
        <v>77200</v>
      </c>
      <c r="G65" s="56">
        <v>241100</v>
      </c>
      <c r="H65" s="13">
        <v>73500</v>
      </c>
      <c r="I65" s="13">
        <v>88500</v>
      </c>
      <c r="J65" s="13">
        <v>88000</v>
      </c>
      <c r="K65"/>
      <c r="L65"/>
      <c r="M65"/>
      <c r="N65"/>
      <c r="O65"/>
      <c r="P65" s="10"/>
      <c r="S65" s="25" t="s">
        <v>218</v>
      </c>
      <c r="T65" s="25">
        <v>4057157</v>
      </c>
      <c r="V65" s="28" t="s">
        <v>164</v>
      </c>
      <c r="X65" s="27">
        <f>IF(ISNUMBER(F57),F57,NA())</f>
        <v>0.53606919396393105</v>
      </c>
      <c r="Y65" s="27">
        <f>IF(ISNUMBER(G57),G57,NA())</f>
        <v>0.55461270670148</v>
      </c>
      <c r="Z65" s="27">
        <f>IF(ISNUMBER(H57),H57,NA())</f>
        <v>0.531139140717383</v>
      </c>
      <c r="AA65" s="27">
        <f>IF(ISNUMBER(I57),I57,NA())</f>
        <v>0.82522833868180701</v>
      </c>
      <c r="AB65" s="27">
        <f>IF(ISNUMBER(J57),J57,NA())</f>
        <v>1.0464123006833701</v>
      </c>
    </row>
    <row r="66" spans="3:28" ht="11.25" customHeight="1" x14ac:dyDescent="0.25">
      <c r="C66" s="39">
        <v>7602</v>
      </c>
      <c r="D66" s="3" t="s">
        <v>208</v>
      </c>
      <c r="E66"/>
      <c r="F66" s="13">
        <v>1143900</v>
      </c>
      <c r="G66" s="56">
        <v>1109100</v>
      </c>
      <c r="H66" s="13">
        <v>1059600</v>
      </c>
      <c r="I66" s="13">
        <v>1047300</v>
      </c>
      <c r="J66" s="13">
        <v>1062300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48.847189328151302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1419200</v>
      </c>
      <c r="G69" s="56">
        <v>1169100</v>
      </c>
      <c r="H69" s="13">
        <v>1240500</v>
      </c>
      <c r="I69" s="13">
        <v>1498600</v>
      </c>
      <c r="J69" s="13">
        <v>1419300</v>
      </c>
      <c r="K69" s="4"/>
      <c r="L69" s="4"/>
      <c r="M69" s="4"/>
      <c r="N69"/>
      <c r="O69"/>
      <c r="P69" s="10"/>
      <c r="S69" s="25" t="s">
        <v>340</v>
      </c>
      <c r="T69" s="25">
        <v>4057049</v>
      </c>
      <c r="V69" s="28" t="str">
        <f>"Total Debt -"</f>
        <v>Total Debt -</v>
      </c>
      <c r="X69" s="47">
        <f>F44</f>
        <v>40.359506892573002</v>
      </c>
    </row>
    <row r="70" spans="3:28" ht="11.25" customHeight="1" x14ac:dyDescent="0.25">
      <c r="C70" s="39">
        <v>18630</v>
      </c>
      <c r="D70" s="3" t="s">
        <v>135</v>
      </c>
      <c r="F70" s="13">
        <v>562400</v>
      </c>
      <c r="G70" s="56">
        <v>358600</v>
      </c>
      <c r="H70" s="13">
        <v>390700</v>
      </c>
      <c r="I70" s="13">
        <v>407500</v>
      </c>
      <c r="J70" s="13">
        <v>396900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4.83986273080661</v>
      </c>
      <c r="Y71" s="27">
        <f>IF(ISNUMBER(G52),G52,NA())</f>
        <v>4.5839294523926997</v>
      </c>
      <c r="Z71" s="27">
        <f>IF(ISNUMBER(H52),H52,NA())</f>
        <v>3.5724291179117902</v>
      </c>
      <c r="AA71" s="27">
        <f>IF(ISNUMBER(I52),I52,NA())</f>
        <v>3.5364217065166401</v>
      </c>
      <c r="AB71" s="27">
        <f>IF(ISNUMBER(J52),J52,NA())</f>
        <v>3.5704406938584201</v>
      </c>
    </row>
    <row r="72" spans="3:28" ht="11.25" customHeight="1" x14ac:dyDescent="0.25">
      <c r="C72" s="39">
        <v>18632</v>
      </c>
      <c r="D72" s="3" t="s">
        <v>137</v>
      </c>
      <c r="E72" s="5"/>
      <c r="F72" s="13">
        <v>403300</v>
      </c>
      <c r="G72" s="56">
        <v>385700</v>
      </c>
      <c r="H72" s="13">
        <v>414700</v>
      </c>
      <c r="I72" s="13">
        <v>628400</v>
      </c>
      <c r="J72" s="13">
        <v>562800</v>
      </c>
      <c r="K72"/>
      <c r="L72"/>
      <c r="M72"/>
      <c r="N72"/>
      <c r="O72"/>
      <c r="P72" s="10"/>
      <c r="S72" s="25" t="s">
        <v>271</v>
      </c>
      <c r="T72" s="25">
        <v>4082886</v>
      </c>
    </row>
    <row r="73" spans="3:28" ht="11.25" customHeight="1" x14ac:dyDescent="0.25">
      <c r="C73" s="39">
        <v>18636</v>
      </c>
      <c r="D73" s="3" t="s">
        <v>138</v>
      </c>
      <c r="F73" s="13">
        <v>231700</v>
      </c>
      <c r="G73" s="56">
        <v>217800</v>
      </c>
      <c r="H73" s="13">
        <v>202000</v>
      </c>
      <c r="I73" s="13">
        <v>205600</v>
      </c>
      <c r="J73" s="13">
        <v>177500</v>
      </c>
      <c r="K73"/>
      <c r="L73"/>
      <c r="M73"/>
      <c r="N73"/>
      <c r="O73"/>
      <c r="P73" s="10"/>
      <c r="S73" s="25" t="s">
        <v>396</v>
      </c>
      <c r="T73" s="25">
        <v>4235589</v>
      </c>
    </row>
    <row r="74" spans="3:28" ht="11.25" customHeight="1" x14ac:dyDescent="0.25">
      <c r="C74" s="39">
        <v>18635</v>
      </c>
      <c r="D74" s="3" t="s">
        <v>139</v>
      </c>
      <c r="F74" s="13">
        <v>0</v>
      </c>
      <c r="G74" s="56">
        <v>0</v>
      </c>
      <c r="H74" s="13">
        <v>0</v>
      </c>
      <c r="I74" s="13">
        <v>-2000</v>
      </c>
      <c r="J74" s="13">
        <v>-700</v>
      </c>
      <c r="K74"/>
      <c r="L74"/>
      <c r="M74"/>
      <c r="N74"/>
      <c r="O74"/>
      <c r="P74" s="10"/>
      <c r="S74" s="25" t="s">
        <v>288</v>
      </c>
      <c r="T74" s="25">
        <v>4304864</v>
      </c>
    </row>
    <row r="75" spans="3:28" ht="11.25" customHeight="1" x14ac:dyDescent="0.25">
      <c r="C75" s="39">
        <v>18634</v>
      </c>
      <c r="D75" s="3" t="s">
        <v>140</v>
      </c>
      <c r="F75" s="13">
        <v>1267900</v>
      </c>
      <c r="G75" s="56">
        <v>1018200</v>
      </c>
      <c r="H75" s="13">
        <v>1060700</v>
      </c>
      <c r="I75" s="13">
        <v>1297400</v>
      </c>
      <c r="J75" s="13">
        <v>1193400</v>
      </c>
      <c r="K75"/>
      <c r="L75"/>
      <c r="M75"/>
      <c r="N75"/>
      <c r="O75"/>
      <c r="P75" s="10"/>
      <c r="S75" s="25" t="s">
        <v>16</v>
      </c>
      <c r="T75" s="25">
        <v>4056958</v>
      </c>
    </row>
    <row r="76" spans="3:28" ht="11.25" customHeight="1" x14ac:dyDescent="0.25">
      <c r="C76" s="39">
        <v>6200</v>
      </c>
      <c r="D76" s="3" t="s">
        <v>141</v>
      </c>
      <c r="F76" s="13">
        <v>411600</v>
      </c>
      <c r="G76" s="56">
        <v>405400</v>
      </c>
      <c r="H76" s="13">
        <v>444400</v>
      </c>
      <c r="I76" s="13">
        <v>426600</v>
      </c>
      <c r="J76" s="13">
        <v>426600</v>
      </c>
      <c r="K76"/>
      <c r="L76"/>
      <c r="M76"/>
      <c r="N76"/>
      <c r="O76"/>
      <c r="P76" s="10"/>
      <c r="S76" s="25" t="s">
        <v>312</v>
      </c>
      <c r="T76" s="25">
        <v>4246977</v>
      </c>
    </row>
    <row r="77" spans="3:28" ht="11.25" customHeight="1" x14ac:dyDescent="0.25">
      <c r="C77" s="39">
        <v>28017</v>
      </c>
      <c r="D77" s="3" t="s">
        <v>150</v>
      </c>
      <c r="E77"/>
      <c r="F77" s="13">
        <v>411600</v>
      </c>
      <c r="G77" s="56">
        <v>405400</v>
      </c>
      <c r="H77" s="13">
        <v>420800</v>
      </c>
      <c r="I77" s="13">
        <v>426600</v>
      </c>
      <c r="J77" s="13">
        <v>426600</v>
      </c>
      <c r="K77"/>
      <c r="L77"/>
      <c r="M77"/>
      <c r="N77"/>
      <c r="O77"/>
      <c r="P77" s="10"/>
      <c r="S77" s="25" t="s">
        <v>272</v>
      </c>
      <c r="T77" s="25">
        <v>4142320</v>
      </c>
    </row>
    <row r="78" spans="3:28" ht="11.25" customHeight="1" x14ac:dyDescent="0.25">
      <c r="C78" s="39">
        <v>4424</v>
      </c>
      <c r="D78" s="3" t="s">
        <v>142</v>
      </c>
      <c r="F78" s="13">
        <v>110900</v>
      </c>
      <c r="G78" s="56">
        <v>122100</v>
      </c>
      <c r="H78" s="13">
        <v>178900</v>
      </c>
      <c r="I78" s="13">
        <v>158600</v>
      </c>
      <c r="J78" s="13">
        <v>186900</v>
      </c>
      <c r="K78"/>
      <c r="L78"/>
      <c r="M78"/>
      <c r="N78"/>
      <c r="O78"/>
      <c r="P78" s="10"/>
      <c r="S78" s="25" t="s">
        <v>273</v>
      </c>
      <c r="T78" s="25">
        <v>4237697</v>
      </c>
    </row>
    <row r="79" spans="3:28" ht="11.25" customHeight="1" x14ac:dyDescent="0.25">
      <c r="C79" s="39">
        <v>4427</v>
      </c>
      <c r="D79" s="3" t="s">
        <v>143</v>
      </c>
      <c r="F79" s="13">
        <v>-26900</v>
      </c>
      <c r="G79" s="56">
        <v>-39500</v>
      </c>
      <c r="H79" s="13">
        <v>-6600</v>
      </c>
      <c r="I79" s="13">
        <v>-15500</v>
      </c>
      <c r="J79" s="13">
        <v>14700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137800</v>
      </c>
      <c r="G81" s="93">
        <v>161600</v>
      </c>
      <c r="H81" s="92">
        <v>185500</v>
      </c>
      <c r="I81" s="92">
        <v>174100</v>
      </c>
      <c r="J81" s="92">
        <v>172200</v>
      </c>
      <c r="K81"/>
      <c r="L81"/>
      <c r="M81"/>
      <c r="N81"/>
      <c r="O81"/>
      <c r="P81" s="10"/>
      <c r="S81" s="25" t="s">
        <v>275</v>
      </c>
      <c r="T81" s="25">
        <v>4276419</v>
      </c>
    </row>
    <row r="82" spans="3:20" ht="11.25" customHeight="1" x14ac:dyDescent="0.25">
      <c r="C82" s="39">
        <v>833</v>
      </c>
      <c r="D82" s="94" t="s">
        <v>146</v>
      </c>
      <c r="E82" s="95"/>
      <c r="F82" s="96">
        <v>137800</v>
      </c>
      <c r="G82" s="97">
        <v>161600</v>
      </c>
      <c r="H82" s="96">
        <v>185500</v>
      </c>
      <c r="I82" s="96">
        <v>174100</v>
      </c>
      <c r="J82" s="96">
        <v>172200</v>
      </c>
      <c r="K82"/>
      <c r="L82"/>
      <c r="M82"/>
      <c r="N82"/>
      <c r="O82"/>
      <c r="P82" s="10"/>
      <c r="S82" s="25" t="s">
        <v>17</v>
      </c>
      <c r="T82" s="25">
        <v>4057059</v>
      </c>
    </row>
    <row r="83" spans="3:20" ht="11.25" customHeight="1" x14ac:dyDescent="0.25">
      <c r="C83" s="39">
        <v>47814</v>
      </c>
      <c r="D83" s="32" t="s">
        <v>190</v>
      </c>
      <c r="F83" s="13">
        <v>-31400</v>
      </c>
      <c r="G83" s="56">
        <v>-12600</v>
      </c>
      <c r="H83" s="13">
        <v>-100</v>
      </c>
      <c r="I83" s="13">
        <v>0</v>
      </c>
      <c r="J83" s="13">
        <v>0</v>
      </c>
      <c r="K83" s="16"/>
      <c r="L83"/>
      <c r="M83"/>
      <c r="N83"/>
      <c r="O83"/>
      <c r="P83" s="10"/>
      <c r="S83" s="25" t="s">
        <v>18</v>
      </c>
      <c r="T83" s="25">
        <v>4057141</v>
      </c>
    </row>
    <row r="84" spans="3:20" ht="11.25" customHeight="1" x14ac:dyDescent="0.25">
      <c r="C84" s="39">
        <v>47813</v>
      </c>
      <c r="D84" s="29" t="s">
        <v>191</v>
      </c>
      <c r="E84"/>
      <c r="F84" s="13">
        <v>169200</v>
      </c>
      <c r="G84" s="56">
        <v>174200</v>
      </c>
      <c r="H84" s="13">
        <v>185600</v>
      </c>
      <c r="I84" s="13">
        <v>174100</v>
      </c>
      <c r="J84" s="13">
        <v>172200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291300</v>
      </c>
      <c r="G87" s="56">
        <v>254900</v>
      </c>
      <c r="H87" s="13">
        <v>269500</v>
      </c>
      <c r="I87" s="13">
        <v>334300</v>
      </c>
      <c r="J87" s="13">
        <v>367500</v>
      </c>
      <c r="K87"/>
      <c r="L87"/>
      <c r="M87"/>
      <c r="N87"/>
      <c r="O87"/>
      <c r="P87" s="10"/>
      <c r="S87" s="25" t="s">
        <v>21</v>
      </c>
      <c r="T87" s="25">
        <v>4057039</v>
      </c>
    </row>
    <row r="88" spans="3:20" ht="11.25" customHeight="1" x14ac:dyDescent="0.25">
      <c r="C88" s="39">
        <v>18807</v>
      </c>
      <c r="D88" s="3" t="s">
        <v>152</v>
      </c>
      <c r="E88"/>
      <c r="F88" s="13">
        <v>5116600</v>
      </c>
      <c r="G88" s="56">
        <v>4863200</v>
      </c>
      <c r="H88" s="13">
        <v>4405600</v>
      </c>
      <c r="I88" s="13">
        <v>3904400</v>
      </c>
      <c r="J88" s="13">
        <v>3822400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355000</v>
      </c>
      <c r="G90" s="56">
        <v>342500</v>
      </c>
      <c r="H90" s="13">
        <v>241200</v>
      </c>
      <c r="I90" s="13">
        <v>210200</v>
      </c>
      <c r="J90" s="13">
        <v>171800</v>
      </c>
      <c r="K90"/>
      <c r="L90"/>
      <c r="M90"/>
      <c r="N90"/>
      <c r="O90"/>
      <c r="P90" s="10"/>
      <c r="S90" s="25" t="s">
        <v>289</v>
      </c>
      <c r="T90" s="25">
        <v>4056937</v>
      </c>
    </row>
    <row r="91" spans="3:20" ht="11.25" customHeight="1" x14ac:dyDescent="0.25">
      <c r="C91" s="39">
        <v>3706</v>
      </c>
      <c r="D91" s="23" t="s">
        <v>155</v>
      </c>
      <c r="E91" s="10"/>
      <c r="F91" s="92">
        <v>800</v>
      </c>
      <c r="G91" s="93">
        <v>0</v>
      </c>
      <c r="H91" s="92">
        <v>1000</v>
      </c>
      <c r="I91" s="92">
        <v>223300</v>
      </c>
      <c r="J91" s="92">
        <v>225900</v>
      </c>
      <c r="K91"/>
      <c r="L91"/>
      <c r="M91"/>
      <c r="N91"/>
      <c r="O91"/>
      <c r="P91" s="10"/>
      <c r="S91" s="25" t="s">
        <v>23</v>
      </c>
      <c r="T91" s="25">
        <v>4056982</v>
      </c>
    </row>
    <row r="92" spans="3:20" ht="11.25" customHeight="1" x14ac:dyDescent="0.25">
      <c r="C92" s="39">
        <v>220</v>
      </c>
      <c r="D92" s="98" t="s">
        <v>156</v>
      </c>
      <c r="E92" s="95"/>
      <c r="F92" s="96">
        <v>6435000</v>
      </c>
      <c r="G92" s="97">
        <v>6084600</v>
      </c>
      <c r="H92" s="96">
        <v>5482800</v>
      </c>
      <c r="I92" s="96">
        <v>5165000</v>
      </c>
      <c r="J92" s="96">
        <v>5080000</v>
      </c>
      <c r="K92"/>
      <c r="L92"/>
      <c r="M92"/>
      <c r="N92"/>
      <c r="O92"/>
      <c r="P92" s="10"/>
      <c r="S92" s="25" t="s">
        <v>24</v>
      </c>
      <c r="T92" s="25">
        <v>4004172</v>
      </c>
    </row>
    <row r="93" spans="3:20" ht="11.25" customHeight="1" x14ac:dyDescent="0.25">
      <c r="C93" s="39">
        <v>6361</v>
      </c>
      <c r="D93" s="3" t="s">
        <v>157</v>
      </c>
      <c r="E93"/>
      <c r="F93" s="13">
        <v>543400</v>
      </c>
      <c r="G93" s="56">
        <v>459600</v>
      </c>
      <c r="H93" s="13">
        <v>507400</v>
      </c>
      <c r="I93" s="13">
        <v>405100</v>
      </c>
      <c r="J93" s="13">
        <v>351200</v>
      </c>
      <c r="K93"/>
      <c r="L93"/>
      <c r="M93"/>
      <c r="N93"/>
      <c r="O93"/>
      <c r="P93" s="10"/>
      <c r="S93" s="25" t="s">
        <v>25</v>
      </c>
      <c r="T93" s="25">
        <v>4000672</v>
      </c>
    </row>
    <row r="94" spans="3:20" ht="11.25" customHeight="1" x14ac:dyDescent="0.25">
      <c r="C94" s="39">
        <v>6148</v>
      </c>
      <c r="D94" s="3" t="s">
        <v>158</v>
      </c>
      <c r="E94"/>
      <c r="F94" s="13">
        <v>1774800</v>
      </c>
      <c r="G94" s="56">
        <v>1609700</v>
      </c>
      <c r="H94" s="13">
        <v>1422700</v>
      </c>
      <c r="I94" s="13">
        <v>1428500</v>
      </c>
      <c r="J94" s="13">
        <v>1439200</v>
      </c>
      <c r="K94"/>
      <c r="L94"/>
      <c r="M94"/>
      <c r="N94"/>
      <c r="O94"/>
      <c r="P94" s="10"/>
      <c r="S94" s="25" t="s">
        <v>26</v>
      </c>
      <c r="T94" s="25">
        <v>4059402</v>
      </c>
    </row>
    <row r="95" spans="3:20" ht="11.25" customHeight="1" x14ac:dyDescent="0.25">
      <c r="C95" s="39">
        <v>18082</v>
      </c>
      <c r="D95" s="3" t="s">
        <v>159</v>
      </c>
      <c r="E95"/>
      <c r="F95" s="13">
        <v>269200</v>
      </c>
      <c r="G95" s="56">
        <v>268800</v>
      </c>
      <c r="H95" s="13">
        <v>271200</v>
      </c>
      <c r="I95" s="13">
        <v>262600</v>
      </c>
      <c r="J95" s="13">
        <v>267100</v>
      </c>
      <c r="K95"/>
      <c r="L95"/>
      <c r="M95"/>
      <c r="N95"/>
      <c r="O95"/>
      <c r="P95" s="10"/>
      <c r="S95" s="25" t="s">
        <v>27</v>
      </c>
      <c r="T95" s="25">
        <v>4057080</v>
      </c>
    </row>
    <row r="96" spans="3:20" ht="11.25" customHeight="1" x14ac:dyDescent="0.25">
      <c r="C96" s="39">
        <v>845</v>
      </c>
      <c r="D96" s="3" t="s">
        <v>173</v>
      </c>
      <c r="E96"/>
      <c r="F96" s="13">
        <v>1993800</v>
      </c>
      <c r="G96" s="56">
        <v>1819300</v>
      </c>
      <c r="H96" s="13">
        <v>1642500</v>
      </c>
      <c r="I96" s="13">
        <v>1486000</v>
      </c>
      <c r="J96" s="13">
        <v>1503300</v>
      </c>
      <c r="K96"/>
      <c r="L96"/>
      <c r="M96"/>
      <c r="N96"/>
      <c r="O96"/>
      <c r="P96" s="10"/>
      <c r="S96" s="25" t="s">
        <v>28</v>
      </c>
      <c r="T96" s="25">
        <v>4057041</v>
      </c>
    </row>
    <row r="97" spans="3:20" ht="11.25" customHeight="1" x14ac:dyDescent="0.25">
      <c r="C97" s="39">
        <v>49691</v>
      </c>
      <c r="D97" s="32" t="s">
        <v>192</v>
      </c>
      <c r="E97"/>
      <c r="F97" s="13">
        <v>2413100</v>
      </c>
      <c r="G97" s="56">
        <v>2294600</v>
      </c>
      <c r="H97" s="13">
        <v>2231900</v>
      </c>
      <c r="I97" s="13">
        <v>2155800</v>
      </c>
      <c r="J97" s="13">
        <v>2068200</v>
      </c>
      <c r="K97"/>
      <c r="L97"/>
      <c r="M97"/>
      <c r="N97"/>
      <c r="O97"/>
      <c r="P97" s="10"/>
      <c r="S97" s="25" t="s">
        <v>431</v>
      </c>
      <c r="T97" s="25">
        <v>4072145</v>
      </c>
    </row>
    <row r="98" spans="3:20" ht="11.25" customHeight="1" x14ac:dyDescent="0.25">
      <c r="C98" s="48">
        <v>47772</v>
      </c>
      <c r="D98" s="99" t="s">
        <v>193</v>
      </c>
      <c r="E98" s="10"/>
      <c r="F98" s="92">
        <v>533200</v>
      </c>
      <c r="G98" s="93">
        <v>505600</v>
      </c>
      <c r="H98" s="92">
        <v>103700</v>
      </c>
      <c r="I98" s="92">
        <v>0</v>
      </c>
      <c r="J98" s="92">
        <v>0</v>
      </c>
      <c r="K98"/>
      <c r="L98"/>
      <c r="M98"/>
      <c r="N98"/>
      <c r="O98"/>
      <c r="P98" s="10"/>
      <c r="S98" s="25" t="s">
        <v>29</v>
      </c>
      <c r="T98" s="25">
        <v>4057081</v>
      </c>
    </row>
    <row r="99" spans="3:20" ht="11.25" customHeight="1" x14ac:dyDescent="0.25">
      <c r="C99" s="39">
        <v>3800</v>
      </c>
      <c r="D99" s="94" t="s">
        <v>160</v>
      </c>
      <c r="E99" s="95"/>
      <c r="F99" s="96">
        <v>2946300</v>
      </c>
      <c r="G99" s="97">
        <v>2800200</v>
      </c>
      <c r="H99" s="96">
        <v>2335600</v>
      </c>
      <c r="I99" s="96">
        <v>2155800</v>
      </c>
      <c r="J99" s="96">
        <v>2068200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4940100</v>
      </c>
      <c r="G101" s="56">
        <v>4619500</v>
      </c>
      <c r="H101" s="13">
        <v>3978100</v>
      </c>
      <c r="I101" s="13">
        <v>3641800</v>
      </c>
      <c r="J101" s="13">
        <v>3571500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263500</v>
      </c>
      <c r="G104" s="56">
        <v>299800</v>
      </c>
      <c r="H104" s="13">
        <v>246900</v>
      </c>
      <c r="I104" s="13">
        <v>431300</v>
      </c>
      <c r="J104" s="13">
        <v>402900</v>
      </c>
      <c r="K104"/>
      <c r="L104"/>
      <c r="M104"/>
      <c r="N104"/>
      <c r="O104"/>
      <c r="P104" s="10"/>
      <c r="S104" s="25" t="s">
        <v>410</v>
      </c>
      <c r="T104" s="25">
        <v>4057043</v>
      </c>
    </row>
    <row r="105" spans="3:20" ht="11.25" customHeight="1" x14ac:dyDescent="0.25">
      <c r="C105" s="39">
        <v>4993</v>
      </c>
      <c r="D105" s="3" t="s">
        <v>168</v>
      </c>
      <c r="E105"/>
      <c r="F105" s="13">
        <v>-485200</v>
      </c>
      <c r="G105" s="56">
        <v>-812800</v>
      </c>
      <c r="H105" s="13">
        <v>-342700</v>
      </c>
      <c r="I105" s="13">
        <v>-347200</v>
      </c>
      <c r="J105" s="13">
        <v>-229000</v>
      </c>
      <c r="K105"/>
      <c r="L105"/>
      <c r="M105"/>
      <c r="N105"/>
      <c r="O105"/>
      <c r="P105" s="10"/>
      <c r="S105" s="25" t="s">
        <v>261</v>
      </c>
      <c r="T105" s="25">
        <v>4057083</v>
      </c>
    </row>
    <row r="106" spans="3:20" ht="11.25" customHeight="1" x14ac:dyDescent="0.25">
      <c r="C106" s="39">
        <v>4992</v>
      </c>
      <c r="D106" s="3" t="s">
        <v>169</v>
      </c>
      <c r="E106"/>
      <c r="F106" s="13">
        <v>204200</v>
      </c>
      <c r="G106" s="56">
        <v>485700</v>
      </c>
      <c r="H106" s="13">
        <v>109300</v>
      </c>
      <c r="I106" s="13">
        <v>-115200</v>
      </c>
      <c r="J106" s="13">
        <v>-102100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-17500</v>
      </c>
      <c r="G108" s="56">
        <v>-27300</v>
      </c>
      <c r="H108" s="13">
        <v>13500</v>
      </c>
      <c r="I108" s="13">
        <v>-31100</v>
      </c>
      <c r="J108" s="13">
        <v>71800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2.1907964292244002</v>
      </c>
      <c r="G111" s="55">
        <v>2.80529986416169</v>
      </c>
      <c r="H111" s="14">
        <v>3.5341748035246501</v>
      </c>
      <c r="I111" s="14">
        <v>3.4016197258775098</v>
      </c>
      <c r="J111" s="14">
        <v>3.4734636554574201</v>
      </c>
      <c r="K111"/>
      <c r="L111"/>
      <c r="M111"/>
      <c r="N111"/>
      <c r="O111"/>
      <c r="P111" s="10"/>
      <c r="S111" s="25" t="s">
        <v>291</v>
      </c>
      <c r="T111" s="25">
        <v>4062444</v>
      </c>
    </row>
    <row r="112" spans="3:20" ht="11.25" customHeight="1" x14ac:dyDescent="0.25">
      <c r="C112" s="39">
        <v>284</v>
      </c>
      <c r="D112" s="3" t="s">
        <v>166</v>
      </c>
      <c r="E112"/>
      <c r="F112" s="14">
        <v>4.8282899952260196</v>
      </c>
      <c r="G112" s="55">
        <v>6.5833562487905697</v>
      </c>
      <c r="H112" s="14">
        <v>8.3773653073206003</v>
      </c>
      <c r="I112" s="14">
        <v>8.2574464048567595</v>
      </c>
      <c r="J112" s="14">
        <v>8.56524658658509</v>
      </c>
      <c r="K112"/>
      <c r="L112"/>
      <c r="M112"/>
      <c r="N112"/>
      <c r="O112"/>
      <c r="P112" s="10"/>
      <c r="S112" s="25" t="s">
        <v>36</v>
      </c>
      <c r="T112" s="25">
        <v>4057103</v>
      </c>
    </row>
    <row r="113" spans="2:20" ht="11.25" customHeight="1" x14ac:dyDescent="0.25">
      <c r="C113" s="39">
        <v>18791</v>
      </c>
      <c r="D113" s="76" t="s">
        <v>172</v>
      </c>
      <c r="E113" s="61"/>
      <c r="F113" s="100">
        <v>2.8435236581993801</v>
      </c>
      <c r="G113" s="101">
        <v>3.7468119638302801</v>
      </c>
      <c r="H113" s="100">
        <v>4.8791554195120197</v>
      </c>
      <c r="I113" s="100">
        <v>4.8133313519696701</v>
      </c>
      <c r="J113" s="100">
        <v>4.8732171156893802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5670E08-978E-416D-B866-C3A209374E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90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82A7-1217-4BA5-83DC-0C64634CBF9B}">
  <sheetPr codeName="Sheet52">
    <outlinePr summaryRight="0"/>
    <pageSetUpPr autoPageBreaks="0"/>
  </sheetPr>
  <dimension ref="A1:AB460"/>
  <sheetViews>
    <sheetView showGridLines="0" topLeftCell="A6"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31</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_xll.SNL.Clients.Office.Excel.Functions.SNLTable(1,DPL!F20:G20,DPL!C24:C35,DPL!F21:G21,,"Options:Curr=USD,Mag=SNLstandard,ConvMethod=SNLrecommended")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Dayton Power and Light Company</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_xll.SNL.Clients.Office.Excel.Functions.SNLTable(1,DPL!F36:J36,DPL!C41:C113,DPL!F37:J37,,"Options:Curr=USD,Mag=SNLstandard,ConvMethod=SNLrecommended")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Dayton Power and Light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48.847189328151302</v>
      </c>
      <c r="G42" s="55">
        <v>49.672042428834303</v>
      </c>
      <c r="H42" s="31">
        <v>56.104673085141101</v>
      </c>
      <c r="I42" s="14">
        <v>59.196001977044297</v>
      </c>
      <c r="J42" s="14">
        <v>57.908441831163401</v>
      </c>
      <c r="K42"/>
      <c r="L42"/>
      <c r="M42"/>
      <c r="N42"/>
      <c r="O42"/>
      <c r="P42" s="10"/>
      <c r="S42" s="25" t="s">
        <v>335</v>
      </c>
      <c r="T42" s="25">
        <v>4056935</v>
      </c>
      <c r="V42" s="8" t="str">
        <f>_xll.SNL.Clients.Office.Excel.Functions.SNLTable(1,DPL!X42,DPL!W48:W56,DPL!X43,,"Options:Curr=USD,Mag=SNLstandard,ConvMethod=SNLrecommended")</f>
        <v>SNLTable</v>
      </c>
      <c r="W42" s="3"/>
      <c r="X42" s="7" t="e">
        <f>F36</f>
        <v>#N/A</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40.359506892573002</v>
      </c>
      <c r="G44" s="55">
        <v>39.3830501136487</v>
      </c>
      <c r="H44" s="31">
        <v>41.288554837736598</v>
      </c>
      <c r="I44" s="14">
        <v>40.803998022955703</v>
      </c>
      <c r="J44" s="14">
        <v>42.091558168836599</v>
      </c>
      <c r="K44"/>
      <c r="L44"/>
      <c r="M44"/>
      <c r="N44"/>
      <c r="O44"/>
      <c r="P44" s="10"/>
      <c r="S44" s="25" t="s">
        <v>408</v>
      </c>
      <c r="T44" s="25">
        <v>4024697</v>
      </c>
      <c r="V44" s="3"/>
      <c r="W44" s="3"/>
      <c r="X44" s="7">
        <v>1</v>
      </c>
    </row>
    <row r="45" spans="3:24" ht="11.25" customHeight="1" x14ac:dyDescent="0.25">
      <c r="C45" s="39">
        <v>18861</v>
      </c>
      <c r="D45" s="3" t="s">
        <v>163</v>
      </c>
      <c r="E45"/>
      <c r="F45" s="14">
        <v>35.926398251047502</v>
      </c>
      <c r="G45" s="55">
        <v>34.845762528412202</v>
      </c>
      <c r="H45" s="31">
        <v>35.763304089892202</v>
      </c>
      <c r="I45" s="14">
        <v>39.225108462847999</v>
      </c>
      <c r="J45" s="14">
        <v>40.2967940641187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2.1895803183791598</v>
      </c>
      <c r="G47" s="55">
        <v>2.30030487804878</v>
      </c>
      <c r="H47" s="14">
        <v>2.77041602465331</v>
      </c>
      <c r="I47" s="14">
        <v>2.9631811487481601</v>
      </c>
      <c r="J47" s="14">
        <v>3.33185840707965</v>
      </c>
      <c r="K47"/>
      <c r="L47"/>
      <c r="M47"/>
      <c r="N47"/>
      <c r="O47"/>
      <c r="P47" s="10"/>
      <c r="S47" s="25" t="s">
        <v>215</v>
      </c>
      <c r="T47" s="25">
        <v>4056955</v>
      </c>
      <c r="V47" s="3"/>
      <c r="W47" s="3"/>
      <c r="X47" s="7"/>
    </row>
    <row r="48" spans="3:24" ht="11.25" customHeight="1" x14ac:dyDescent="0.25">
      <c r="C48" s="39">
        <v>18778</v>
      </c>
      <c r="D48" s="3" t="s">
        <v>197</v>
      </c>
      <c r="E48"/>
      <c r="F48" s="14">
        <v>2.1895803183791598</v>
      </c>
      <c r="G48" s="55">
        <v>2.30030487804878</v>
      </c>
      <c r="H48" s="14">
        <v>2.77041602465331</v>
      </c>
      <c r="I48" s="14">
        <v>2.9631811487481601</v>
      </c>
      <c r="J48" s="14">
        <v>3.33185840707965</v>
      </c>
      <c r="K48" s="4"/>
      <c r="L48" s="4"/>
      <c r="M48" s="4"/>
      <c r="N48" s="4"/>
      <c r="O48" s="4"/>
      <c r="P48" s="44"/>
      <c r="Q48" s="44"/>
      <c r="S48" s="25" t="s">
        <v>5</v>
      </c>
      <c r="T48" s="25">
        <v>4022309</v>
      </c>
      <c r="V48" s="17" t="s">
        <v>174</v>
      </c>
      <c r="W48" s="114">
        <v>7597</v>
      </c>
      <c r="X48" s="20">
        <v>214200</v>
      </c>
    </row>
    <row r="49" spans="3:28" ht="11.25" customHeight="1" x14ac:dyDescent="0.25">
      <c r="C49" s="39">
        <v>7270</v>
      </c>
      <c r="D49" s="3" t="s">
        <v>148</v>
      </c>
      <c r="E49"/>
      <c r="F49" s="14">
        <v>5.9565846599131698</v>
      </c>
      <c r="G49" s="55">
        <v>6.1798780487804903</v>
      </c>
      <c r="H49" s="14">
        <v>6.84745762711864</v>
      </c>
      <c r="I49" s="14">
        <v>6.2827687776141401</v>
      </c>
      <c r="J49" s="14">
        <v>6.2920353982300901</v>
      </c>
      <c r="K49"/>
      <c r="L49"/>
      <c r="M49"/>
      <c r="N49"/>
      <c r="O49"/>
      <c r="P49" s="10"/>
      <c r="S49" s="25" t="s">
        <v>6</v>
      </c>
      <c r="T49" s="25">
        <v>4057038</v>
      </c>
      <c r="V49" s="17" t="s">
        <v>175</v>
      </c>
      <c r="W49" s="114">
        <v>7598</v>
      </c>
      <c r="X49" s="20">
        <v>89700</v>
      </c>
    </row>
    <row r="50" spans="3:28" ht="11.25" customHeight="1" x14ac:dyDescent="0.25">
      <c r="C50" s="39">
        <v>11512</v>
      </c>
      <c r="D50" s="3" t="s">
        <v>198</v>
      </c>
      <c r="E50"/>
      <c r="F50" s="14">
        <v>5.9565846599131698</v>
      </c>
      <c r="G50" s="55">
        <v>6.1798780487804903</v>
      </c>
      <c r="H50" s="14">
        <v>6.4838212634822803</v>
      </c>
      <c r="I50" s="14">
        <v>6.2827687776141401</v>
      </c>
      <c r="J50" s="14">
        <v>6.2920353982300901</v>
      </c>
      <c r="K50"/>
      <c r="L50"/>
      <c r="M50"/>
      <c r="N50"/>
      <c r="O50"/>
      <c r="P50" s="10"/>
      <c r="S50" s="25" t="s">
        <v>269</v>
      </c>
      <c r="T50" s="25">
        <v>4135391</v>
      </c>
      <c r="V50" s="18" t="s">
        <v>176</v>
      </c>
      <c r="W50" s="115">
        <v>7599</v>
      </c>
      <c r="X50" s="20">
        <v>74400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386700</v>
      </c>
    </row>
    <row r="52" spans="3:28" ht="11.25" customHeight="1" x14ac:dyDescent="0.25">
      <c r="C52" s="39">
        <v>18788</v>
      </c>
      <c r="D52" s="3" t="s">
        <v>210</v>
      </c>
      <c r="E52"/>
      <c r="F52" s="14">
        <v>4.83986273080661</v>
      </c>
      <c r="G52" s="55">
        <v>4.5839294523926997</v>
      </c>
      <c r="H52" s="14">
        <v>3.5724291179117902</v>
      </c>
      <c r="I52" s="14">
        <v>3.5364217065166401</v>
      </c>
      <c r="J52" s="14">
        <v>3.5704406938584201</v>
      </c>
      <c r="K52"/>
      <c r="L52"/>
      <c r="M52"/>
      <c r="N52"/>
      <c r="O52"/>
      <c r="P52" s="10"/>
      <c r="S52" s="25" t="s">
        <v>7</v>
      </c>
      <c r="T52" s="25">
        <v>4007308</v>
      </c>
      <c r="V52" s="19" t="s">
        <v>178</v>
      </c>
      <c r="W52" s="114">
        <v>7601</v>
      </c>
      <c r="X52" s="20">
        <v>77200</v>
      </c>
    </row>
    <row r="53" spans="3:28" ht="11.25" customHeight="1" x14ac:dyDescent="0.25">
      <c r="C53" s="39">
        <v>18794</v>
      </c>
      <c r="D53" s="3" t="s">
        <v>199</v>
      </c>
      <c r="E53"/>
      <c r="F53" s="14">
        <v>4.7264833574529703</v>
      </c>
      <c r="G53" s="55">
        <v>5.4969512195121997</v>
      </c>
      <c r="H53" s="14">
        <v>4.8613251155624004</v>
      </c>
      <c r="I53" s="14">
        <v>6.4521354933726096</v>
      </c>
      <c r="J53" s="14">
        <v>7.0471976401179903</v>
      </c>
      <c r="K53"/>
      <c r="L53"/>
      <c r="M53"/>
      <c r="N53"/>
      <c r="O53"/>
      <c r="P53" s="10"/>
      <c r="S53" s="25" t="s">
        <v>217</v>
      </c>
      <c r="T53" s="25">
        <v>4272394</v>
      </c>
      <c r="V53" s="17" t="s">
        <v>179</v>
      </c>
      <c r="W53" s="114">
        <v>7602</v>
      </c>
      <c r="X53" s="20">
        <v>1143900</v>
      </c>
    </row>
    <row r="54" spans="3:28" ht="11.25" customHeight="1" x14ac:dyDescent="0.25">
      <c r="C54" s="39">
        <v>18792</v>
      </c>
      <c r="D54" s="3" t="s">
        <v>200</v>
      </c>
      <c r="E54"/>
      <c r="F54" s="14">
        <v>13.0566553928982</v>
      </c>
      <c r="G54" s="55">
        <v>15.9767532589832</v>
      </c>
      <c r="H54" s="14">
        <v>15.9298306392561</v>
      </c>
      <c r="I54" s="14">
        <v>24.6182399681832</v>
      </c>
      <c r="J54" s="14">
        <v>26.996684502511201</v>
      </c>
      <c r="K54"/>
      <c r="L54"/>
      <c r="M54"/>
      <c r="N54"/>
      <c r="O54"/>
      <c r="P54" s="10"/>
      <c r="S54" s="25" t="s">
        <v>8</v>
      </c>
      <c r="T54" s="25">
        <v>4006321</v>
      </c>
      <c r="V54" s="26" t="s">
        <v>183</v>
      </c>
      <c r="W54" s="116"/>
      <c r="X54" s="20"/>
    </row>
    <row r="55" spans="3:28" ht="11.25" customHeight="1" x14ac:dyDescent="0.25">
      <c r="C55" s="39">
        <v>11576</v>
      </c>
      <c r="D55" s="3" t="s">
        <v>201</v>
      </c>
      <c r="E55"/>
      <c r="F55" s="14">
        <v>4.8133140376266299</v>
      </c>
      <c r="G55" s="55">
        <v>5.5701219512195097</v>
      </c>
      <c r="H55" s="14">
        <v>4.8043143297380597</v>
      </c>
      <c r="I55" s="14">
        <v>7.3519882179675999</v>
      </c>
      <c r="J55" s="14">
        <v>6.9424778761061896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0.53606919396393105</v>
      </c>
      <c r="G57" s="55">
        <v>0.55461270670148</v>
      </c>
      <c r="H57" s="14">
        <v>0.531139140717383</v>
      </c>
      <c r="I57" s="14">
        <v>0.82522833868180701</v>
      </c>
      <c r="J57" s="14">
        <v>1.0464123006833701</v>
      </c>
      <c r="K57"/>
      <c r="L57"/>
      <c r="M57"/>
      <c r="N57"/>
      <c r="O57"/>
      <c r="P57" s="10"/>
      <c r="S57" s="25" t="s">
        <v>338</v>
      </c>
      <c r="T57" s="25">
        <v>4963960</v>
      </c>
    </row>
    <row r="58" spans="3:28" ht="11.25" customHeight="1" x14ac:dyDescent="0.25">
      <c r="C58" s="39">
        <v>4963</v>
      </c>
      <c r="D58" s="3" t="s">
        <v>202</v>
      </c>
      <c r="E58"/>
      <c r="F58" s="14">
        <v>0.67671316566541095</v>
      </c>
      <c r="G58" s="55">
        <v>0.64970359260052901</v>
      </c>
      <c r="H58" s="14">
        <v>0.70324541873608504</v>
      </c>
      <c r="I58" s="14">
        <v>0.68930327488635301</v>
      </c>
      <c r="J58" s="14">
        <v>0.72686393965767304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214200</v>
      </c>
      <c r="G61" s="56">
        <v>203700</v>
      </c>
      <c r="H61" s="13">
        <v>212900</v>
      </c>
      <c r="I61" s="13">
        <v>57900</v>
      </c>
      <c r="J61" s="13">
        <v>64100</v>
      </c>
      <c r="K61"/>
      <c r="L61"/>
      <c r="M61"/>
      <c r="N61"/>
      <c r="O61"/>
      <c r="P61" s="10"/>
      <c r="S61" s="25" t="s">
        <v>409</v>
      </c>
      <c r="T61" s="25">
        <v>4086899</v>
      </c>
      <c r="V61" s="28" t="s">
        <v>148</v>
      </c>
      <c r="X61" s="27">
        <f>IF(ISNUMBER(F49),F49,NA())</f>
        <v>5.9565846599131698</v>
      </c>
      <c r="Y61" s="27">
        <f>IF(ISNUMBER(G49),G49,NA())</f>
        <v>6.1798780487804903</v>
      </c>
      <c r="Z61" s="27">
        <f>IF(ISNUMBER(H49),H49,NA())</f>
        <v>6.84745762711864</v>
      </c>
      <c r="AA61" s="27">
        <f>IF(ISNUMBER(I49),I49,NA())</f>
        <v>6.2827687776141401</v>
      </c>
      <c r="AB61" s="27">
        <f>IF(ISNUMBER(J49),J49,NA())</f>
        <v>6.2920353982300901</v>
      </c>
    </row>
    <row r="62" spans="3:28" ht="11.25" customHeight="1" x14ac:dyDescent="0.25">
      <c r="C62" s="39">
        <v>7598</v>
      </c>
      <c r="D62" s="3" t="s">
        <v>204</v>
      </c>
      <c r="E62"/>
      <c r="F62" s="13">
        <v>89700</v>
      </c>
      <c r="G62" s="56">
        <v>89200</v>
      </c>
      <c r="H62" s="13">
        <v>98600</v>
      </c>
      <c r="I62" s="13">
        <v>113700</v>
      </c>
      <c r="J62" s="13">
        <v>57600</v>
      </c>
      <c r="K62"/>
      <c r="L62"/>
      <c r="M62"/>
      <c r="N62"/>
      <c r="O62"/>
      <c r="P62" s="10"/>
      <c r="S62" s="25" t="s">
        <v>11</v>
      </c>
      <c r="T62" s="25">
        <v>4056975</v>
      </c>
      <c r="V62" s="118" t="s">
        <v>187</v>
      </c>
    </row>
    <row r="63" spans="3:28" ht="11.25" customHeight="1" x14ac:dyDescent="0.25">
      <c r="C63" s="39">
        <v>7599</v>
      </c>
      <c r="D63" s="3" t="s">
        <v>205</v>
      </c>
      <c r="E63"/>
      <c r="F63" s="13">
        <v>74400</v>
      </c>
      <c r="G63" s="56">
        <v>89100</v>
      </c>
      <c r="H63" s="13">
        <v>88800</v>
      </c>
      <c r="I63" s="13">
        <v>98500</v>
      </c>
      <c r="J63" s="13">
        <v>143000</v>
      </c>
      <c r="K63"/>
      <c r="L63"/>
      <c r="M63"/>
      <c r="N63"/>
      <c r="O63"/>
      <c r="P63" s="10"/>
      <c r="S63" s="25" t="s">
        <v>270</v>
      </c>
      <c r="T63" s="25">
        <v>4098671</v>
      </c>
      <c r="V63" s="28" t="s">
        <v>188</v>
      </c>
    </row>
    <row r="64" spans="3:28" ht="11.25" customHeight="1" x14ac:dyDescent="0.25">
      <c r="C64" s="39">
        <v>7600</v>
      </c>
      <c r="D64" s="3" t="s">
        <v>206</v>
      </c>
      <c r="E64"/>
      <c r="F64" s="13">
        <v>386700</v>
      </c>
      <c r="G64" s="56">
        <v>73900</v>
      </c>
      <c r="H64" s="13">
        <v>88800</v>
      </c>
      <c r="I64" s="13">
        <v>89300</v>
      </c>
      <c r="J64" s="13">
        <v>97800</v>
      </c>
      <c r="K64"/>
      <c r="L64"/>
      <c r="M64"/>
      <c r="N64"/>
      <c r="O64"/>
      <c r="P64" s="10"/>
      <c r="S64" s="25" t="s">
        <v>395</v>
      </c>
      <c r="T64" s="25">
        <v>4545218</v>
      </c>
      <c r="V64" s="28" t="s">
        <v>189</v>
      </c>
    </row>
    <row r="65" spans="3:28" ht="11.25" customHeight="1" x14ac:dyDescent="0.25">
      <c r="C65" s="39">
        <v>7601</v>
      </c>
      <c r="D65" s="3" t="s">
        <v>207</v>
      </c>
      <c r="E65"/>
      <c r="F65" s="13">
        <v>77200</v>
      </c>
      <c r="G65" s="56">
        <v>241100</v>
      </c>
      <c r="H65" s="13">
        <v>73500</v>
      </c>
      <c r="I65" s="13">
        <v>88500</v>
      </c>
      <c r="J65" s="13">
        <v>88000</v>
      </c>
      <c r="K65"/>
      <c r="L65"/>
      <c r="M65"/>
      <c r="N65"/>
      <c r="O65"/>
      <c r="P65" s="10"/>
      <c r="S65" s="25" t="s">
        <v>218</v>
      </c>
      <c r="T65" s="25">
        <v>4057157</v>
      </c>
      <c r="V65" s="28" t="s">
        <v>164</v>
      </c>
      <c r="X65" s="27">
        <f>IF(ISNUMBER(F57),F57,NA())</f>
        <v>0.53606919396393105</v>
      </c>
      <c r="Y65" s="27">
        <f>IF(ISNUMBER(G57),G57,NA())</f>
        <v>0.55461270670148</v>
      </c>
      <c r="Z65" s="27">
        <f>IF(ISNUMBER(H57),H57,NA())</f>
        <v>0.531139140717383</v>
      </c>
      <c r="AA65" s="27">
        <f>IF(ISNUMBER(I57),I57,NA())</f>
        <v>0.82522833868180701</v>
      </c>
      <c r="AB65" s="27">
        <f>IF(ISNUMBER(J57),J57,NA())</f>
        <v>1.0464123006833701</v>
      </c>
    </row>
    <row r="66" spans="3:28" ht="11.25" customHeight="1" x14ac:dyDescent="0.25">
      <c r="C66" s="39">
        <v>7602</v>
      </c>
      <c r="D66" s="3" t="s">
        <v>208</v>
      </c>
      <c r="E66"/>
      <c r="F66" s="13">
        <v>1143900</v>
      </c>
      <c r="G66" s="56">
        <v>1109100</v>
      </c>
      <c r="H66" s="13">
        <v>1059600</v>
      </c>
      <c r="I66" s="13">
        <v>1047300</v>
      </c>
      <c r="J66" s="13">
        <v>1062300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48.847189328151302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1419200</v>
      </c>
      <c r="G69" s="56">
        <v>1169100</v>
      </c>
      <c r="H69" s="13">
        <v>1240500</v>
      </c>
      <c r="I69" s="13">
        <v>1498600</v>
      </c>
      <c r="J69" s="13">
        <v>1419300</v>
      </c>
      <c r="K69" s="4"/>
      <c r="L69" s="4"/>
      <c r="M69" s="4"/>
      <c r="N69"/>
      <c r="O69"/>
      <c r="P69" s="10"/>
      <c r="S69" s="25" t="s">
        <v>340</v>
      </c>
      <c r="T69" s="25">
        <v>4057049</v>
      </c>
      <c r="V69" s="28" t="str">
        <f>"Total Debt -"</f>
        <v>Total Debt -</v>
      </c>
      <c r="X69" s="47">
        <f>F44</f>
        <v>40.359506892573002</v>
      </c>
    </row>
    <row r="70" spans="3:28" ht="11.25" customHeight="1" x14ac:dyDescent="0.25">
      <c r="C70" s="39">
        <v>18630</v>
      </c>
      <c r="D70" s="3" t="s">
        <v>135</v>
      </c>
      <c r="F70" s="13">
        <v>562400</v>
      </c>
      <c r="G70" s="56">
        <v>358600</v>
      </c>
      <c r="H70" s="13">
        <v>390700</v>
      </c>
      <c r="I70" s="13">
        <v>407500</v>
      </c>
      <c r="J70" s="13">
        <v>396900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4.83986273080661</v>
      </c>
      <c r="Y71" s="27">
        <f>IF(ISNUMBER(G52),G52,NA())</f>
        <v>4.5839294523926997</v>
      </c>
      <c r="Z71" s="27">
        <f>IF(ISNUMBER(H52),H52,NA())</f>
        <v>3.5724291179117902</v>
      </c>
      <c r="AA71" s="27">
        <f>IF(ISNUMBER(I52),I52,NA())</f>
        <v>3.5364217065166401</v>
      </c>
      <c r="AB71" s="27">
        <f>IF(ISNUMBER(J52),J52,NA())</f>
        <v>3.5704406938584201</v>
      </c>
    </row>
    <row r="72" spans="3:28" ht="11.25" customHeight="1" x14ac:dyDescent="0.25">
      <c r="C72" s="39">
        <v>18632</v>
      </c>
      <c r="D72" s="3" t="s">
        <v>137</v>
      </c>
      <c r="E72" s="5"/>
      <c r="F72" s="13">
        <v>403300</v>
      </c>
      <c r="G72" s="56">
        <v>385700</v>
      </c>
      <c r="H72" s="13">
        <v>414700</v>
      </c>
      <c r="I72" s="13">
        <v>628400</v>
      </c>
      <c r="J72" s="13">
        <v>562800</v>
      </c>
      <c r="K72"/>
      <c r="L72"/>
      <c r="M72"/>
      <c r="N72"/>
      <c r="O72"/>
      <c r="P72" s="10"/>
      <c r="S72" s="25" t="s">
        <v>271</v>
      </c>
      <c r="T72" s="25">
        <v>4082886</v>
      </c>
    </row>
    <row r="73" spans="3:28" ht="11.25" customHeight="1" x14ac:dyDescent="0.25">
      <c r="C73" s="39">
        <v>18636</v>
      </c>
      <c r="D73" s="3" t="s">
        <v>138</v>
      </c>
      <c r="F73" s="13">
        <v>231700</v>
      </c>
      <c r="G73" s="56">
        <v>217800</v>
      </c>
      <c r="H73" s="13">
        <v>202000</v>
      </c>
      <c r="I73" s="13">
        <v>205600</v>
      </c>
      <c r="J73" s="13">
        <v>177500</v>
      </c>
      <c r="K73"/>
      <c r="L73"/>
      <c r="M73"/>
      <c r="N73"/>
      <c r="O73"/>
      <c r="P73" s="10"/>
      <c r="S73" s="25" t="s">
        <v>396</v>
      </c>
      <c r="T73" s="25">
        <v>4235589</v>
      </c>
    </row>
    <row r="74" spans="3:28" ht="11.25" customHeight="1" x14ac:dyDescent="0.25">
      <c r="C74" s="39">
        <v>18635</v>
      </c>
      <c r="D74" s="3" t="s">
        <v>139</v>
      </c>
      <c r="F74" s="13">
        <v>0</v>
      </c>
      <c r="G74" s="56">
        <v>0</v>
      </c>
      <c r="H74" s="13">
        <v>0</v>
      </c>
      <c r="I74" s="13">
        <v>-2000</v>
      </c>
      <c r="J74" s="13">
        <v>-700</v>
      </c>
      <c r="K74"/>
      <c r="L74"/>
      <c r="M74"/>
      <c r="N74"/>
      <c r="O74"/>
      <c r="P74" s="10"/>
      <c r="S74" s="25" t="s">
        <v>288</v>
      </c>
      <c r="T74" s="25">
        <v>4304864</v>
      </c>
    </row>
    <row r="75" spans="3:28" ht="11.25" customHeight="1" x14ac:dyDescent="0.25">
      <c r="C75" s="39">
        <v>18634</v>
      </c>
      <c r="D75" s="3" t="s">
        <v>140</v>
      </c>
      <c r="F75" s="13">
        <v>1267900</v>
      </c>
      <c r="G75" s="56">
        <v>1018200</v>
      </c>
      <c r="H75" s="13">
        <v>1060700</v>
      </c>
      <c r="I75" s="13">
        <v>1297400</v>
      </c>
      <c r="J75" s="13">
        <v>1193400</v>
      </c>
      <c r="K75"/>
      <c r="L75"/>
      <c r="M75"/>
      <c r="N75"/>
      <c r="O75"/>
      <c r="P75" s="10"/>
      <c r="S75" s="25" t="s">
        <v>16</v>
      </c>
      <c r="T75" s="25">
        <v>4056958</v>
      </c>
    </row>
    <row r="76" spans="3:28" ht="11.25" customHeight="1" x14ac:dyDescent="0.25">
      <c r="C76" s="39">
        <v>6200</v>
      </c>
      <c r="D76" s="3" t="s">
        <v>141</v>
      </c>
      <c r="F76" s="13">
        <v>411600</v>
      </c>
      <c r="G76" s="56">
        <v>405400</v>
      </c>
      <c r="H76" s="13">
        <v>444400</v>
      </c>
      <c r="I76" s="13">
        <v>426600</v>
      </c>
      <c r="J76" s="13">
        <v>426600</v>
      </c>
      <c r="K76"/>
      <c r="L76"/>
      <c r="M76"/>
      <c r="N76"/>
      <c r="O76"/>
      <c r="P76" s="10"/>
      <c r="S76" s="25" t="s">
        <v>312</v>
      </c>
      <c r="T76" s="25">
        <v>4246977</v>
      </c>
    </row>
    <row r="77" spans="3:28" ht="11.25" customHeight="1" x14ac:dyDescent="0.25">
      <c r="C77" s="39">
        <v>28017</v>
      </c>
      <c r="D77" s="3" t="s">
        <v>150</v>
      </c>
      <c r="E77"/>
      <c r="F77" s="13">
        <v>411600</v>
      </c>
      <c r="G77" s="56">
        <v>405400</v>
      </c>
      <c r="H77" s="13">
        <v>420800</v>
      </c>
      <c r="I77" s="13">
        <v>426600</v>
      </c>
      <c r="J77" s="13">
        <v>426600</v>
      </c>
      <c r="K77"/>
      <c r="L77"/>
      <c r="M77"/>
      <c r="N77"/>
      <c r="O77"/>
      <c r="P77" s="10"/>
      <c r="S77" s="25" t="s">
        <v>272</v>
      </c>
      <c r="T77" s="25">
        <v>4142320</v>
      </c>
    </row>
    <row r="78" spans="3:28" ht="11.25" customHeight="1" x14ac:dyDescent="0.25">
      <c r="C78" s="39">
        <v>4424</v>
      </c>
      <c r="D78" s="3" t="s">
        <v>142</v>
      </c>
      <c r="F78" s="13">
        <v>110900</v>
      </c>
      <c r="G78" s="56">
        <v>122100</v>
      </c>
      <c r="H78" s="13">
        <v>178900</v>
      </c>
      <c r="I78" s="13">
        <v>158600</v>
      </c>
      <c r="J78" s="13">
        <v>186900</v>
      </c>
      <c r="K78"/>
      <c r="L78"/>
      <c r="M78"/>
      <c r="N78"/>
      <c r="O78"/>
      <c r="P78" s="10"/>
      <c r="S78" s="25" t="s">
        <v>273</v>
      </c>
      <c r="T78" s="25">
        <v>4237697</v>
      </c>
    </row>
    <row r="79" spans="3:28" ht="11.25" customHeight="1" x14ac:dyDescent="0.25">
      <c r="C79" s="39">
        <v>4427</v>
      </c>
      <c r="D79" s="3" t="s">
        <v>143</v>
      </c>
      <c r="F79" s="13">
        <v>-26900</v>
      </c>
      <c r="G79" s="56">
        <v>-39500</v>
      </c>
      <c r="H79" s="13">
        <v>-6600</v>
      </c>
      <c r="I79" s="13">
        <v>-15500</v>
      </c>
      <c r="J79" s="13">
        <v>14700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137800</v>
      </c>
      <c r="G81" s="93">
        <v>161600</v>
      </c>
      <c r="H81" s="92">
        <v>185500</v>
      </c>
      <c r="I81" s="92">
        <v>174100</v>
      </c>
      <c r="J81" s="92">
        <v>172200</v>
      </c>
      <c r="K81"/>
      <c r="L81"/>
      <c r="M81"/>
      <c r="N81"/>
      <c r="O81"/>
      <c r="P81" s="10"/>
      <c r="S81" s="25" t="s">
        <v>275</v>
      </c>
      <c r="T81" s="25">
        <v>4276419</v>
      </c>
    </row>
    <row r="82" spans="3:20" ht="11.25" customHeight="1" x14ac:dyDescent="0.25">
      <c r="C82" s="39">
        <v>833</v>
      </c>
      <c r="D82" s="94" t="s">
        <v>146</v>
      </c>
      <c r="E82" s="95"/>
      <c r="F82" s="96">
        <v>137800</v>
      </c>
      <c r="G82" s="97">
        <v>161600</v>
      </c>
      <c r="H82" s="96">
        <v>185500</v>
      </c>
      <c r="I82" s="96">
        <v>174100</v>
      </c>
      <c r="J82" s="96">
        <v>172200</v>
      </c>
      <c r="K82"/>
      <c r="L82"/>
      <c r="M82"/>
      <c r="N82"/>
      <c r="O82"/>
      <c r="P82" s="10"/>
      <c r="S82" s="25" t="s">
        <v>17</v>
      </c>
      <c r="T82" s="25">
        <v>4057059</v>
      </c>
    </row>
    <row r="83" spans="3:20" ht="11.25" customHeight="1" x14ac:dyDescent="0.25">
      <c r="C83" s="39">
        <v>47814</v>
      </c>
      <c r="D83" s="32" t="s">
        <v>190</v>
      </c>
      <c r="F83" s="13">
        <v>-31400</v>
      </c>
      <c r="G83" s="56">
        <v>-12600</v>
      </c>
      <c r="H83" s="13">
        <v>-100</v>
      </c>
      <c r="I83" s="13">
        <v>0</v>
      </c>
      <c r="J83" s="13">
        <v>0</v>
      </c>
      <c r="K83" s="16"/>
      <c r="L83"/>
      <c r="M83"/>
      <c r="N83"/>
      <c r="O83"/>
      <c r="P83" s="10"/>
      <c r="S83" s="25" t="s">
        <v>18</v>
      </c>
      <c r="T83" s="25">
        <v>4057141</v>
      </c>
    </row>
    <row r="84" spans="3:20" ht="11.25" customHeight="1" x14ac:dyDescent="0.25">
      <c r="C84" s="39">
        <v>47813</v>
      </c>
      <c r="D84" s="29" t="s">
        <v>191</v>
      </c>
      <c r="E84"/>
      <c r="F84" s="13">
        <v>169200</v>
      </c>
      <c r="G84" s="56">
        <v>174200</v>
      </c>
      <c r="H84" s="13">
        <v>185600</v>
      </c>
      <c r="I84" s="13">
        <v>174100</v>
      </c>
      <c r="J84" s="13">
        <v>172200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291300</v>
      </c>
      <c r="G87" s="56">
        <v>254900</v>
      </c>
      <c r="H87" s="13">
        <v>269500</v>
      </c>
      <c r="I87" s="13">
        <v>334300</v>
      </c>
      <c r="J87" s="13">
        <v>367500</v>
      </c>
      <c r="K87"/>
      <c r="L87"/>
      <c r="M87"/>
      <c r="N87"/>
      <c r="O87"/>
      <c r="P87" s="10"/>
      <c r="S87" s="25" t="s">
        <v>21</v>
      </c>
      <c r="T87" s="25">
        <v>4057039</v>
      </c>
    </row>
    <row r="88" spans="3:20" ht="11.25" customHeight="1" x14ac:dyDescent="0.25">
      <c r="C88" s="39">
        <v>18807</v>
      </c>
      <c r="D88" s="3" t="s">
        <v>152</v>
      </c>
      <c r="E88"/>
      <c r="F88" s="13">
        <v>5116600</v>
      </c>
      <c r="G88" s="56">
        <v>4863200</v>
      </c>
      <c r="H88" s="13">
        <v>4405600</v>
      </c>
      <c r="I88" s="13">
        <v>3904400</v>
      </c>
      <c r="J88" s="13">
        <v>3822400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355000</v>
      </c>
      <c r="G90" s="56">
        <v>342500</v>
      </c>
      <c r="H90" s="13">
        <v>241200</v>
      </c>
      <c r="I90" s="13">
        <v>210200</v>
      </c>
      <c r="J90" s="13">
        <v>171800</v>
      </c>
      <c r="K90"/>
      <c r="L90"/>
      <c r="M90"/>
      <c r="N90"/>
      <c r="O90"/>
      <c r="P90" s="10"/>
      <c r="S90" s="25" t="s">
        <v>289</v>
      </c>
      <c r="T90" s="25">
        <v>4056937</v>
      </c>
    </row>
    <row r="91" spans="3:20" ht="11.25" customHeight="1" x14ac:dyDescent="0.25">
      <c r="C91" s="39">
        <v>3706</v>
      </c>
      <c r="D91" s="23" t="s">
        <v>155</v>
      </c>
      <c r="E91" s="10"/>
      <c r="F91" s="92">
        <v>800</v>
      </c>
      <c r="G91" s="93">
        <v>0</v>
      </c>
      <c r="H91" s="92">
        <v>1000</v>
      </c>
      <c r="I91" s="92">
        <v>223300</v>
      </c>
      <c r="J91" s="92">
        <v>225900</v>
      </c>
      <c r="K91"/>
      <c r="L91"/>
      <c r="M91"/>
      <c r="N91"/>
      <c r="O91"/>
      <c r="P91" s="10"/>
      <c r="S91" s="25" t="s">
        <v>23</v>
      </c>
      <c r="T91" s="25">
        <v>4056982</v>
      </c>
    </row>
    <row r="92" spans="3:20" ht="11.25" customHeight="1" x14ac:dyDescent="0.25">
      <c r="C92" s="39">
        <v>220</v>
      </c>
      <c r="D92" s="98" t="s">
        <v>156</v>
      </c>
      <c r="E92" s="95"/>
      <c r="F92" s="96">
        <v>6435000</v>
      </c>
      <c r="G92" s="97">
        <v>6084600</v>
      </c>
      <c r="H92" s="96">
        <v>5482800</v>
      </c>
      <c r="I92" s="96">
        <v>5165000</v>
      </c>
      <c r="J92" s="96">
        <v>5080000</v>
      </c>
      <c r="K92"/>
      <c r="L92"/>
      <c r="M92"/>
      <c r="N92"/>
      <c r="O92"/>
      <c r="P92" s="10"/>
      <c r="S92" s="25" t="s">
        <v>24</v>
      </c>
      <c r="T92" s="25">
        <v>4004172</v>
      </c>
    </row>
    <row r="93" spans="3:20" ht="11.25" customHeight="1" x14ac:dyDescent="0.25">
      <c r="C93" s="39">
        <v>6361</v>
      </c>
      <c r="D93" s="3" t="s">
        <v>157</v>
      </c>
      <c r="E93"/>
      <c r="F93" s="13">
        <v>543400</v>
      </c>
      <c r="G93" s="56">
        <v>459600</v>
      </c>
      <c r="H93" s="13">
        <v>507400</v>
      </c>
      <c r="I93" s="13">
        <v>405100</v>
      </c>
      <c r="J93" s="13">
        <v>351200</v>
      </c>
      <c r="K93"/>
      <c r="L93"/>
      <c r="M93"/>
      <c r="N93"/>
      <c r="O93"/>
      <c r="P93" s="10"/>
      <c r="S93" s="25" t="s">
        <v>25</v>
      </c>
      <c r="T93" s="25">
        <v>4000672</v>
      </c>
    </row>
    <row r="94" spans="3:20" ht="11.25" customHeight="1" x14ac:dyDescent="0.25">
      <c r="C94" s="39">
        <v>6148</v>
      </c>
      <c r="D94" s="3" t="s">
        <v>158</v>
      </c>
      <c r="E94"/>
      <c r="F94" s="13">
        <v>1774800</v>
      </c>
      <c r="G94" s="56">
        <v>1609700</v>
      </c>
      <c r="H94" s="13">
        <v>1422700</v>
      </c>
      <c r="I94" s="13">
        <v>1428500</v>
      </c>
      <c r="J94" s="13">
        <v>1439200</v>
      </c>
      <c r="K94"/>
      <c r="L94"/>
      <c r="M94"/>
      <c r="N94"/>
      <c r="O94"/>
      <c r="P94" s="10"/>
      <c r="S94" s="25" t="s">
        <v>26</v>
      </c>
      <c r="T94" s="25">
        <v>4059402</v>
      </c>
    </row>
    <row r="95" spans="3:20" ht="11.25" customHeight="1" x14ac:dyDescent="0.25">
      <c r="C95" s="39">
        <v>18082</v>
      </c>
      <c r="D95" s="3" t="s">
        <v>159</v>
      </c>
      <c r="E95"/>
      <c r="F95" s="13">
        <v>269200</v>
      </c>
      <c r="G95" s="56">
        <v>268800</v>
      </c>
      <c r="H95" s="13">
        <v>271200</v>
      </c>
      <c r="I95" s="13">
        <v>262600</v>
      </c>
      <c r="J95" s="13">
        <v>267100</v>
      </c>
      <c r="K95"/>
      <c r="L95"/>
      <c r="M95"/>
      <c r="N95"/>
      <c r="O95"/>
      <c r="P95" s="10"/>
      <c r="S95" s="25" t="s">
        <v>27</v>
      </c>
      <c r="T95" s="25">
        <v>4057080</v>
      </c>
    </row>
    <row r="96" spans="3:20" ht="11.25" customHeight="1" x14ac:dyDescent="0.25">
      <c r="C96" s="39">
        <v>845</v>
      </c>
      <c r="D96" s="3" t="s">
        <v>173</v>
      </c>
      <c r="E96"/>
      <c r="F96" s="13">
        <v>1993800</v>
      </c>
      <c r="G96" s="56">
        <v>1819300</v>
      </c>
      <c r="H96" s="13">
        <v>1642500</v>
      </c>
      <c r="I96" s="13">
        <v>1486000</v>
      </c>
      <c r="J96" s="13">
        <v>1503300</v>
      </c>
      <c r="K96"/>
      <c r="L96"/>
      <c r="M96"/>
      <c r="N96"/>
      <c r="O96"/>
      <c r="P96" s="10"/>
      <c r="S96" s="25" t="s">
        <v>28</v>
      </c>
      <c r="T96" s="25">
        <v>4057041</v>
      </c>
    </row>
    <row r="97" spans="3:20" ht="11.25" customHeight="1" x14ac:dyDescent="0.25">
      <c r="C97" s="39">
        <v>49691</v>
      </c>
      <c r="D97" s="32" t="s">
        <v>192</v>
      </c>
      <c r="E97"/>
      <c r="F97" s="13">
        <v>2413100</v>
      </c>
      <c r="G97" s="56">
        <v>2294600</v>
      </c>
      <c r="H97" s="13">
        <v>2231900</v>
      </c>
      <c r="I97" s="13">
        <v>2155800</v>
      </c>
      <c r="J97" s="13">
        <v>2068200</v>
      </c>
      <c r="K97"/>
      <c r="L97"/>
      <c r="M97"/>
      <c r="N97"/>
      <c r="O97"/>
      <c r="P97" s="10"/>
      <c r="S97" s="25" t="s">
        <v>431</v>
      </c>
      <c r="T97" s="25">
        <v>4072145</v>
      </c>
    </row>
    <row r="98" spans="3:20" ht="11.25" customHeight="1" x14ac:dyDescent="0.25">
      <c r="C98" s="48">
        <v>47772</v>
      </c>
      <c r="D98" s="99" t="s">
        <v>193</v>
      </c>
      <c r="E98" s="10"/>
      <c r="F98" s="92">
        <v>533200</v>
      </c>
      <c r="G98" s="93">
        <v>505600</v>
      </c>
      <c r="H98" s="92">
        <v>103700</v>
      </c>
      <c r="I98" s="92">
        <v>0</v>
      </c>
      <c r="J98" s="92">
        <v>0</v>
      </c>
      <c r="K98"/>
      <c r="L98"/>
      <c r="M98"/>
      <c r="N98"/>
      <c r="O98"/>
      <c r="P98" s="10"/>
      <c r="S98" s="25" t="s">
        <v>29</v>
      </c>
      <c r="T98" s="25">
        <v>4057081</v>
      </c>
    </row>
    <row r="99" spans="3:20" ht="11.25" customHeight="1" x14ac:dyDescent="0.25">
      <c r="C99" s="39">
        <v>3800</v>
      </c>
      <c r="D99" s="94" t="s">
        <v>160</v>
      </c>
      <c r="E99" s="95"/>
      <c r="F99" s="96">
        <v>2946300</v>
      </c>
      <c r="G99" s="97">
        <v>2800200</v>
      </c>
      <c r="H99" s="96">
        <v>2335600</v>
      </c>
      <c r="I99" s="96">
        <v>2155800</v>
      </c>
      <c r="J99" s="96">
        <v>2068200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4940100</v>
      </c>
      <c r="G101" s="56">
        <v>4619500</v>
      </c>
      <c r="H101" s="13">
        <v>3978100</v>
      </c>
      <c r="I101" s="13">
        <v>3641800</v>
      </c>
      <c r="J101" s="13">
        <v>3571500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263500</v>
      </c>
      <c r="G104" s="56">
        <v>299800</v>
      </c>
      <c r="H104" s="13">
        <v>246900</v>
      </c>
      <c r="I104" s="13">
        <v>431300</v>
      </c>
      <c r="J104" s="13">
        <v>402900</v>
      </c>
      <c r="K104"/>
      <c r="L104"/>
      <c r="M104"/>
      <c r="N104"/>
      <c r="O104"/>
      <c r="P104" s="10"/>
      <c r="S104" s="25" t="s">
        <v>410</v>
      </c>
      <c r="T104" s="25">
        <v>4057043</v>
      </c>
    </row>
    <row r="105" spans="3:20" ht="11.25" customHeight="1" x14ac:dyDescent="0.25">
      <c r="C105" s="39">
        <v>4993</v>
      </c>
      <c r="D105" s="3" t="s">
        <v>168</v>
      </c>
      <c r="E105"/>
      <c r="F105" s="13">
        <v>-485200</v>
      </c>
      <c r="G105" s="56">
        <v>-812800</v>
      </c>
      <c r="H105" s="13">
        <v>-342700</v>
      </c>
      <c r="I105" s="13">
        <v>-347200</v>
      </c>
      <c r="J105" s="13">
        <v>-229000</v>
      </c>
      <c r="K105"/>
      <c r="L105"/>
      <c r="M105"/>
      <c r="N105"/>
      <c r="O105"/>
      <c r="P105" s="10"/>
      <c r="S105" s="25" t="s">
        <v>261</v>
      </c>
      <c r="T105" s="25">
        <v>4057083</v>
      </c>
    </row>
    <row r="106" spans="3:20" ht="11.25" customHeight="1" x14ac:dyDescent="0.25">
      <c r="C106" s="39">
        <v>4992</v>
      </c>
      <c r="D106" s="3" t="s">
        <v>169</v>
      </c>
      <c r="E106"/>
      <c r="F106" s="13">
        <v>204200</v>
      </c>
      <c r="G106" s="56">
        <v>485700</v>
      </c>
      <c r="H106" s="13">
        <v>109300</v>
      </c>
      <c r="I106" s="13">
        <v>-115200</v>
      </c>
      <c r="J106" s="13">
        <v>-102100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-17500</v>
      </c>
      <c r="G108" s="56">
        <v>-27300</v>
      </c>
      <c r="H108" s="13">
        <v>13500</v>
      </c>
      <c r="I108" s="13">
        <v>-31100</v>
      </c>
      <c r="J108" s="13">
        <v>71800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2.1907964292244002</v>
      </c>
      <c r="G111" s="55">
        <v>2.80529986416169</v>
      </c>
      <c r="H111" s="14">
        <v>3.5341748035246501</v>
      </c>
      <c r="I111" s="14">
        <v>3.4016197258775098</v>
      </c>
      <c r="J111" s="14">
        <v>3.4734636554574201</v>
      </c>
      <c r="K111"/>
      <c r="L111"/>
      <c r="M111"/>
      <c r="N111"/>
      <c r="O111"/>
      <c r="P111" s="10"/>
      <c r="S111" s="25" t="s">
        <v>291</v>
      </c>
      <c r="T111" s="25">
        <v>4062444</v>
      </c>
    </row>
    <row r="112" spans="3:20" ht="11.25" customHeight="1" x14ac:dyDescent="0.25">
      <c r="C112" s="39">
        <v>284</v>
      </c>
      <c r="D112" s="3" t="s">
        <v>166</v>
      </c>
      <c r="E112"/>
      <c r="F112" s="14">
        <v>4.8282899952260196</v>
      </c>
      <c r="G112" s="55">
        <v>6.5833562487905697</v>
      </c>
      <c r="H112" s="14">
        <v>8.3773653073206003</v>
      </c>
      <c r="I112" s="14">
        <v>8.2574464048567595</v>
      </c>
      <c r="J112" s="14">
        <v>8.56524658658509</v>
      </c>
      <c r="K112"/>
      <c r="L112"/>
      <c r="M112"/>
      <c r="N112"/>
      <c r="O112"/>
      <c r="P112" s="10"/>
      <c r="S112" s="25" t="s">
        <v>36</v>
      </c>
      <c r="T112" s="25">
        <v>4057103</v>
      </c>
    </row>
    <row r="113" spans="2:20" ht="11.25" customHeight="1" x14ac:dyDescent="0.25">
      <c r="C113" s="39">
        <v>18791</v>
      </c>
      <c r="D113" s="76" t="s">
        <v>172</v>
      </c>
      <c r="E113" s="61"/>
      <c r="F113" s="100">
        <v>2.8435236581993801</v>
      </c>
      <c r="G113" s="101">
        <v>3.7468119638302801</v>
      </c>
      <c r="H113" s="100">
        <v>4.8791554195120197</v>
      </c>
      <c r="I113" s="100">
        <v>4.8133313519696701</v>
      </c>
      <c r="J113" s="100">
        <v>4.8732171156893802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1CD0681-75CB-4C41-9DC0-B6C19F74C664}">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1B1F-C927-4918-BCE4-27559F1AFA0A}">
  <sheetPr codeName="Sheet39">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Appalachian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_xll.SNL.Clients.Office.Excel.Functions.SNLTable(1,APC!F20:G20,APC!C24:C35,APC!F21:G21,,"Options:Curr=USD,Mag=SNLstandard,ConvMethod=SNLrecommended")</f>
        <v>SNLTable</v>
      </c>
      <c r="D20" s="10"/>
      <c r="E20" s="10"/>
      <c r="F20" s="22">
        <f>VLOOKUP(V40,S:T,2,FALSE)</f>
        <v>4056972</v>
      </c>
      <c r="G20" s="51">
        <f>F20</f>
        <v>4056972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Appalachian Power Company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44686</v>
      </c>
      <c r="G26" s="78">
        <v>44218</v>
      </c>
      <c r="H26" s="130"/>
      <c r="I26" s="10"/>
      <c r="J26"/>
      <c r="K26"/>
      <c r="L26"/>
      <c r="M26"/>
      <c r="N26" s="4"/>
      <c r="O26" s="4"/>
      <c r="P26" s="44"/>
      <c r="Q26" s="44"/>
    </row>
    <row r="27" spans="3:27" ht="11.25" customHeight="1" x14ac:dyDescent="0.25">
      <c r="C27" s="39">
        <v>44949</v>
      </c>
      <c r="D27" s="2" t="s">
        <v>130</v>
      </c>
      <c r="E27"/>
      <c r="F27" s="24" t="s">
        <v>378</v>
      </c>
      <c r="G27" s="52" t="s">
        <v>285</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42768</v>
      </c>
      <c r="G29" s="78">
        <v>44218</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375</v>
      </c>
      <c r="G31" s="52" t="s">
        <v>375</v>
      </c>
      <c r="H31" s="129"/>
      <c r="I31"/>
      <c r="J31"/>
      <c r="K31"/>
      <c r="L31"/>
      <c r="M31"/>
      <c r="N31"/>
      <c r="O31"/>
      <c r="P31" s="10"/>
      <c r="S31" s="2" t="s">
        <v>214</v>
      </c>
    </row>
    <row r="32" spans="3:27" ht="11.25" customHeight="1" x14ac:dyDescent="0.25">
      <c r="C32" s="39">
        <v>44968</v>
      </c>
      <c r="D32" s="76" t="s">
        <v>125</v>
      </c>
      <c r="E32" s="61"/>
      <c r="F32" s="77">
        <v>40585</v>
      </c>
      <c r="G32" s="78">
        <v>40207</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42381</v>
      </c>
      <c r="G35" s="53">
        <v>44218</v>
      </c>
      <c r="H35" s="130"/>
      <c r="I35" s="10"/>
      <c r="J35"/>
      <c r="K35"/>
      <c r="L35"/>
      <c r="M35"/>
      <c r="N35"/>
      <c r="O35"/>
      <c r="P35" s="10"/>
    </row>
    <row r="36" spans="3:24" ht="11.25" hidden="1" customHeight="1" outlineLevel="1" x14ac:dyDescent="0.25">
      <c r="C36" s="12" t="str">
        <f>_xll.SNL.Clients.Office.Excel.Functions.SNLTable(1,APC!F36:J36,APC!C41:C113,APC!F37:J37,,"Options:Curr=USD,Mag=SNLstandard,ConvMethod=SNLrecommended")</f>
        <v>SNLTable</v>
      </c>
      <c r="E36"/>
      <c r="F36" s="11">
        <f>F20</f>
        <v>4056972</v>
      </c>
      <c r="G36" s="54">
        <f>F20</f>
        <v>4056972</v>
      </c>
      <c r="H36" s="11">
        <f>F20</f>
        <v>4056972</v>
      </c>
      <c r="I36" s="11">
        <f>F20</f>
        <v>4056972</v>
      </c>
      <c r="J36" s="11">
        <f>F20</f>
        <v>4056972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Appalachian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46.999282052319202</v>
      </c>
      <c r="G42" s="55">
        <v>46.622665808113297</v>
      </c>
      <c r="H42" s="31">
        <v>46.913052766502901</v>
      </c>
      <c r="I42" s="14">
        <v>48.184409617397002</v>
      </c>
      <c r="J42" s="14">
        <v>47.484429799927597</v>
      </c>
      <c r="K42"/>
      <c r="L42"/>
      <c r="M42"/>
      <c r="N42"/>
      <c r="O42"/>
      <c r="P42" s="10"/>
      <c r="S42" s="25" t="s">
        <v>335</v>
      </c>
      <c r="T42" s="25">
        <v>4056935</v>
      </c>
      <c r="V42" s="8" t="str">
        <f>_xll.SNL.Clients.Office.Excel.Functions.SNLTable(1,APC!X42,APC!W48:W56,APC!X43,,"Options:Curr=USD,Mag=SNLstandard,ConvMethod=SNLrecommended")</f>
        <v>SNLTable</v>
      </c>
      <c r="W42" s="3"/>
      <c r="X42" s="7">
        <f>F36</f>
        <v>4056972</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53.000717947680798</v>
      </c>
      <c r="G44" s="55">
        <v>53.377334191886703</v>
      </c>
      <c r="H44" s="31">
        <v>53.086947233497099</v>
      </c>
      <c r="I44" s="14">
        <v>51.815590382602998</v>
      </c>
      <c r="J44" s="14">
        <v>52.515570200072403</v>
      </c>
      <c r="K44"/>
      <c r="L44"/>
      <c r="M44"/>
      <c r="N44"/>
      <c r="O44"/>
      <c r="P44" s="10"/>
      <c r="S44" s="25" t="s">
        <v>408</v>
      </c>
      <c r="T44" s="25">
        <v>4024697</v>
      </c>
      <c r="V44" s="3"/>
      <c r="W44" s="3"/>
      <c r="X44" s="7">
        <v>1</v>
      </c>
    </row>
    <row r="45" spans="3:24" ht="11.25" customHeight="1" x14ac:dyDescent="0.25">
      <c r="C45" s="39">
        <v>18861</v>
      </c>
      <c r="D45" s="3" t="s">
        <v>163</v>
      </c>
      <c r="E45"/>
      <c r="F45" s="14">
        <v>45.895058295329299</v>
      </c>
      <c r="G45" s="55">
        <v>47.377119553552298</v>
      </c>
      <c r="H45" s="31">
        <v>47.754078638167698</v>
      </c>
      <c r="I45" s="14">
        <v>44.088957313479497</v>
      </c>
      <c r="J45" s="14">
        <v>47.001410366820203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2.4803611738149001</v>
      </c>
      <c r="G47" s="55">
        <v>2.4682926829268301</v>
      </c>
      <c r="H47" s="14">
        <v>1.8539430704619699</v>
      </c>
      <c r="I47" s="14">
        <v>2.3794291338582698</v>
      </c>
      <c r="J47" s="14">
        <v>3.51834862385321</v>
      </c>
      <c r="K47"/>
      <c r="L47"/>
      <c r="M47"/>
      <c r="N47"/>
      <c r="O47"/>
      <c r="P47" s="10"/>
      <c r="S47" s="25" t="s">
        <v>215</v>
      </c>
      <c r="T47" s="25">
        <v>4056955</v>
      </c>
      <c r="V47" s="3"/>
      <c r="W47" s="3"/>
      <c r="X47" s="7"/>
    </row>
    <row r="48" spans="3:24" ht="11.25" customHeight="1" x14ac:dyDescent="0.25">
      <c r="C48" s="39">
        <v>18778</v>
      </c>
      <c r="D48" s="3" t="s">
        <v>197</v>
      </c>
      <c r="E48"/>
      <c r="F48" s="14">
        <v>2.4803611738149001</v>
      </c>
      <c r="G48" s="55">
        <v>2.4682926829268301</v>
      </c>
      <c r="H48" s="14">
        <v>1.8539430704619699</v>
      </c>
      <c r="I48" s="14">
        <v>2.3794291338582698</v>
      </c>
      <c r="J48" s="14">
        <v>3.51834862385321</v>
      </c>
      <c r="K48" s="4"/>
      <c r="L48" s="4"/>
      <c r="M48" s="4"/>
      <c r="N48" s="4"/>
      <c r="O48" s="4"/>
      <c r="P48" s="44"/>
      <c r="Q48" s="44"/>
      <c r="S48" s="25" t="s">
        <v>5</v>
      </c>
      <c r="T48" s="25">
        <v>4022309</v>
      </c>
      <c r="V48" s="17" t="s">
        <v>174</v>
      </c>
      <c r="W48" s="114">
        <v>7597</v>
      </c>
      <c r="X48" s="20">
        <v>687600</v>
      </c>
    </row>
    <row r="49" spans="3:28" ht="11.25" customHeight="1" x14ac:dyDescent="0.25">
      <c r="C49" s="39">
        <v>7270</v>
      </c>
      <c r="D49" s="3" t="s">
        <v>148</v>
      </c>
      <c r="E49"/>
      <c r="F49" s="14">
        <v>5.2859813084112197</v>
      </c>
      <c r="G49" s="55">
        <v>5.0510110294117601</v>
      </c>
      <c r="H49" s="14">
        <v>4.3907317073170704</v>
      </c>
      <c r="I49" s="14">
        <v>4.8567761806981498</v>
      </c>
      <c r="J49" s="14">
        <v>5.8428496595075998</v>
      </c>
      <c r="K49"/>
      <c r="L49"/>
      <c r="M49"/>
      <c r="N49"/>
      <c r="O49"/>
      <c r="P49" s="10"/>
      <c r="S49" s="25" t="s">
        <v>6</v>
      </c>
      <c r="T49" s="25">
        <v>4057038</v>
      </c>
      <c r="V49" s="17" t="s">
        <v>175</v>
      </c>
      <c r="W49" s="114">
        <v>7598</v>
      </c>
      <c r="X49" s="20">
        <v>35700</v>
      </c>
    </row>
    <row r="50" spans="3:28" ht="11.25" customHeight="1" x14ac:dyDescent="0.25">
      <c r="C50" s="39">
        <v>11512</v>
      </c>
      <c r="D50" s="3" t="s">
        <v>198</v>
      </c>
      <c r="E50"/>
      <c r="F50" s="14">
        <v>5.2859813084112197</v>
      </c>
      <c r="G50" s="55">
        <v>4.8258272058823497</v>
      </c>
      <c r="H50" s="14">
        <v>4.8439024390243901</v>
      </c>
      <c r="I50" s="14">
        <v>4.8567761806981498</v>
      </c>
      <c r="J50" s="14">
        <v>5.8428496595075998</v>
      </c>
      <c r="K50"/>
      <c r="L50"/>
      <c r="M50"/>
      <c r="N50"/>
      <c r="O50"/>
      <c r="P50" s="10"/>
      <c r="S50" s="25" t="s">
        <v>269</v>
      </c>
      <c r="T50" s="25">
        <v>4135391</v>
      </c>
      <c r="V50" s="18" t="s">
        <v>176</v>
      </c>
      <c r="W50" s="115">
        <v>7599</v>
      </c>
      <c r="X50" s="20">
        <v>121800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451100</v>
      </c>
    </row>
    <row r="52" spans="3:28" ht="11.25" customHeight="1" x14ac:dyDescent="0.25">
      <c r="C52" s="39">
        <v>18788</v>
      </c>
      <c r="D52" s="3" t="s">
        <v>210</v>
      </c>
      <c r="E52"/>
      <c r="F52" s="14">
        <v>4.4606943953323901</v>
      </c>
      <c r="G52" s="55">
        <v>4.4305568192157203</v>
      </c>
      <c r="H52" s="14">
        <v>5.03445450505499</v>
      </c>
      <c r="I52" s="14">
        <v>4.4603107493922396</v>
      </c>
      <c r="J52" s="14">
        <v>3.6866258741258702</v>
      </c>
      <c r="K52"/>
      <c r="L52"/>
      <c r="M52"/>
      <c r="N52"/>
      <c r="O52"/>
      <c r="P52" s="10"/>
      <c r="S52" s="25" t="s">
        <v>7</v>
      </c>
      <c r="T52" s="25">
        <v>4007308</v>
      </c>
      <c r="V52" s="19" t="s">
        <v>178</v>
      </c>
      <c r="W52" s="114">
        <v>7601</v>
      </c>
      <c r="X52" s="20">
        <v>33600</v>
      </c>
    </row>
    <row r="53" spans="3:28" ht="11.25" customHeight="1" x14ac:dyDescent="0.25">
      <c r="C53" s="39">
        <v>18794</v>
      </c>
      <c r="D53" s="3" t="s">
        <v>199</v>
      </c>
      <c r="E53"/>
      <c r="F53" s="14">
        <v>4.0397196261682202</v>
      </c>
      <c r="G53" s="55">
        <v>4.7458639705882399</v>
      </c>
      <c r="H53" s="14">
        <v>4.5658536585365903</v>
      </c>
      <c r="I53" s="14">
        <v>5.0251540041067804</v>
      </c>
      <c r="J53" s="14">
        <v>5.5903614457831301</v>
      </c>
      <c r="K53"/>
      <c r="L53"/>
      <c r="M53"/>
      <c r="N53"/>
      <c r="O53"/>
      <c r="P53" s="10"/>
      <c r="S53" s="25" t="s">
        <v>217</v>
      </c>
      <c r="T53" s="25">
        <v>4272394</v>
      </c>
      <c r="V53" s="17" t="s">
        <v>179</v>
      </c>
      <c r="W53" s="114">
        <v>7602</v>
      </c>
      <c r="X53" s="20">
        <v>3891500</v>
      </c>
    </row>
    <row r="54" spans="3:28" ht="11.25" customHeight="1" x14ac:dyDescent="0.25">
      <c r="C54" s="39">
        <v>18792</v>
      </c>
      <c r="D54" s="3" t="s">
        <v>200</v>
      </c>
      <c r="E54"/>
      <c r="F54" s="14">
        <v>13.052083978448</v>
      </c>
      <c r="G54" s="55">
        <v>16.876042816438598</v>
      </c>
      <c r="H54" s="14">
        <v>16.2925733957481</v>
      </c>
      <c r="I54" s="14">
        <v>18.694755799900499</v>
      </c>
      <c r="J54" s="14">
        <v>21.405316675026199</v>
      </c>
      <c r="K54"/>
      <c r="L54"/>
      <c r="M54"/>
      <c r="N54"/>
      <c r="O54"/>
      <c r="P54" s="10"/>
      <c r="S54" s="25" t="s">
        <v>8</v>
      </c>
      <c r="T54" s="25">
        <v>4006321</v>
      </c>
      <c r="V54" s="26" t="s">
        <v>183</v>
      </c>
      <c r="W54" s="116"/>
      <c r="X54" s="20"/>
    </row>
    <row r="55" spans="3:28" ht="11.25" customHeight="1" x14ac:dyDescent="0.25">
      <c r="C55" s="39">
        <v>11576</v>
      </c>
      <c r="D55" s="3" t="s">
        <v>201</v>
      </c>
      <c r="E55"/>
      <c r="F55" s="14">
        <v>3.8584112149532701</v>
      </c>
      <c r="G55" s="55">
        <v>4.2720588235294104</v>
      </c>
      <c r="H55" s="14">
        <v>4.2263414634146299</v>
      </c>
      <c r="I55" s="14">
        <v>5.3459958932238196</v>
      </c>
      <c r="J55" s="14">
        <v>5.6097433211105301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9</v>
      </c>
    </row>
    <row r="57" spans="3:28" ht="11.25" customHeight="1" x14ac:dyDescent="0.25">
      <c r="C57" s="39">
        <v>6419</v>
      </c>
      <c r="D57" s="3" t="s">
        <v>164</v>
      </c>
      <c r="E57"/>
      <c r="F57" s="14">
        <v>0.65350660357369905</v>
      </c>
      <c r="G57" s="55">
        <v>0.55358462675535802</v>
      </c>
      <c r="H57" s="14">
        <v>0.57145187601957603</v>
      </c>
      <c r="I57" s="14">
        <v>0.51602658788774003</v>
      </c>
      <c r="J57" s="14">
        <v>0.56591353851627801</v>
      </c>
      <c r="K57"/>
      <c r="L57"/>
      <c r="M57"/>
      <c r="N57"/>
      <c r="O57"/>
      <c r="P57" s="10"/>
      <c r="S57" s="25" t="s">
        <v>338</v>
      </c>
      <c r="T57" s="25">
        <v>4963960</v>
      </c>
    </row>
    <row r="58" spans="3:28" ht="11.25" customHeight="1" x14ac:dyDescent="0.25">
      <c r="C58" s="39">
        <v>4963</v>
      </c>
      <c r="D58" s="3" t="s">
        <v>202</v>
      </c>
      <c r="E58"/>
      <c r="F58" s="14">
        <v>1.1276920759913101</v>
      </c>
      <c r="G58" s="55">
        <v>1.14487949727229</v>
      </c>
      <c r="H58" s="14">
        <v>1.1316029143898001</v>
      </c>
      <c r="I58" s="14">
        <v>1.0753600758842801</v>
      </c>
      <c r="J58" s="14">
        <v>1.1059534761466701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687600</v>
      </c>
      <c r="G61" s="56">
        <v>544200</v>
      </c>
      <c r="H61" s="13">
        <v>459100</v>
      </c>
      <c r="I61" s="13">
        <v>642400</v>
      </c>
      <c r="J61" s="13">
        <v>441800</v>
      </c>
      <c r="K61"/>
      <c r="L61"/>
      <c r="M61"/>
      <c r="N61"/>
      <c r="O61"/>
      <c r="P61" s="10"/>
      <c r="S61" s="25" t="s">
        <v>409</v>
      </c>
      <c r="T61" s="25">
        <v>4086899</v>
      </c>
      <c r="V61" s="28" t="s">
        <v>148</v>
      </c>
      <c r="X61" s="27">
        <f>IF(ISNUMBER(F49),F49,NA())</f>
        <v>5.2859813084112197</v>
      </c>
      <c r="Y61" s="27">
        <f>IF(ISNUMBER(G49),G49,NA())</f>
        <v>5.0510110294117601</v>
      </c>
      <c r="Z61" s="27">
        <f>IF(ISNUMBER(H49),H49,NA())</f>
        <v>4.3907317073170704</v>
      </c>
      <c r="AA61" s="27">
        <f>IF(ISNUMBER(I49),I49,NA())</f>
        <v>4.8567761806981498</v>
      </c>
      <c r="AB61" s="27">
        <f>IF(ISNUMBER(J49),J49,NA())</f>
        <v>5.8428496595075998</v>
      </c>
    </row>
    <row r="62" spans="3:28" ht="11.25" customHeight="1" x14ac:dyDescent="0.25">
      <c r="C62" s="39">
        <v>7598</v>
      </c>
      <c r="D62" s="3" t="s">
        <v>204</v>
      </c>
      <c r="E62"/>
      <c r="F62" s="13">
        <v>35700</v>
      </c>
      <c r="G62" s="56">
        <v>364800</v>
      </c>
      <c r="H62" s="13">
        <v>401900</v>
      </c>
      <c r="I62" s="13">
        <v>98300</v>
      </c>
      <c r="J62" s="13">
        <v>313300</v>
      </c>
      <c r="K62"/>
      <c r="L62"/>
      <c r="M62"/>
      <c r="N62"/>
      <c r="O62"/>
      <c r="P62" s="10"/>
      <c r="S62" s="25" t="s">
        <v>11</v>
      </c>
      <c r="T62" s="25">
        <v>4056975</v>
      </c>
      <c r="V62" s="118" t="s">
        <v>187</v>
      </c>
    </row>
    <row r="63" spans="3:28" ht="11.25" customHeight="1" x14ac:dyDescent="0.25">
      <c r="C63" s="39">
        <v>7599</v>
      </c>
      <c r="D63" s="3" t="s">
        <v>205</v>
      </c>
      <c r="E63"/>
      <c r="F63" s="13">
        <v>121800</v>
      </c>
      <c r="G63" s="56">
        <v>35300</v>
      </c>
      <c r="H63" s="13">
        <v>363600</v>
      </c>
      <c r="I63" s="13">
        <v>400300</v>
      </c>
      <c r="J63" s="13">
        <v>97300</v>
      </c>
      <c r="K63"/>
      <c r="L63"/>
      <c r="M63"/>
      <c r="N63"/>
      <c r="O63"/>
      <c r="P63" s="10"/>
      <c r="S63" s="25" t="s">
        <v>270</v>
      </c>
      <c r="T63" s="25">
        <v>4098671</v>
      </c>
      <c r="V63" s="28" t="s">
        <v>188</v>
      </c>
    </row>
    <row r="64" spans="3:28" ht="11.25" customHeight="1" x14ac:dyDescent="0.25">
      <c r="C64" s="39">
        <v>7600</v>
      </c>
      <c r="D64" s="3" t="s">
        <v>206</v>
      </c>
      <c r="E64"/>
      <c r="F64" s="13">
        <v>451100</v>
      </c>
      <c r="G64" s="56">
        <v>121600</v>
      </c>
      <c r="H64" s="13">
        <v>34300</v>
      </c>
      <c r="I64" s="13">
        <v>237200</v>
      </c>
      <c r="J64" s="13">
        <v>399800</v>
      </c>
      <c r="K64"/>
      <c r="L64"/>
      <c r="M64"/>
      <c r="N64"/>
      <c r="O64"/>
      <c r="P64" s="10"/>
      <c r="S64" s="25" t="s">
        <v>395</v>
      </c>
      <c r="T64" s="25">
        <v>4545218</v>
      </c>
      <c r="V64" s="28" t="s">
        <v>189</v>
      </c>
    </row>
    <row r="65" spans="3:28" ht="11.25" customHeight="1" x14ac:dyDescent="0.25">
      <c r="C65" s="39">
        <v>7601</v>
      </c>
      <c r="D65" s="3" t="s">
        <v>207</v>
      </c>
      <c r="E65"/>
      <c r="F65" s="13">
        <v>33600</v>
      </c>
      <c r="G65" s="56">
        <v>450900</v>
      </c>
      <c r="H65" s="13">
        <v>120600</v>
      </c>
      <c r="I65" s="13">
        <v>32900</v>
      </c>
      <c r="J65" s="13">
        <v>32400</v>
      </c>
      <c r="K65"/>
      <c r="L65"/>
      <c r="M65"/>
      <c r="N65"/>
      <c r="O65"/>
      <c r="P65" s="10"/>
      <c r="S65" s="25" t="s">
        <v>218</v>
      </c>
      <c r="T65" s="25">
        <v>4057157</v>
      </c>
      <c r="V65" s="28" t="s">
        <v>164</v>
      </c>
      <c r="X65" s="27">
        <f>IF(ISNUMBER(F57),F57,NA())</f>
        <v>0.65350660357369905</v>
      </c>
      <c r="Y65" s="27">
        <f>IF(ISNUMBER(G57),G57,NA())</f>
        <v>0.55358462675535802</v>
      </c>
      <c r="Z65" s="27">
        <f>IF(ISNUMBER(H57),H57,NA())</f>
        <v>0.57145187601957603</v>
      </c>
      <c r="AA65" s="27">
        <f>IF(ISNUMBER(I57),I57,NA())</f>
        <v>0.51602658788774003</v>
      </c>
      <c r="AB65" s="27">
        <f>IF(ISNUMBER(J57),J57,NA())</f>
        <v>0.56591353851627801</v>
      </c>
    </row>
    <row r="66" spans="3:28" ht="11.25" customHeight="1" x14ac:dyDescent="0.25">
      <c r="C66" s="39">
        <v>7602</v>
      </c>
      <c r="D66" s="3" t="s">
        <v>208</v>
      </c>
      <c r="E66"/>
      <c r="F66" s="13">
        <v>3891500</v>
      </c>
      <c r="G66" s="56">
        <v>3424700</v>
      </c>
      <c r="H66" s="13">
        <v>3306700</v>
      </c>
      <c r="I66" s="13">
        <v>2937700</v>
      </c>
      <c r="J66" s="13">
        <v>2969800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46.999282052319202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3105200</v>
      </c>
      <c r="G69" s="56">
        <v>2796200</v>
      </c>
      <c r="H69" s="13">
        <v>2924700</v>
      </c>
      <c r="I69" s="13">
        <v>2967500</v>
      </c>
      <c r="J69" s="13">
        <v>2934200</v>
      </c>
      <c r="K69" s="4"/>
      <c r="L69" s="4"/>
      <c r="M69" s="4"/>
      <c r="N69"/>
      <c r="O69"/>
      <c r="P69" s="10"/>
      <c r="S69" s="25" t="s">
        <v>340</v>
      </c>
      <c r="T69" s="25">
        <v>4057049</v>
      </c>
      <c r="V69" s="28" t="str">
        <f>"Total Debt -"</f>
        <v>Total Debt -</v>
      </c>
      <c r="X69" s="47">
        <f>F44</f>
        <v>53.000717947680798</v>
      </c>
    </row>
    <row r="70" spans="3:28" ht="11.25" customHeight="1" x14ac:dyDescent="0.25">
      <c r="C70" s="39">
        <v>18630</v>
      </c>
      <c r="D70" s="3" t="s">
        <v>135</v>
      </c>
      <c r="F70" s="13">
        <v>979900</v>
      </c>
      <c r="G70" s="56">
        <v>873600</v>
      </c>
      <c r="H70" s="13">
        <v>998500</v>
      </c>
      <c r="I70" s="13">
        <v>1092400</v>
      </c>
      <c r="J70" s="13">
        <v>954900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4.4606943953323901</v>
      </c>
      <c r="Y71" s="27">
        <f>IF(ISNUMBER(G52),G52,NA())</f>
        <v>4.4305568192157203</v>
      </c>
      <c r="Z71" s="27">
        <f>IF(ISNUMBER(H52),H52,NA())</f>
        <v>5.03445450505499</v>
      </c>
      <c r="AA71" s="27">
        <f>IF(ISNUMBER(I52),I52,NA())</f>
        <v>4.4603107493922396</v>
      </c>
      <c r="AB71" s="27">
        <f>IF(ISNUMBER(J52),J52,NA())</f>
        <v>3.6866258741258702</v>
      </c>
    </row>
    <row r="72" spans="3:28" ht="11.25" customHeight="1" x14ac:dyDescent="0.25">
      <c r="C72" s="39">
        <v>18632</v>
      </c>
      <c r="D72" s="3" t="s">
        <v>137</v>
      </c>
      <c r="E72" s="5"/>
      <c r="F72" s="13">
        <v>875500</v>
      </c>
      <c r="G72" s="56">
        <v>757300</v>
      </c>
      <c r="H72" s="13">
        <v>823000</v>
      </c>
      <c r="I72" s="13">
        <v>828500</v>
      </c>
      <c r="J72" s="13">
        <v>754700</v>
      </c>
      <c r="K72"/>
      <c r="L72"/>
      <c r="M72"/>
      <c r="N72"/>
      <c r="O72"/>
      <c r="P72" s="10"/>
      <c r="S72" s="25" t="s">
        <v>271</v>
      </c>
      <c r="T72" s="25">
        <v>4082886</v>
      </c>
    </row>
    <row r="73" spans="3:28" ht="11.25" customHeight="1" x14ac:dyDescent="0.25">
      <c r="C73" s="39">
        <v>18636</v>
      </c>
      <c r="D73" s="3" t="s">
        <v>138</v>
      </c>
      <c r="F73" s="13">
        <v>546200</v>
      </c>
      <c r="G73" s="56">
        <v>507500</v>
      </c>
      <c r="H73" s="13">
        <v>466800</v>
      </c>
      <c r="I73" s="13">
        <v>428400</v>
      </c>
      <c r="J73" s="13">
        <v>407900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2555800</v>
      </c>
      <c r="G75" s="56">
        <v>2288600</v>
      </c>
      <c r="H75" s="13">
        <v>2434500</v>
      </c>
      <c r="I75" s="13">
        <v>2484000</v>
      </c>
      <c r="J75" s="13">
        <v>2243900</v>
      </c>
      <c r="K75"/>
      <c r="L75"/>
      <c r="M75"/>
      <c r="N75"/>
      <c r="O75"/>
      <c r="P75" s="10"/>
      <c r="S75" s="25" t="s">
        <v>16</v>
      </c>
      <c r="T75" s="25">
        <v>4056958</v>
      </c>
    </row>
    <row r="76" spans="3:28" ht="11.25" customHeight="1" x14ac:dyDescent="0.25">
      <c r="C76" s="39">
        <v>6200</v>
      </c>
      <c r="D76" s="3" t="s">
        <v>141</v>
      </c>
      <c r="F76" s="13">
        <v>1131200</v>
      </c>
      <c r="G76" s="56">
        <v>1099100</v>
      </c>
      <c r="H76" s="13">
        <v>900100</v>
      </c>
      <c r="I76" s="13">
        <v>946100</v>
      </c>
      <c r="J76" s="13">
        <v>1115400</v>
      </c>
      <c r="K76"/>
      <c r="L76"/>
      <c r="M76"/>
      <c r="N76"/>
      <c r="O76"/>
      <c r="P76" s="10"/>
      <c r="S76" s="25" t="s">
        <v>312</v>
      </c>
      <c r="T76" s="25">
        <v>4246977</v>
      </c>
    </row>
    <row r="77" spans="3:28" ht="11.25" customHeight="1" x14ac:dyDescent="0.25">
      <c r="C77" s="39">
        <v>28017</v>
      </c>
      <c r="D77" s="3" t="s">
        <v>150</v>
      </c>
      <c r="E77"/>
      <c r="F77" s="13">
        <v>1131200</v>
      </c>
      <c r="G77" s="56">
        <v>1050100</v>
      </c>
      <c r="H77" s="13">
        <v>993000</v>
      </c>
      <c r="I77" s="13">
        <v>946100</v>
      </c>
      <c r="J77" s="13">
        <v>1115400</v>
      </c>
      <c r="K77"/>
      <c r="L77"/>
      <c r="M77"/>
      <c r="N77"/>
      <c r="O77"/>
      <c r="P77" s="10"/>
      <c r="S77" s="25" t="s">
        <v>272</v>
      </c>
      <c r="T77" s="25">
        <v>4142320</v>
      </c>
    </row>
    <row r="78" spans="3:28" ht="11.25" customHeight="1" x14ac:dyDescent="0.25">
      <c r="C78" s="39">
        <v>4424</v>
      </c>
      <c r="D78" s="3" t="s">
        <v>142</v>
      </c>
      <c r="F78" s="13">
        <v>371000</v>
      </c>
      <c r="G78" s="56">
        <v>374000</v>
      </c>
      <c r="H78" s="13">
        <v>228300</v>
      </c>
      <c r="I78" s="13">
        <v>322900</v>
      </c>
      <c r="J78" s="13">
        <v>516600</v>
      </c>
      <c r="K78"/>
      <c r="L78"/>
      <c r="M78"/>
      <c r="N78"/>
      <c r="O78"/>
      <c r="P78" s="10"/>
      <c r="S78" s="25" t="s">
        <v>273</v>
      </c>
      <c r="T78" s="25">
        <v>4237697</v>
      </c>
    </row>
    <row r="79" spans="3:28" ht="11.25" customHeight="1" x14ac:dyDescent="0.25">
      <c r="C79" s="39">
        <v>4427</v>
      </c>
      <c r="D79" s="3" t="s">
        <v>143</v>
      </c>
      <c r="F79" s="13">
        <v>22100</v>
      </c>
      <c r="G79" s="56">
        <v>4300</v>
      </c>
      <c r="H79" s="13">
        <v>-78000</v>
      </c>
      <c r="I79" s="13">
        <v>-44900</v>
      </c>
      <c r="J79" s="13">
        <v>185300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348900</v>
      </c>
      <c r="G81" s="93">
        <v>369700</v>
      </c>
      <c r="H81" s="92">
        <v>306300</v>
      </c>
      <c r="I81" s="92">
        <v>367800</v>
      </c>
      <c r="J81" s="92">
        <v>331300</v>
      </c>
      <c r="K81"/>
      <c r="L81"/>
      <c r="M81"/>
      <c r="N81"/>
      <c r="O81"/>
      <c r="P81" s="10"/>
      <c r="S81" s="25" t="s">
        <v>275</v>
      </c>
      <c r="T81" s="25">
        <v>4276419</v>
      </c>
    </row>
    <row r="82" spans="3:20" ht="11.25" customHeight="1" x14ac:dyDescent="0.25">
      <c r="C82" s="39">
        <v>833</v>
      </c>
      <c r="D82" s="94" t="s">
        <v>146</v>
      </c>
      <c r="E82" s="95"/>
      <c r="F82" s="96">
        <v>348900</v>
      </c>
      <c r="G82" s="97">
        <v>369700</v>
      </c>
      <c r="H82" s="96">
        <v>306300</v>
      </c>
      <c r="I82" s="96">
        <v>367800</v>
      </c>
      <c r="J82" s="96">
        <v>331300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348900</v>
      </c>
      <c r="G84" s="56">
        <v>369700</v>
      </c>
      <c r="H84" s="13">
        <v>306300</v>
      </c>
      <c r="I84" s="13">
        <v>367800</v>
      </c>
      <c r="J84" s="13">
        <v>331300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925300</v>
      </c>
      <c r="G87" s="56">
        <v>674100</v>
      </c>
      <c r="H87" s="13">
        <v>700600</v>
      </c>
      <c r="I87" s="13">
        <v>698700</v>
      </c>
      <c r="J87" s="13">
        <v>636200</v>
      </c>
      <c r="K87"/>
      <c r="L87"/>
      <c r="M87"/>
      <c r="N87"/>
      <c r="O87"/>
      <c r="P87" s="10"/>
      <c r="S87" s="25" t="s">
        <v>21</v>
      </c>
      <c r="T87" s="25">
        <v>4057039</v>
      </c>
    </row>
    <row r="88" spans="3:20" ht="11.25" customHeight="1" x14ac:dyDescent="0.25">
      <c r="C88" s="39">
        <v>18807</v>
      </c>
      <c r="D88" s="3" t="s">
        <v>152</v>
      </c>
      <c r="E88"/>
      <c r="F88" s="13">
        <v>11871200</v>
      </c>
      <c r="G88" s="56">
        <v>11472900</v>
      </c>
      <c r="H88" s="13">
        <v>11160400</v>
      </c>
      <c r="I88" s="13">
        <v>10668300</v>
      </c>
      <c r="J88" s="13">
        <v>10245100</v>
      </c>
      <c r="K88"/>
      <c r="L88"/>
      <c r="M88"/>
      <c r="N88"/>
      <c r="O88"/>
      <c r="P88" s="10"/>
      <c r="S88" s="25" t="s">
        <v>22</v>
      </c>
      <c r="T88" s="25">
        <v>4057113</v>
      </c>
    </row>
    <row r="89" spans="3:20" ht="11.25" customHeight="1" x14ac:dyDescent="0.25">
      <c r="C89" s="39">
        <v>18851</v>
      </c>
      <c r="D89" s="3" t="s">
        <v>153</v>
      </c>
      <c r="E89"/>
      <c r="F89" s="13">
        <v>0</v>
      </c>
      <c r="G89" s="56">
        <v>100</v>
      </c>
      <c r="H89" s="13">
        <v>100</v>
      </c>
      <c r="I89" s="13">
        <v>900</v>
      </c>
      <c r="J89" s="13">
        <v>1100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14088900</v>
      </c>
      <c r="G92" s="97">
        <v>13315200</v>
      </c>
      <c r="H92" s="96">
        <v>12768300</v>
      </c>
      <c r="I92" s="96">
        <v>12290500</v>
      </c>
      <c r="J92" s="96">
        <v>11928600</v>
      </c>
      <c r="K92"/>
      <c r="L92"/>
      <c r="M92"/>
      <c r="N92"/>
      <c r="O92"/>
      <c r="P92" s="10"/>
      <c r="S92" s="25" t="s">
        <v>24</v>
      </c>
      <c r="T92" s="25">
        <v>4004172</v>
      </c>
    </row>
    <row r="93" spans="3:20" ht="11.25" customHeight="1" x14ac:dyDescent="0.25">
      <c r="C93" s="39">
        <v>6361</v>
      </c>
      <c r="D93" s="3" t="s">
        <v>157</v>
      </c>
      <c r="E93"/>
      <c r="F93" s="13">
        <v>1415900</v>
      </c>
      <c r="G93" s="56">
        <v>1217700</v>
      </c>
      <c r="H93" s="13">
        <v>1226000</v>
      </c>
      <c r="I93" s="13">
        <v>1354000</v>
      </c>
      <c r="J93" s="13">
        <v>1124200</v>
      </c>
      <c r="K93"/>
      <c r="L93"/>
      <c r="M93"/>
      <c r="N93"/>
      <c r="O93"/>
      <c r="P93" s="10"/>
      <c r="S93" s="25" t="s">
        <v>25</v>
      </c>
      <c r="T93" s="25">
        <v>4000672</v>
      </c>
    </row>
    <row r="94" spans="3:20" ht="11.25" customHeight="1" x14ac:dyDescent="0.25">
      <c r="C94" s="39">
        <v>6148</v>
      </c>
      <c r="D94" s="3" t="s">
        <v>158</v>
      </c>
      <c r="E94"/>
      <c r="F94" s="13">
        <v>4538700</v>
      </c>
      <c r="G94" s="56">
        <v>4414600</v>
      </c>
      <c r="H94" s="13">
        <v>4247200</v>
      </c>
      <c r="I94" s="13">
        <v>3665600</v>
      </c>
      <c r="J94" s="13">
        <v>3765800</v>
      </c>
      <c r="K94"/>
      <c r="L94"/>
      <c r="M94"/>
      <c r="N94"/>
      <c r="O94"/>
      <c r="P94" s="10"/>
      <c r="S94" s="25" t="s">
        <v>26</v>
      </c>
      <c r="T94" s="25">
        <v>4059402</v>
      </c>
    </row>
    <row r="95" spans="3:20" ht="11.25" customHeight="1" x14ac:dyDescent="0.25">
      <c r="C95" s="39">
        <v>18082</v>
      </c>
      <c r="D95" s="3" t="s">
        <v>159</v>
      </c>
      <c r="E95"/>
      <c r="F95" s="13">
        <v>401400</v>
      </c>
      <c r="G95" s="56">
        <v>319900</v>
      </c>
      <c r="H95" s="13">
        <v>122300</v>
      </c>
      <c r="I95" s="13">
        <v>132000</v>
      </c>
      <c r="J95" s="13">
        <v>140000</v>
      </c>
      <c r="K95"/>
      <c r="L95"/>
      <c r="M95"/>
      <c r="N95"/>
      <c r="O95"/>
      <c r="P95" s="10"/>
      <c r="S95" s="25" t="s">
        <v>27</v>
      </c>
      <c r="T95" s="25">
        <v>4057080</v>
      </c>
    </row>
    <row r="96" spans="3:20" ht="11.25" customHeight="1" x14ac:dyDescent="0.25">
      <c r="C96" s="39">
        <v>845</v>
      </c>
      <c r="D96" s="3" t="s">
        <v>173</v>
      </c>
      <c r="E96"/>
      <c r="F96" s="13">
        <v>5241400</v>
      </c>
      <c r="G96" s="56">
        <v>4973700</v>
      </c>
      <c r="H96" s="13">
        <v>4721500</v>
      </c>
      <c r="I96" s="13">
        <v>4308000</v>
      </c>
      <c r="J96" s="13">
        <v>4207600</v>
      </c>
      <c r="K96"/>
      <c r="L96"/>
      <c r="M96"/>
      <c r="N96"/>
      <c r="O96"/>
      <c r="P96" s="10"/>
      <c r="S96" s="25" t="s">
        <v>28</v>
      </c>
      <c r="T96" s="25">
        <v>4057041</v>
      </c>
    </row>
    <row r="97" spans="3:20" ht="11.25" customHeight="1" x14ac:dyDescent="0.25">
      <c r="C97" s="39">
        <v>49691</v>
      </c>
      <c r="D97" s="32" t="s">
        <v>192</v>
      </c>
      <c r="E97"/>
      <c r="F97" s="13">
        <v>4647900</v>
      </c>
      <c r="G97" s="56">
        <v>4344300</v>
      </c>
      <c r="H97" s="13">
        <v>4172400</v>
      </c>
      <c r="I97" s="13">
        <v>4006100</v>
      </c>
      <c r="J97" s="13">
        <v>3804500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4647900</v>
      </c>
      <c r="G99" s="97">
        <v>4344300</v>
      </c>
      <c r="H99" s="96">
        <v>4172400</v>
      </c>
      <c r="I99" s="96">
        <v>4006100</v>
      </c>
      <c r="J99" s="96">
        <v>3804500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9889300</v>
      </c>
      <c r="G101" s="56">
        <v>9318000</v>
      </c>
      <c r="H101" s="13">
        <v>8893900</v>
      </c>
      <c r="I101" s="13">
        <v>8314100</v>
      </c>
      <c r="J101" s="13">
        <v>8012100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611700</v>
      </c>
      <c r="G104" s="56">
        <v>712000</v>
      </c>
      <c r="H104" s="13">
        <v>661400</v>
      </c>
      <c r="I104" s="13">
        <v>846600</v>
      </c>
      <c r="J104" s="13">
        <v>880000</v>
      </c>
      <c r="K104"/>
      <c r="L104"/>
      <c r="M104"/>
      <c r="N104"/>
      <c r="O104"/>
      <c r="P104" s="10"/>
      <c r="S104" s="25" t="s">
        <v>410</v>
      </c>
      <c r="T104" s="25">
        <v>4057043</v>
      </c>
    </row>
    <row r="105" spans="3:20" ht="11.25" customHeight="1" x14ac:dyDescent="0.25">
      <c r="C105" s="39">
        <v>4993</v>
      </c>
      <c r="D105" s="3" t="s">
        <v>168</v>
      </c>
      <c r="E105"/>
      <c r="F105" s="13">
        <v>-826500</v>
      </c>
      <c r="G105" s="56">
        <v>-757900</v>
      </c>
      <c r="H105" s="13">
        <v>-837400</v>
      </c>
      <c r="I105" s="13">
        <v>-769400</v>
      </c>
      <c r="J105" s="13">
        <v>-802300</v>
      </c>
      <c r="K105"/>
      <c r="L105"/>
      <c r="M105"/>
      <c r="N105"/>
      <c r="O105"/>
      <c r="P105" s="10"/>
      <c r="S105" s="25" t="s">
        <v>261</v>
      </c>
      <c r="T105" s="25">
        <v>4057083</v>
      </c>
    </row>
    <row r="106" spans="3:20" ht="11.25" customHeight="1" x14ac:dyDescent="0.25">
      <c r="C106" s="39">
        <v>4992</v>
      </c>
      <c r="D106" s="3" t="s">
        <v>169</v>
      </c>
      <c r="E106"/>
      <c r="F106" s="13">
        <v>212200</v>
      </c>
      <c r="G106" s="56">
        <v>41800</v>
      </c>
      <c r="H106" s="13">
        <v>173000</v>
      </c>
      <c r="I106" s="13">
        <v>-66600</v>
      </c>
      <c r="J106" s="13">
        <v>-77000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-2600</v>
      </c>
      <c r="G108" s="56">
        <v>-4100</v>
      </c>
      <c r="H108" s="13">
        <v>-3000</v>
      </c>
      <c r="I108" s="13">
        <v>10600</v>
      </c>
      <c r="J108" s="13">
        <v>700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2.55215729159714</v>
      </c>
      <c r="G111" s="55">
        <v>2.8364522863957502</v>
      </c>
      <c r="H111" s="14">
        <v>2.4456700740767401</v>
      </c>
      <c r="I111" s="14">
        <v>3.03661085167316</v>
      </c>
      <c r="J111" s="14">
        <v>2.75078722914024</v>
      </c>
      <c r="K111"/>
      <c r="L111"/>
      <c r="M111"/>
      <c r="N111"/>
      <c r="O111"/>
      <c r="P111" s="10"/>
      <c r="S111" s="25" t="s">
        <v>291</v>
      </c>
      <c r="T111" s="25">
        <v>4062444</v>
      </c>
    </row>
    <row r="112" spans="3:20" ht="11.25" customHeight="1" x14ac:dyDescent="0.25">
      <c r="C112" s="39">
        <v>284</v>
      </c>
      <c r="D112" s="3" t="s">
        <v>166</v>
      </c>
      <c r="E112"/>
      <c r="F112" s="14">
        <v>7.7274036012491401</v>
      </c>
      <c r="G112" s="55">
        <v>8.6573446633628901</v>
      </c>
      <c r="H112" s="14">
        <v>7.4508098772489397</v>
      </c>
      <c r="I112" s="14">
        <v>9.3752389691825293</v>
      </c>
      <c r="J112" s="14">
        <v>8.9639871208636599</v>
      </c>
      <c r="K112"/>
      <c r="L112"/>
      <c r="M112"/>
      <c r="N112"/>
      <c r="O112"/>
      <c r="P112" s="10"/>
      <c r="S112" s="25" t="s">
        <v>36</v>
      </c>
      <c r="T112" s="25">
        <v>4057103</v>
      </c>
    </row>
    <row r="113" spans="2:20" ht="11.25" customHeight="1" x14ac:dyDescent="0.25">
      <c r="C113" s="39">
        <v>18791</v>
      </c>
      <c r="D113" s="76" t="s">
        <v>172</v>
      </c>
      <c r="E113" s="61"/>
      <c r="F113" s="100">
        <v>3.6491855617133599</v>
      </c>
      <c r="G113" s="101">
        <v>4.0448632998677496</v>
      </c>
      <c r="H113" s="100">
        <v>3.5441236451363798</v>
      </c>
      <c r="I113" s="100">
        <v>4.5167628638094097</v>
      </c>
      <c r="J113" s="100">
        <v>4.2431043950326304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G123" s="1">
        <v>7.45</v>
      </c>
      <c r="P123" s="10"/>
      <c r="S123" s="25" t="s">
        <v>41</v>
      </c>
      <c r="T123" s="25">
        <v>4112564</v>
      </c>
    </row>
    <row r="124" spans="2:20" x14ac:dyDescent="0.25">
      <c r="G124" s="1">
        <v>9.3800000000000008</v>
      </c>
      <c r="P124" s="10"/>
      <c r="S124" s="25" t="s">
        <v>346</v>
      </c>
      <c r="T124" s="25">
        <v>4008616</v>
      </c>
    </row>
    <row r="125" spans="2:20" x14ac:dyDescent="0.25">
      <c r="G125" s="1">
        <v>8.9600000000000009</v>
      </c>
      <c r="P125" s="10"/>
      <c r="S125" s="25" t="s">
        <v>347</v>
      </c>
      <c r="T125" s="25">
        <v>4057085</v>
      </c>
    </row>
    <row r="126" spans="2:20" x14ac:dyDescent="0.25">
      <c r="G126" s="1">
        <f>AVERAGE(G123:G125)</f>
        <v>8.5966666666666676</v>
      </c>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2BC2F41-236B-4330-96BB-06776D4FD3E5}">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BFCB6-6675-4B9A-A589-BA15E2EF3C51}">
  <sheetPr codeName="Sheet9">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287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Avangrid,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_xll.SNL.Clients.Office.Excel.Functions.SNLTable(1,AGR!F20:G20,AGR!C24:C35,AGR!F21:G21,,"Options:Curr=USD,Mag=SNLstandard,ConvMethod=SNLrecommended")</f>
        <v>SNLTable</v>
      </c>
      <c r="D20" s="10"/>
      <c r="E20" s="10"/>
      <c r="F20" s="22">
        <f>VLOOKUP(V40,S:T,2,FALSE)</f>
        <v>4057045</v>
      </c>
      <c r="G20" s="51">
        <f>F20</f>
        <v>4057045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Avangrid, Inc.</v>
      </c>
    </row>
    <row r="25" spans="3:27" ht="11.25" customHeight="1" x14ac:dyDescent="0.25">
      <c r="C25" s="39">
        <v>44942</v>
      </c>
      <c r="D25" s="23" t="s">
        <v>126</v>
      </c>
      <c r="E25" s="10"/>
      <c r="F25" s="74" t="s">
        <v>284</v>
      </c>
      <c r="G25" s="75" t="s">
        <v>374</v>
      </c>
      <c r="H25" s="129"/>
      <c r="I25"/>
      <c r="J25"/>
      <c r="K25"/>
      <c r="L25"/>
      <c r="M25"/>
      <c r="N25"/>
      <c r="O25"/>
      <c r="P25" s="10"/>
    </row>
    <row r="26" spans="3:27" ht="11.25" customHeight="1" x14ac:dyDescent="0.25">
      <c r="C26" s="39">
        <v>44944</v>
      </c>
      <c r="D26" s="76" t="s">
        <v>125</v>
      </c>
      <c r="E26" s="61"/>
      <c r="F26" s="77">
        <v>42482</v>
      </c>
      <c r="G26" s="78">
        <v>44397</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381</v>
      </c>
      <c r="G28" s="52" t="s">
        <v>374</v>
      </c>
      <c r="H28" s="129"/>
      <c r="I28"/>
      <c r="J28"/>
      <c r="K28"/>
      <c r="L28"/>
      <c r="M28"/>
      <c r="N28"/>
      <c r="O28"/>
      <c r="P28" s="10"/>
    </row>
    <row r="29" spans="3:27" ht="11.25" customHeight="1" x14ac:dyDescent="0.25">
      <c r="C29" s="48">
        <v>44952</v>
      </c>
      <c r="D29" s="76" t="s">
        <v>125</v>
      </c>
      <c r="E29" s="61"/>
      <c r="F29" s="77">
        <v>42765</v>
      </c>
      <c r="G29" s="78">
        <v>44397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42516</v>
      </c>
      <c r="G35" s="53">
        <v>44397</v>
      </c>
      <c r="H35" s="130"/>
      <c r="I35" s="10"/>
      <c r="J35"/>
      <c r="K35"/>
      <c r="L35"/>
      <c r="M35"/>
      <c r="N35"/>
      <c r="O35"/>
      <c r="P35" s="10"/>
    </row>
    <row r="36" spans="3:24" ht="11.25" hidden="1" customHeight="1" outlineLevel="1" x14ac:dyDescent="0.25">
      <c r="C36" s="12" t="str">
        <f>_xll.SNL.Clients.Office.Excel.Functions.SNLTable(1,AGR!F36:J36,AGR!C41:C113,AGR!F37:J37,,"Options:Curr=USD,Mag=SNLstandard,ConvMethod=SNLrecommended")</f>
        <v>SNLTable</v>
      </c>
      <c r="E36"/>
      <c r="F36" s="11">
        <f>F20</f>
        <v>4057045</v>
      </c>
      <c r="G36" s="54">
        <f>F20</f>
        <v>4057045</v>
      </c>
      <c r="H36" s="11">
        <f>F20</f>
        <v>4057045</v>
      </c>
      <c r="I36" s="11">
        <f>F20</f>
        <v>4057045</v>
      </c>
      <c r="J36" s="11">
        <f>F20</f>
        <v>4057045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Avangrid,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66.531808035714306</v>
      </c>
      <c r="G42" s="55">
        <v>55.946293912083902</v>
      </c>
      <c r="H42" s="31">
        <v>64.133417774963107</v>
      </c>
      <c r="I42" s="14">
        <v>69.437293122471502</v>
      </c>
      <c r="J42" s="14">
        <v>70.913879873947593</v>
      </c>
      <c r="K42"/>
      <c r="L42"/>
      <c r="M42"/>
      <c r="N42"/>
      <c r="O42"/>
      <c r="P42" s="10"/>
      <c r="S42" s="25" t="s">
        <v>335</v>
      </c>
      <c r="T42" s="25">
        <v>4056935</v>
      </c>
      <c r="V42" s="8" t="str">
        <f>_xll.SNL.Clients.Office.Excel.Functions.SNLTable(1,AGR!X42,AGR!W48:W56,AGR!X43,,"Options:Curr=USD,Mag=SNLstandard,ConvMethod=SNLrecommended")</f>
        <v>SNLTable</v>
      </c>
      <c r="W42" s="3"/>
      <c r="X42" s="7">
        <f>F36</f>
        <v>4057045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30.3815569196429</v>
      </c>
      <c r="G44" s="55">
        <v>41.784072098583799</v>
      </c>
      <c r="H44" s="31">
        <v>34.393075786362701</v>
      </c>
      <c r="I44" s="14">
        <v>29.188120632585498</v>
      </c>
      <c r="J44" s="14">
        <v>28.996754621137299</v>
      </c>
      <c r="K44"/>
      <c r="L44"/>
      <c r="M44"/>
      <c r="N44"/>
      <c r="O44"/>
      <c r="P44" s="10"/>
      <c r="S44" s="25" t="s">
        <v>408</v>
      </c>
      <c r="T44" s="25">
        <v>4024697</v>
      </c>
      <c r="V44" s="3"/>
      <c r="W44" s="3"/>
      <c r="X44" s="7">
        <v>1</v>
      </c>
    </row>
    <row r="45" spans="3:24" ht="11.25" customHeight="1" x14ac:dyDescent="0.25">
      <c r="C45" s="39">
        <v>18861</v>
      </c>
      <c r="D45" s="3" t="s">
        <v>163</v>
      </c>
      <c r="E45"/>
      <c r="F45" s="14">
        <v>28.466796875</v>
      </c>
      <c r="G45" s="55">
        <v>39.444546624977001</v>
      </c>
      <c r="H45" s="31">
        <v>28.857926957990301</v>
      </c>
      <c r="I45" s="14">
        <v>24.678190511217402</v>
      </c>
      <c r="J45" s="14">
        <v>24.4391138704671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2.7039274924471299</v>
      </c>
      <c r="G47" s="55">
        <v>2.3678474114441399</v>
      </c>
      <c r="H47" s="14">
        <v>2.7645429362880898</v>
      </c>
      <c r="I47" s="14">
        <v>3.4255319148936199</v>
      </c>
      <c r="J47" s="14">
        <v>1.63961038961039</v>
      </c>
      <c r="K47"/>
      <c r="L47"/>
      <c r="M47"/>
      <c r="N47"/>
      <c r="O47"/>
      <c r="P47" s="10"/>
      <c r="S47" s="25" t="s">
        <v>215</v>
      </c>
      <c r="T47" s="25">
        <v>4056955</v>
      </c>
      <c r="V47" s="3"/>
      <c r="W47" s="3"/>
      <c r="X47" s="7"/>
    </row>
    <row r="48" spans="3:24" ht="11.25" customHeight="1" x14ac:dyDescent="0.25">
      <c r="C48" s="39">
        <v>18778</v>
      </c>
      <c r="D48" s="3" t="s">
        <v>197</v>
      </c>
      <c r="E48"/>
      <c r="F48" s="14">
        <v>2.7039274924471299</v>
      </c>
      <c r="G48" s="55">
        <v>2.3678474114441399</v>
      </c>
      <c r="H48" s="14">
        <v>2.7645429362880898</v>
      </c>
      <c r="I48" s="14">
        <v>3.4255319148936199</v>
      </c>
      <c r="J48" s="14">
        <v>1.63961038961039</v>
      </c>
      <c r="K48" s="4"/>
      <c r="L48" s="4"/>
      <c r="M48" s="4"/>
      <c r="N48" s="4"/>
      <c r="O48" s="4"/>
      <c r="P48" s="44"/>
      <c r="Q48" s="44"/>
      <c r="S48" s="25" t="s">
        <v>5</v>
      </c>
      <c r="T48" s="25">
        <v>4022309</v>
      </c>
      <c r="V48" s="17" t="s">
        <v>174</v>
      </c>
      <c r="W48" s="114">
        <v>7597</v>
      </c>
      <c r="X48" s="20">
        <v>537000</v>
      </c>
    </row>
    <row r="49" spans="3:28" ht="11.25" customHeight="1" x14ac:dyDescent="0.25">
      <c r="C49" s="39">
        <v>7270</v>
      </c>
      <c r="D49" s="3" t="s">
        <v>148</v>
      </c>
      <c r="E49"/>
      <c r="F49" s="14">
        <v>6.6711409395973202</v>
      </c>
      <c r="G49" s="55">
        <v>5.9556962025316498</v>
      </c>
      <c r="H49" s="14">
        <v>6.6677419354838703</v>
      </c>
      <c r="I49" s="14">
        <v>6.3960396039603999</v>
      </c>
      <c r="J49" s="14">
        <v>4.41785714285714</v>
      </c>
      <c r="K49"/>
      <c r="L49"/>
      <c r="M49"/>
      <c r="N49"/>
      <c r="O49"/>
      <c r="P49" s="10"/>
      <c r="S49" s="25" t="s">
        <v>6</v>
      </c>
      <c r="T49" s="25">
        <v>4057038</v>
      </c>
      <c r="V49" s="17" t="s">
        <v>175</v>
      </c>
      <c r="W49" s="114">
        <v>7598</v>
      </c>
      <c r="X49" s="20">
        <v>492000</v>
      </c>
    </row>
    <row r="50" spans="3:28" ht="11.25" customHeight="1" x14ac:dyDescent="0.25">
      <c r="C50" s="39">
        <v>11512</v>
      </c>
      <c r="D50" s="3" t="s">
        <v>198</v>
      </c>
      <c r="E50"/>
      <c r="F50" s="14">
        <v>6.8255033557046998</v>
      </c>
      <c r="G50" s="55">
        <v>6.0379746835442996</v>
      </c>
      <c r="H50" s="14">
        <v>6.2096774193548399</v>
      </c>
      <c r="I50" s="14">
        <v>6.42904290429043</v>
      </c>
      <c r="J50" s="14">
        <v>6.7821428571428601</v>
      </c>
      <c r="K50"/>
      <c r="L50"/>
      <c r="M50"/>
      <c r="N50"/>
      <c r="O50"/>
      <c r="P50" s="10"/>
      <c r="S50" s="25" t="s">
        <v>269</v>
      </c>
      <c r="T50" s="25">
        <v>4135391</v>
      </c>
      <c r="V50" s="18" t="s">
        <v>176</v>
      </c>
      <c r="W50" s="115">
        <v>7599</v>
      </c>
      <c r="X50" s="20">
        <v>635000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1109000</v>
      </c>
    </row>
    <row r="52" spans="3:28" ht="11.25" customHeight="1" x14ac:dyDescent="0.25">
      <c r="C52" s="39">
        <v>18788</v>
      </c>
      <c r="D52" s="3" t="s">
        <v>210</v>
      </c>
      <c r="E52"/>
      <c r="F52" s="14">
        <v>4.6592052313883299</v>
      </c>
      <c r="G52" s="55">
        <v>4.6926806588735399</v>
      </c>
      <c r="H52" s="14">
        <v>3.5134857281083698</v>
      </c>
      <c r="I52" s="14">
        <v>3.1326109391124901</v>
      </c>
      <c r="J52" s="14">
        <v>4.4372473726758299</v>
      </c>
      <c r="K52"/>
      <c r="L52"/>
      <c r="M52"/>
      <c r="N52"/>
      <c r="O52"/>
      <c r="P52" s="10"/>
      <c r="S52" s="25" t="s">
        <v>7</v>
      </c>
      <c r="T52" s="25">
        <v>4007308</v>
      </c>
      <c r="V52" s="19" t="s">
        <v>178</v>
      </c>
      <c r="W52" s="114">
        <v>7601</v>
      </c>
      <c r="X52" s="20">
        <v>662000</v>
      </c>
    </row>
    <row r="53" spans="3:28" ht="11.25" customHeight="1" x14ac:dyDescent="0.25">
      <c r="C53" s="39">
        <v>18794</v>
      </c>
      <c r="D53" s="3" t="s">
        <v>199</v>
      </c>
      <c r="E53"/>
      <c r="F53" s="14">
        <v>5.6827794561933498</v>
      </c>
      <c r="G53" s="55">
        <v>4.5449591280653996</v>
      </c>
      <c r="H53" s="14">
        <v>5.0554016620498601</v>
      </c>
      <c r="I53" s="14">
        <v>6.5015197568389098</v>
      </c>
      <c r="J53" s="14">
        <v>6.6363636363636402</v>
      </c>
      <c r="K53"/>
      <c r="L53"/>
      <c r="M53"/>
      <c r="N53"/>
      <c r="O53"/>
      <c r="P53" s="10"/>
      <c r="S53" s="25" t="s">
        <v>217</v>
      </c>
      <c r="T53" s="25">
        <v>4272394</v>
      </c>
      <c r="V53" s="17" t="s">
        <v>179</v>
      </c>
      <c r="W53" s="114">
        <v>7602</v>
      </c>
      <c r="X53" s="20">
        <v>5123000</v>
      </c>
    </row>
    <row r="54" spans="3:28" ht="11.25" customHeight="1" x14ac:dyDescent="0.25">
      <c r="C54" s="39">
        <v>18792</v>
      </c>
      <c r="D54" s="3" t="s">
        <v>200</v>
      </c>
      <c r="E54"/>
      <c r="F54" s="14">
        <v>16.734143049932499</v>
      </c>
      <c r="G54" s="55">
        <v>14.7311508357748</v>
      </c>
      <c r="H54" s="14">
        <v>20.158694641904301</v>
      </c>
      <c r="I54" s="14">
        <v>29.813869214297501</v>
      </c>
      <c r="J54" s="14">
        <v>31.627610393750999</v>
      </c>
      <c r="K54"/>
      <c r="L54"/>
      <c r="M54"/>
      <c r="N54"/>
      <c r="O54"/>
      <c r="P54" s="10"/>
      <c r="S54" s="25" t="s">
        <v>8</v>
      </c>
      <c r="T54" s="25">
        <v>4006321</v>
      </c>
      <c r="V54" s="26" t="s">
        <v>183</v>
      </c>
      <c r="W54" s="116"/>
      <c r="X54" s="20"/>
    </row>
    <row r="55" spans="3:28" ht="11.25" customHeight="1" x14ac:dyDescent="0.25">
      <c r="C55" s="39">
        <v>11576</v>
      </c>
      <c r="D55" s="3" t="s">
        <v>201</v>
      </c>
      <c r="E55"/>
      <c r="F55" s="14">
        <v>6.2382550335570501</v>
      </c>
      <c r="G55" s="55">
        <v>5.0759493670886098</v>
      </c>
      <c r="H55" s="14">
        <v>6.1225806451612899</v>
      </c>
      <c r="I55" s="14">
        <v>6.9108910891089099</v>
      </c>
      <c r="J55" s="14">
        <v>7.2964285714285699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287</v>
      </c>
    </row>
    <row r="57" spans="3:28" ht="11.25" customHeight="1" x14ac:dyDescent="0.25">
      <c r="C57" s="39">
        <v>6419</v>
      </c>
      <c r="D57" s="3" t="s">
        <v>164</v>
      </c>
      <c r="E57"/>
      <c r="F57" s="14">
        <v>1.13457494743166</v>
      </c>
      <c r="G57" s="55">
        <v>1.2306940371456501</v>
      </c>
      <c r="H57" s="14">
        <v>0.56422401783226495</v>
      </c>
      <c r="I57" s="14">
        <v>0.65346205059920104</v>
      </c>
      <c r="J57" s="14">
        <v>0.72575465639049497</v>
      </c>
      <c r="K57"/>
      <c r="L57"/>
      <c r="M57"/>
      <c r="N57"/>
      <c r="O57"/>
      <c r="P57" s="10"/>
      <c r="S57" s="25" t="s">
        <v>338</v>
      </c>
      <c r="T57" s="25">
        <v>4963960</v>
      </c>
    </row>
    <row r="58" spans="3:28" ht="11.25" customHeight="1" x14ac:dyDescent="0.25">
      <c r="C58" s="39">
        <v>4963</v>
      </c>
      <c r="D58" s="3" t="s">
        <v>202</v>
      </c>
      <c r="E58"/>
      <c r="F58" s="14">
        <v>0.43640098191473398</v>
      </c>
      <c r="G58" s="55">
        <v>0.71774295463161897</v>
      </c>
      <c r="H58" s="14">
        <v>0.52422935838857099</v>
      </c>
      <c r="I58" s="14">
        <v>0.41219243004609502</v>
      </c>
      <c r="J58" s="14">
        <v>0.40838632750397502</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537000</v>
      </c>
      <c r="G61" s="56">
        <v>628000</v>
      </c>
      <c r="H61" s="13">
        <v>1299000</v>
      </c>
      <c r="I61" s="13">
        <v>981000</v>
      </c>
      <c r="J61" s="13">
        <v>969000</v>
      </c>
      <c r="K61"/>
      <c r="L61"/>
      <c r="M61"/>
      <c r="N61"/>
      <c r="O61"/>
      <c r="P61" s="10"/>
      <c r="S61" s="25" t="s">
        <v>409</v>
      </c>
      <c r="T61" s="25">
        <v>4086899</v>
      </c>
      <c r="V61" s="28" t="s">
        <v>148</v>
      </c>
      <c r="X61" s="27">
        <f>IF(ISNUMBER(F49),F49,NA())</f>
        <v>6.6711409395973202</v>
      </c>
      <c r="Y61" s="27">
        <f>IF(ISNUMBER(G49),G49,NA())</f>
        <v>5.9556962025316498</v>
      </c>
      <c r="Z61" s="27">
        <f>IF(ISNUMBER(H49),H49,NA())</f>
        <v>6.6677419354838703</v>
      </c>
      <c r="AA61" s="27">
        <f>IF(ISNUMBER(I49),I49,NA())</f>
        <v>6.3960396039603999</v>
      </c>
      <c r="AB61" s="27">
        <f>IF(ISNUMBER(J49),J49,NA())</f>
        <v>4.41785714285714</v>
      </c>
    </row>
    <row r="62" spans="3:28" ht="11.25" customHeight="1" x14ac:dyDescent="0.25">
      <c r="C62" s="39">
        <v>7598</v>
      </c>
      <c r="D62" s="3" t="s">
        <v>204</v>
      </c>
      <c r="E62"/>
      <c r="F62" s="13">
        <v>492000</v>
      </c>
      <c r="G62" s="56">
        <v>368000</v>
      </c>
      <c r="H62" s="13">
        <v>808000</v>
      </c>
      <c r="I62" s="13">
        <v>720000</v>
      </c>
      <c r="J62" s="13">
        <v>357000</v>
      </c>
      <c r="K62"/>
      <c r="L62"/>
      <c r="M62"/>
      <c r="N62"/>
      <c r="O62"/>
      <c r="P62" s="10"/>
      <c r="S62" s="25" t="s">
        <v>11</v>
      </c>
      <c r="T62" s="25">
        <v>4056975</v>
      </c>
      <c r="V62" s="118" t="s">
        <v>187</v>
      </c>
    </row>
    <row r="63" spans="3:28" ht="11.25" customHeight="1" x14ac:dyDescent="0.25">
      <c r="C63" s="39">
        <v>7599</v>
      </c>
      <c r="D63" s="3" t="s">
        <v>205</v>
      </c>
      <c r="E63"/>
      <c r="F63" s="13">
        <v>635000</v>
      </c>
      <c r="G63" s="56">
        <v>492000</v>
      </c>
      <c r="H63" s="13">
        <v>366000</v>
      </c>
      <c r="I63" s="13">
        <v>308000</v>
      </c>
      <c r="J63" s="13">
        <v>722000</v>
      </c>
      <c r="K63"/>
      <c r="L63"/>
      <c r="M63"/>
      <c r="N63"/>
      <c r="O63"/>
      <c r="P63" s="10"/>
      <c r="S63" s="25" t="s">
        <v>270</v>
      </c>
      <c r="T63" s="25">
        <v>4098671</v>
      </c>
      <c r="V63" s="28" t="s">
        <v>188</v>
      </c>
    </row>
    <row r="64" spans="3:28" ht="11.25" customHeight="1" x14ac:dyDescent="0.25">
      <c r="C64" s="39">
        <v>7600</v>
      </c>
      <c r="D64" s="3" t="s">
        <v>206</v>
      </c>
      <c r="E64"/>
      <c r="F64" s="13">
        <v>1109000</v>
      </c>
      <c r="G64" s="56">
        <v>635000</v>
      </c>
      <c r="H64" s="13">
        <v>489000</v>
      </c>
      <c r="I64" s="13">
        <v>365000</v>
      </c>
      <c r="J64" s="13">
        <v>307000</v>
      </c>
      <c r="K64"/>
      <c r="L64"/>
      <c r="M64"/>
      <c r="N64"/>
      <c r="O64"/>
      <c r="P64" s="10"/>
      <c r="S64" s="25" t="s">
        <v>395</v>
      </c>
      <c r="T64" s="25">
        <v>4545218</v>
      </c>
      <c r="V64" s="28" t="s">
        <v>189</v>
      </c>
    </row>
    <row r="65" spans="3:28" ht="11.25" customHeight="1" x14ac:dyDescent="0.25">
      <c r="C65" s="39">
        <v>7601</v>
      </c>
      <c r="D65" s="3" t="s">
        <v>207</v>
      </c>
      <c r="E65"/>
      <c r="F65" s="13">
        <v>662000</v>
      </c>
      <c r="G65" s="56">
        <v>1109000</v>
      </c>
      <c r="H65" s="13">
        <v>612000</v>
      </c>
      <c r="I65" s="13">
        <v>489000</v>
      </c>
      <c r="J65" s="13">
        <v>369000</v>
      </c>
      <c r="K65"/>
      <c r="L65"/>
      <c r="M65"/>
      <c r="N65"/>
      <c r="O65"/>
      <c r="P65" s="10"/>
      <c r="S65" s="25" t="s">
        <v>218</v>
      </c>
      <c r="T65" s="25">
        <v>4057157</v>
      </c>
      <c r="V65" s="28" t="s">
        <v>164</v>
      </c>
      <c r="X65" s="27">
        <f>IF(ISNUMBER(F57),F57,NA())</f>
        <v>1.13457494743166</v>
      </c>
      <c r="Y65" s="27">
        <f>IF(ISNUMBER(G57),G57,NA())</f>
        <v>1.2306940371456501</v>
      </c>
      <c r="Z65" s="27">
        <f>IF(ISNUMBER(H57),H57,NA())</f>
        <v>0.56422401783226495</v>
      </c>
      <c r="AA65" s="27">
        <f>IF(ISNUMBER(I57),I57,NA())</f>
        <v>0.65346205059920104</v>
      </c>
      <c r="AB65" s="27">
        <f>IF(ISNUMBER(J57),J57,NA())</f>
        <v>0.72575465639049497</v>
      </c>
    </row>
    <row r="66" spans="3:28" ht="11.25" customHeight="1" x14ac:dyDescent="0.25">
      <c r="C66" s="39">
        <v>7602</v>
      </c>
      <c r="D66" s="3" t="s">
        <v>208</v>
      </c>
      <c r="E66"/>
      <c r="F66" s="13">
        <v>5123000</v>
      </c>
      <c r="G66" s="56">
        <v>7976000</v>
      </c>
      <c r="H66" s="13">
        <v>4503000</v>
      </c>
      <c r="I66" s="13">
        <v>3486000</v>
      </c>
      <c r="J66" s="13">
        <v>3441000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66.531808035714306</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6974000</v>
      </c>
      <c r="G69" s="56">
        <v>6320000</v>
      </c>
      <c r="H69" s="13">
        <v>6336000</v>
      </c>
      <c r="I69" s="13">
        <v>6478000</v>
      </c>
      <c r="J69" s="13">
        <v>5963000</v>
      </c>
      <c r="K69" s="4"/>
      <c r="L69" s="4"/>
      <c r="M69" s="4"/>
      <c r="N69"/>
      <c r="O69"/>
      <c r="P69" s="10"/>
      <c r="S69" s="25" t="s">
        <v>340</v>
      </c>
      <c r="T69" s="25">
        <v>4057049</v>
      </c>
      <c r="V69" s="28" t="str">
        <f>"Total Debt -"</f>
        <v>Total Debt -</v>
      </c>
      <c r="X69" s="47">
        <f>F44</f>
        <v>30.3815569196429</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4.6592052313883299</v>
      </c>
      <c r="Y71" s="27">
        <f>IF(ISNUMBER(G52),G52,NA())</f>
        <v>4.6926806588735399</v>
      </c>
      <c r="Z71" s="27">
        <f>IF(ISNUMBER(H52),H52,NA())</f>
        <v>3.5134857281083698</v>
      </c>
      <c r="AA71" s="27">
        <f>IF(ISNUMBER(I52),I52,NA())</f>
        <v>3.1326109391124901</v>
      </c>
      <c r="AB71" s="27">
        <f>IF(ISNUMBER(J52),J52,NA())</f>
        <v>4.4372473726758299</v>
      </c>
    </row>
    <row r="72" spans="3:28" ht="11.25" customHeight="1" x14ac:dyDescent="0.25">
      <c r="C72" s="39">
        <v>18632</v>
      </c>
      <c r="D72" s="3" t="s">
        <v>137</v>
      </c>
      <c r="E72" s="5"/>
      <c r="F72" s="13">
        <v>2660000</v>
      </c>
      <c r="G72" s="56">
        <v>2424000</v>
      </c>
      <c r="H72" s="13">
        <v>2301000</v>
      </c>
      <c r="I72" s="13">
        <v>2245000</v>
      </c>
      <c r="J72" s="13">
        <v>2072000</v>
      </c>
      <c r="K72"/>
      <c r="L72"/>
      <c r="M72"/>
      <c r="N72"/>
      <c r="O72"/>
      <c r="P72" s="10"/>
      <c r="S72" s="25" t="s">
        <v>271</v>
      </c>
      <c r="T72" s="25">
        <v>4082886</v>
      </c>
    </row>
    <row r="73" spans="3:28" ht="11.25" customHeight="1" x14ac:dyDescent="0.25">
      <c r="C73" s="39">
        <v>18636</v>
      </c>
      <c r="D73" s="3" t="s">
        <v>138</v>
      </c>
      <c r="F73" s="13">
        <v>1014000</v>
      </c>
      <c r="G73" s="56">
        <v>987000</v>
      </c>
      <c r="H73" s="13">
        <v>933000</v>
      </c>
      <c r="I73" s="13">
        <v>855000</v>
      </c>
      <c r="J73" s="13">
        <v>823000</v>
      </c>
      <c r="K73"/>
      <c r="L73"/>
      <c r="M73"/>
      <c r="N73"/>
      <c r="O73"/>
      <c r="P73" s="10"/>
      <c r="S73" s="25" t="s">
        <v>396</v>
      </c>
      <c r="T73" s="25">
        <v>4235589</v>
      </c>
    </row>
    <row r="74" spans="3:28" ht="11.25" customHeight="1" x14ac:dyDescent="0.25">
      <c r="C74" s="39">
        <v>18635</v>
      </c>
      <c r="D74" s="3" t="s">
        <v>139</v>
      </c>
      <c r="F74" s="13">
        <v>1719000</v>
      </c>
      <c r="G74" s="56">
        <v>1375000</v>
      </c>
      <c r="H74" s="13">
        <v>1507000</v>
      </c>
      <c r="I74" s="13">
        <v>1652000</v>
      </c>
      <c r="J74" s="13">
        <v>1338000</v>
      </c>
      <c r="K74"/>
      <c r="L74"/>
      <c r="M74"/>
      <c r="N74"/>
      <c r="O74"/>
      <c r="P74" s="10"/>
      <c r="S74" s="25" t="s">
        <v>288</v>
      </c>
      <c r="T74" s="25">
        <v>4304864</v>
      </c>
    </row>
    <row r="75" spans="3:28" ht="11.25" customHeight="1" x14ac:dyDescent="0.25">
      <c r="C75" s="39">
        <v>18634</v>
      </c>
      <c r="D75" s="3" t="s">
        <v>140</v>
      </c>
      <c r="F75" s="13">
        <v>6033000</v>
      </c>
      <c r="G75" s="56">
        <v>5405000</v>
      </c>
      <c r="H75" s="13">
        <v>5332000</v>
      </c>
      <c r="I75" s="13">
        <v>5331000</v>
      </c>
      <c r="J75" s="13">
        <v>4796000</v>
      </c>
      <c r="K75"/>
      <c r="L75"/>
      <c r="M75"/>
      <c r="N75"/>
      <c r="O75"/>
      <c r="P75" s="10"/>
      <c r="S75" s="25" t="s">
        <v>16</v>
      </c>
      <c r="T75" s="25">
        <v>4056958</v>
      </c>
    </row>
    <row r="76" spans="3:28" ht="11.25" customHeight="1" x14ac:dyDescent="0.25">
      <c r="C76" s="39">
        <v>6200</v>
      </c>
      <c r="D76" s="3" t="s">
        <v>141</v>
      </c>
      <c r="F76" s="13">
        <v>1988000</v>
      </c>
      <c r="G76" s="56">
        <v>1882000</v>
      </c>
      <c r="H76" s="13">
        <v>2067000</v>
      </c>
      <c r="I76" s="13">
        <v>1938000</v>
      </c>
      <c r="J76" s="13">
        <v>1237000</v>
      </c>
      <c r="K76"/>
      <c r="L76"/>
      <c r="M76"/>
      <c r="N76"/>
      <c r="O76"/>
      <c r="P76" s="10"/>
      <c r="S76" s="25" t="s">
        <v>312</v>
      </c>
      <c r="T76" s="25">
        <v>4246977</v>
      </c>
    </row>
    <row r="77" spans="3:28" ht="11.25" customHeight="1" x14ac:dyDescent="0.25">
      <c r="C77" s="39">
        <v>28017</v>
      </c>
      <c r="D77" s="3" t="s">
        <v>150</v>
      </c>
      <c r="E77"/>
      <c r="F77" s="13">
        <v>2034000</v>
      </c>
      <c r="G77" s="56">
        <v>1908000</v>
      </c>
      <c r="H77" s="13">
        <v>1925000</v>
      </c>
      <c r="I77" s="13">
        <v>1948000</v>
      </c>
      <c r="J77" s="13">
        <v>1899000</v>
      </c>
      <c r="K77"/>
      <c r="L77"/>
      <c r="M77"/>
      <c r="N77"/>
      <c r="O77"/>
      <c r="P77" s="10"/>
      <c r="S77" s="25" t="s">
        <v>272</v>
      </c>
      <c r="T77" s="25">
        <v>4142320</v>
      </c>
    </row>
    <row r="78" spans="3:28" ht="11.25" customHeight="1" x14ac:dyDescent="0.25">
      <c r="C78" s="39">
        <v>4424</v>
      </c>
      <c r="D78" s="3" t="s">
        <v>142</v>
      </c>
      <c r="F78" s="13">
        <v>664000</v>
      </c>
      <c r="G78" s="56">
        <v>568000</v>
      </c>
      <c r="H78" s="13">
        <v>812000</v>
      </c>
      <c r="I78" s="13">
        <v>768000</v>
      </c>
      <c r="J78" s="13">
        <v>123000</v>
      </c>
      <c r="K78"/>
      <c r="L78"/>
      <c r="M78"/>
      <c r="N78"/>
      <c r="O78"/>
      <c r="P78" s="10"/>
      <c r="S78" s="25" t="s">
        <v>273</v>
      </c>
      <c r="T78" s="25">
        <v>4237697</v>
      </c>
    </row>
    <row r="79" spans="3:28" ht="11.25" customHeight="1" x14ac:dyDescent="0.25">
      <c r="C79" s="39">
        <v>4427</v>
      </c>
      <c r="D79" s="3" t="s">
        <v>143</v>
      </c>
      <c r="F79" s="13">
        <v>21000</v>
      </c>
      <c r="G79" s="56">
        <v>29000</v>
      </c>
      <c r="H79" s="13">
        <v>169000</v>
      </c>
      <c r="I79" s="13">
        <v>170000</v>
      </c>
      <c r="J79" s="13">
        <v>-259000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643000</v>
      </c>
      <c r="G81" s="93">
        <v>539000</v>
      </c>
      <c r="H81" s="92">
        <v>643000</v>
      </c>
      <c r="I81" s="92">
        <v>598000</v>
      </c>
      <c r="J81" s="92">
        <v>382000</v>
      </c>
      <c r="K81"/>
      <c r="L81"/>
      <c r="M81"/>
      <c r="N81"/>
      <c r="O81"/>
      <c r="P81" s="10"/>
      <c r="S81" s="25" t="s">
        <v>275</v>
      </c>
      <c r="T81" s="25">
        <v>4276419</v>
      </c>
    </row>
    <row r="82" spans="3:20" ht="11.25" customHeight="1" x14ac:dyDescent="0.25">
      <c r="C82" s="39">
        <v>833</v>
      </c>
      <c r="D82" s="94" t="s">
        <v>146</v>
      </c>
      <c r="E82" s="95"/>
      <c r="F82" s="96">
        <v>643000</v>
      </c>
      <c r="G82" s="97">
        <v>539000</v>
      </c>
      <c r="H82" s="96">
        <v>643000</v>
      </c>
      <c r="I82" s="96">
        <v>598000</v>
      </c>
      <c r="J82" s="96">
        <v>382000</v>
      </c>
      <c r="K82"/>
      <c r="L82"/>
      <c r="M82"/>
      <c r="N82"/>
      <c r="O82"/>
      <c r="P82" s="10"/>
      <c r="S82" s="25" t="s">
        <v>17</v>
      </c>
      <c r="T82" s="25">
        <v>4057059</v>
      </c>
    </row>
    <row r="83" spans="3:20" ht="11.25" customHeight="1" x14ac:dyDescent="0.25">
      <c r="C83" s="39">
        <v>47814</v>
      </c>
      <c r="D83" s="32" t="s">
        <v>190</v>
      </c>
      <c r="F83" s="13">
        <v>-64000</v>
      </c>
      <c r="G83" s="56">
        <v>-42000</v>
      </c>
      <c r="H83" s="13">
        <v>-24000</v>
      </c>
      <c r="I83" s="13">
        <v>3000</v>
      </c>
      <c r="J83" s="13">
        <v>1000</v>
      </c>
      <c r="K83" s="16"/>
      <c r="L83"/>
      <c r="M83"/>
      <c r="N83"/>
      <c r="O83"/>
      <c r="P83" s="10"/>
      <c r="S83" s="25" t="s">
        <v>18</v>
      </c>
      <c r="T83" s="25">
        <v>4057141</v>
      </c>
    </row>
    <row r="84" spans="3:20" ht="11.25" customHeight="1" x14ac:dyDescent="0.25">
      <c r="C84" s="39">
        <v>47813</v>
      </c>
      <c r="D84" s="29" t="s">
        <v>191</v>
      </c>
      <c r="E84"/>
      <c r="F84" s="13">
        <v>707000</v>
      </c>
      <c r="G84" s="56">
        <v>581000</v>
      </c>
      <c r="H84" s="13">
        <v>667000</v>
      </c>
      <c r="I84" s="13">
        <v>595000</v>
      </c>
      <c r="J84" s="13">
        <v>381000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3777000</v>
      </c>
      <c r="G87" s="56">
        <v>3777000</v>
      </c>
      <c r="H87" s="13">
        <v>2025000</v>
      </c>
      <c r="I87" s="13">
        <v>1963000</v>
      </c>
      <c r="J87" s="13">
        <v>2260000</v>
      </c>
      <c r="K87"/>
      <c r="L87"/>
      <c r="M87"/>
      <c r="N87"/>
      <c r="O87"/>
      <c r="P87" s="10"/>
      <c r="S87" s="25" t="s">
        <v>21</v>
      </c>
      <c r="T87" s="25">
        <v>4057039</v>
      </c>
    </row>
    <row r="88" spans="3:20" ht="11.25" customHeight="1" x14ac:dyDescent="0.25">
      <c r="C88" s="39">
        <v>18807</v>
      </c>
      <c r="D88" s="3" t="s">
        <v>152</v>
      </c>
      <c r="E88"/>
      <c r="F88" s="13">
        <v>29170000</v>
      </c>
      <c r="G88" s="56">
        <v>27066000</v>
      </c>
      <c r="H88" s="13">
        <v>25399000</v>
      </c>
      <c r="I88" s="13">
        <v>23459000</v>
      </c>
      <c r="J88" s="13">
        <v>22669000</v>
      </c>
      <c r="K88"/>
      <c r="L88"/>
      <c r="M88"/>
      <c r="N88"/>
      <c r="O88"/>
      <c r="P88" s="10"/>
      <c r="S88" s="25" t="s">
        <v>22</v>
      </c>
      <c r="T88" s="25">
        <v>4057113</v>
      </c>
    </row>
    <row r="89" spans="3:20" ht="11.25" customHeight="1" x14ac:dyDescent="0.25">
      <c r="C89" s="39">
        <v>18851</v>
      </c>
      <c r="D89" s="3" t="s">
        <v>153</v>
      </c>
      <c r="E89"/>
      <c r="F89" s="13">
        <v>59000</v>
      </c>
      <c r="G89" s="56">
        <v>79000</v>
      </c>
      <c r="H89" s="13">
        <v>84000</v>
      </c>
      <c r="I89" s="13">
        <v>63000</v>
      </c>
      <c r="J89" s="13">
        <v>63000</v>
      </c>
      <c r="K89"/>
      <c r="L89"/>
      <c r="M89"/>
      <c r="N89"/>
      <c r="O89"/>
      <c r="P89" s="10"/>
      <c r="S89" s="25" t="s">
        <v>341</v>
      </c>
      <c r="T89" s="25">
        <v>4393379</v>
      </c>
    </row>
    <row r="90" spans="3:20" ht="11.25" customHeight="1" x14ac:dyDescent="0.25">
      <c r="C90" s="39">
        <v>18823</v>
      </c>
      <c r="D90" s="3" t="s">
        <v>154</v>
      </c>
      <c r="E90"/>
      <c r="F90" s="13">
        <v>621000</v>
      </c>
      <c r="G90" s="56">
        <v>736000</v>
      </c>
      <c r="H90" s="13">
        <v>708000</v>
      </c>
      <c r="I90" s="13">
        <v>424000</v>
      </c>
      <c r="J90" s="13">
        <v>415000</v>
      </c>
      <c r="K90"/>
      <c r="L90"/>
      <c r="M90"/>
      <c r="N90"/>
      <c r="O90"/>
      <c r="P90" s="10"/>
      <c r="S90" s="25" t="s">
        <v>289</v>
      </c>
      <c r="T90" s="25">
        <v>4056937</v>
      </c>
    </row>
    <row r="91" spans="3:20" ht="11.25" customHeight="1" x14ac:dyDescent="0.25">
      <c r="C91" s="39">
        <v>3706</v>
      </c>
      <c r="D91" s="23" t="s">
        <v>155</v>
      </c>
      <c r="E91" s="10"/>
      <c r="F91" s="92">
        <v>3412000</v>
      </c>
      <c r="G91" s="93">
        <v>3424000</v>
      </c>
      <c r="H91" s="92">
        <v>3433000</v>
      </c>
      <c r="I91" s="92">
        <v>3450000</v>
      </c>
      <c r="J91" s="92">
        <v>3455000</v>
      </c>
      <c r="K91"/>
      <c r="L91"/>
      <c r="M91"/>
      <c r="N91"/>
      <c r="O91"/>
      <c r="P91" s="10"/>
      <c r="S91" s="25" t="s">
        <v>23</v>
      </c>
      <c r="T91" s="25">
        <v>4056982</v>
      </c>
    </row>
    <row r="92" spans="3:20" ht="11.25" customHeight="1" x14ac:dyDescent="0.25">
      <c r="C92" s="39">
        <v>220</v>
      </c>
      <c r="D92" s="98" t="s">
        <v>156</v>
      </c>
      <c r="E92" s="95"/>
      <c r="F92" s="96">
        <v>39504000</v>
      </c>
      <c r="G92" s="97">
        <v>37823000</v>
      </c>
      <c r="H92" s="96">
        <v>34394000</v>
      </c>
      <c r="I92" s="96">
        <v>32167000</v>
      </c>
      <c r="J92" s="96">
        <v>31671000</v>
      </c>
      <c r="K92"/>
      <c r="L92"/>
      <c r="M92"/>
      <c r="N92"/>
      <c r="O92"/>
      <c r="P92" s="10"/>
      <c r="S92" s="25" t="s">
        <v>24</v>
      </c>
      <c r="T92" s="25">
        <v>4004172</v>
      </c>
    </row>
    <row r="93" spans="3:20" ht="11.25" customHeight="1" x14ac:dyDescent="0.25">
      <c r="C93" s="39">
        <v>6361</v>
      </c>
      <c r="D93" s="3" t="s">
        <v>157</v>
      </c>
      <c r="E93"/>
      <c r="F93" s="13">
        <v>3329000</v>
      </c>
      <c r="G93" s="56">
        <v>3069000</v>
      </c>
      <c r="H93" s="13">
        <v>3589000</v>
      </c>
      <c r="I93" s="13">
        <v>3004000</v>
      </c>
      <c r="J93" s="13">
        <v>3114000</v>
      </c>
      <c r="K93"/>
      <c r="L93"/>
      <c r="M93"/>
      <c r="N93"/>
      <c r="O93"/>
      <c r="P93" s="10"/>
      <c r="S93" s="25" t="s">
        <v>25</v>
      </c>
      <c r="T93" s="25">
        <v>4000672</v>
      </c>
    </row>
    <row r="94" spans="3:20" ht="11.25" customHeight="1" x14ac:dyDescent="0.25">
      <c r="C94" s="39">
        <v>6148</v>
      </c>
      <c r="D94" s="3" t="s">
        <v>158</v>
      </c>
      <c r="E94"/>
      <c r="F94" s="13">
        <v>8162000</v>
      </c>
      <c r="G94" s="56">
        <v>10723000</v>
      </c>
      <c r="H94" s="13">
        <v>6835000</v>
      </c>
      <c r="I94" s="13">
        <v>5368000</v>
      </c>
      <c r="J94" s="13">
        <v>5196000</v>
      </c>
      <c r="K94"/>
      <c r="L94"/>
      <c r="M94"/>
      <c r="N94"/>
      <c r="O94"/>
      <c r="P94" s="10"/>
      <c r="S94" s="25" t="s">
        <v>26</v>
      </c>
      <c r="T94" s="25">
        <v>4059402</v>
      </c>
    </row>
    <row r="95" spans="3:20" ht="11.25" customHeight="1" x14ac:dyDescent="0.25">
      <c r="C95" s="39">
        <v>18082</v>
      </c>
      <c r="D95" s="3" t="s">
        <v>159</v>
      </c>
      <c r="E95"/>
      <c r="F95" s="13">
        <v>2170000</v>
      </c>
      <c r="G95" s="56">
        <v>2063000</v>
      </c>
      <c r="H95" s="13">
        <v>2128000</v>
      </c>
      <c r="I95" s="13">
        <v>2440000</v>
      </c>
      <c r="J95" s="13">
        <v>2420000</v>
      </c>
      <c r="K95"/>
      <c r="L95"/>
      <c r="M95"/>
      <c r="N95"/>
      <c r="O95"/>
      <c r="P95" s="10"/>
      <c r="S95" s="25" t="s">
        <v>27</v>
      </c>
      <c r="T95" s="25">
        <v>4057080</v>
      </c>
    </row>
    <row r="96" spans="3:20" ht="11.25" customHeight="1" x14ac:dyDescent="0.25">
      <c r="C96" s="39">
        <v>845</v>
      </c>
      <c r="D96" s="3" t="s">
        <v>173</v>
      </c>
      <c r="E96"/>
      <c r="F96" s="13">
        <v>8711000</v>
      </c>
      <c r="G96" s="56">
        <v>11359000</v>
      </c>
      <c r="H96" s="13">
        <v>8146000</v>
      </c>
      <c r="I96" s="13">
        <v>6349000</v>
      </c>
      <c r="J96" s="13">
        <v>6165000</v>
      </c>
      <c r="K96"/>
      <c r="L96"/>
      <c r="M96"/>
      <c r="N96"/>
      <c r="O96"/>
      <c r="P96" s="10"/>
      <c r="S96" s="25" t="s">
        <v>28</v>
      </c>
      <c r="T96" s="25">
        <v>4057041</v>
      </c>
    </row>
    <row r="97" spans="3:20" ht="11.25" customHeight="1" x14ac:dyDescent="0.25">
      <c r="C97" s="39">
        <v>49691</v>
      </c>
      <c r="D97" s="32" t="s">
        <v>192</v>
      </c>
      <c r="E97"/>
      <c r="F97" s="13">
        <v>19076000</v>
      </c>
      <c r="G97" s="56">
        <v>15209000</v>
      </c>
      <c r="H97" s="13">
        <v>15190000</v>
      </c>
      <c r="I97" s="13">
        <v>15104000</v>
      </c>
      <c r="J97" s="13">
        <v>15077000</v>
      </c>
      <c r="K97"/>
      <c r="L97"/>
      <c r="M97"/>
      <c r="N97"/>
      <c r="O97"/>
      <c r="P97" s="10"/>
      <c r="S97" s="25" t="s">
        <v>431</v>
      </c>
      <c r="T97" s="25">
        <v>4072145</v>
      </c>
    </row>
    <row r="98" spans="3:20" ht="11.25" customHeight="1" x14ac:dyDescent="0.25">
      <c r="C98" s="48">
        <v>47772</v>
      </c>
      <c r="D98" s="99" t="s">
        <v>193</v>
      </c>
      <c r="E98" s="10"/>
      <c r="F98" s="92">
        <v>885000</v>
      </c>
      <c r="G98" s="93">
        <v>617000</v>
      </c>
      <c r="H98" s="92">
        <v>349000</v>
      </c>
      <c r="I98" s="92">
        <v>299000</v>
      </c>
      <c r="J98" s="92">
        <v>19000</v>
      </c>
      <c r="K98"/>
      <c r="L98"/>
      <c r="M98"/>
      <c r="N98"/>
      <c r="O98"/>
      <c r="P98" s="10"/>
      <c r="S98" s="25" t="s">
        <v>29</v>
      </c>
      <c r="T98" s="25">
        <v>4057081</v>
      </c>
    </row>
    <row r="99" spans="3:20" ht="11.25" customHeight="1" x14ac:dyDescent="0.25">
      <c r="C99" s="39">
        <v>3800</v>
      </c>
      <c r="D99" s="94" t="s">
        <v>160</v>
      </c>
      <c r="E99" s="95"/>
      <c r="F99" s="96">
        <v>19961000</v>
      </c>
      <c r="G99" s="97">
        <v>15826000</v>
      </c>
      <c r="H99" s="96">
        <v>15539000</v>
      </c>
      <c r="I99" s="96">
        <v>15403000</v>
      </c>
      <c r="J99" s="96">
        <v>15096000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28672000</v>
      </c>
      <c r="G101" s="56">
        <v>27185000</v>
      </c>
      <c r="H101" s="13">
        <v>23685000</v>
      </c>
      <c r="I101" s="13">
        <v>21752000</v>
      </c>
      <c r="J101" s="13">
        <v>21261000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1561000</v>
      </c>
      <c r="G104" s="56">
        <v>1288000</v>
      </c>
      <c r="H104" s="13">
        <v>1588000</v>
      </c>
      <c r="I104" s="13">
        <v>1791000</v>
      </c>
      <c r="J104" s="13">
        <v>1763000</v>
      </c>
      <c r="K104"/>
      <c r="L104"/>
      <c r="M104"/>
      <c r="N104"/>
      <c r="O104"/>
      <c r="P104" s="10"/>
      <c r="S104" s="25" t="s">
        <v>410</v>
      </c>
      <c r="T104" s="25">
        <v>4057043</v>
      </c>
    </row>
    <row r="105" spans="3:20" ht="11.25" customHeight="1" x14ac:dyDescent="0.25">
      <c r="C105" s="39">
        <v>4993</v>
      </c>
      <c r="D105" s="3" t="s">
        <v>168</v>
      </c>
      <c r="E105"/>
      <c r="F105" s="13">
        <v>-2440000</v>
      </c>
      <c r="G105" s="56">
        <v>-2858000</v>
      </c>
      <c r="H105" s="13">
        <v>-2708000</v>
      </c>
      <c r="I105" s="13">
        <v>-1564000</v>
      </c>
      <c r="J105" s="13">
        <v>-2341000</v>
      </c>
      <c r="K105"/>
      <c r="L105"/>
      <c r="M105"/>
      <c r="N105"/>
      <c r="O105"/>
      <c r="P105" s="10"/>
      <c r="S105" s="25" t="s">
        <v>261</v>
      </c>
      <c r="T105" s="25">
        <v>4057083</v>
      </c>
    </row>
    <row r="106" spans="3:20" ht="11.25" customHeight="1" x14ac:dyDescent="0.25">
      <c r="C106" s="39">
        <v>4992</v>
      </c>
      <c r="D106" s="3" t="s">
        <v>169</v>
      </c>
      <c r="E106"/>
      <c r="F106" s="13">
        <v>889000</v>
      </c>
      <c r="G106" s="56">
        <v>2853000</v>
      </c>
      <c r="H106" s="13">
        <v>1261000</v>
      </c>
      <c r="I106" s="13">
        <v>-230000</v>
      </c>
      <c r="J106" s="13">
        <v>528000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10000</v>
      </c>
      <c r="G108" s="56">
        <v>1283000</v>
      </c>
      <c r="H108" s="13">
        <v>141000</v>
      </c>
      <c r="I108" s="13">
        <v>-3000</v>
      </c>
      <c r="J108" s="13">
        <v>-50000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1.6705583575007901</v>
      </c>
      <c r="G111" s="55">
        <v>1.5268202693180699</v>
      </c>
      <c r="H111" s="14">
        <v>1.9400119930757</v>
      </c>
      <c r="I111" s="14">
        <v>1.8904159389250199</v>
      </c>
      <c r="J111" s="14">
        <v>1.20989453013651</v>
      </c>
      <c r="K111"/>
      <c r="L111"/>
      <c r="M111"/>
      <c r="N111"/>
      <c r="O111"/>
      <c r="P111" s="10"/>
      <c r="S111" s="25" t="s">
        <v>291</v>
      </c>
      <c r="T111" s="25">
        <v>4062444</v>
      </c>
    </row>
    <row r="112" spans="3:20" ht="11.25" customHeight="1" x14ac:dyDescent="0.25">
      <c r="C112" s="39">
        <v>284</v>
      </c>
      <c r="D112" s="3" t="s">
        <v>166</v>
      </c>
      <c r="E112"/>
      <c r="F112" s="14">
        <v>3.4971072722699201</v>
      </c>
      <c r="G112" s="55">
        <v>3.4014893348479101</v>
      </c>
      <c r="H112" s="14">
        <v>4.1487885924444301</v>
      </c>
      <c r="I112" s="14">
        <v>3.8899685322361601</v>
      </c>
      <c r="J112" s="14">
        <v>2.5123727782436398</v>
      </c>
      <c r="K112"/>
      <c r="L112"/>
      <c r="M112"/>
      <c r="N112"/>
      <c r="O112"/>
      <c r="P112" s="10"/>
      <c r="S112" s="25" t="s">
        <v>36</v>
      </c>
      <c r="T112" s="25">
        <v>4057103</v>
      </c>
    </row>
    <row r="113" spans="2:20" ht="11.25" customHeight="1" x14ac:dyDescent="0.25">
      <c r="C113" s="39">
        <v>18791</v>
      </c>
      <c r="D113" s="76" t="s">
        <v>172</v>
      </c>
      <c r="E113" s="61"/>
      <c r="F113" s="100">
        <v>2.32557088153784</v>
      </c>
      <c r="G113" s="101">
        <v>2.1841648051625699</v>
      </c>
      <c r="H113" s="100">
        <v>2.8250232031940801</v>
      </c>
      <c r="I113" s="100">
        <v>2.7886750878747399</v>
      </c>
      <c r="J113" s="100">
        <v>1.8459791360866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t="s">
        <v>252</v>
      </c>
      <c r="E119" s="107"/>
      <c r="F119" s="107"/>
      <c r="G119" s="108"/>
      <c r="H119" s="107"/>
      <c r="I119" s="107"/>
      <c r="J119" s="109" t="s">
        <v>259</v>
      </c>
      <c r="K119" s="110"/>
      <c r="L119" s="110"/>
      <c r="M119" s="110"/>
      <c r="N119" s="110"/>
      <c r="O119" s="110"/>
      <c r="P119" s="10"/>
      <c r="S119" s="25" t="s">
        <v>343</v>
      </c>
      <c r="T119" s="25">
        <v>13585952</v>
      </c>
    </row>
    <row r="120" spans="2:20" ht="30.6" x14ac:dyDescent="0.25">
      <c r="B120" s="49" t="s">
        <v>236</v>
      </c>
      <c r="C120" s="49" t="s">
        <v>237</v>
      </c>
      <c r="D120" s="103" t="s">
        <v>238</v>
      </c>
      <c r="E120" s="103" t="s">
        <v>239</v>
      </c>
      <c r="F120" s="103" t="s">
        <v>240</v>
      </c>
      <c r="G120" s="103" t="s">
        <v>241</v>
      </c>
      <c r="H120" s="104" t="s">
        <v>242</v>
      </c>
      <c r="I120" s="105" t="s">
        <v>243</v>
      </c>
      <c r="J120" s="105" t="s">
        <v>253</v>
      </c>
      <c r="K120" s="105" t="s">
        <v>254</v>
      </c>
      <c r="L120" s="105" t="s">
        <v>255</v>
      </c>
      <c r="M120" s="105" t="s">
        <v>256</v>
      </c>
      <c r="N120" s="105" t="s">
        <v>257</v>
      </c>
      <c r="O120" s="105" t="s">
        <v>258</v>
      </c>
      <c r="P120" s="10"/>
      <c r="S120" s="25" t="s">
        <v>344</v>
      </c>
      <c r="T120" s="25">
        <v>4990825</v>
      </c>
    </row>
    <row r="121" spans="2:20" x14ac:dyDescent="0.25">
      <c r="B121" s="119" t="s">
        <v>437</v>
      </c>
      <c r="C121" s="120">
        <v>3909</v>
      </c>
      <c r="D121" s="32" t="s">
        <v>376</v>
      </c>
      <c r="E121" s="32" t="s">
        <v>398</v>
      </c>
      <c r="F121" s="121" t="s">
        <v>377</v>
      </c>
      <c r="G121" s="142" t="str">
        <f>HYPERLINK("http://www.snl.com/interactivex/RateCaseProfile.aspx?ID="&amp;C121,B121)</f>
        <v>D-E-015/GR-21-335</v>
      </c>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sortState xmlns:xlrd2="http://schemas.microsoft.com/office/spreadsheetml/2017/richdata2" ref="B121:O121">
    <sortCondition ref="E121"/>
    <sortCondition descending="1" ref="I121"/>
  </sortState>
  <mergeCells count="2">
    <mergeCell ref="G10:J10"/>
    <mergeCell ref="K10:O13"/>
  </mergeCells>
  <dataValidations count="1">
    <dataValidation type="list" allowBlank="1" showInputMessage="1" showErrorMessage="1" sqref="G10" xr:uid="{6DEC890F-FB56-4F05-B13A-99A4400F910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344BD-1A29-4600-8F55-1CE4003BA78E}">
  <sheetPr codeName="Sheet10">
    <outlinePr summaryRight="0"/>
    <pageSetUpPr autoPageBreaks="0"/>
  </sheetPr>
  <dimension ref="A1:AB460"/>
  <sheetViews>
    <sheetView showGridLines="0" topLeftCell="A5" zoomScaleNormal="100" workbookViewId="0">
      <selection activeCell="F46" sqref="F46"/>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12</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Avista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_xll.SNL.Clients.Office.Excel.Functions.SNLTable(1,AVA!F20:G20,AVA!C24:C35,AVA!F21:G21,,"Options:Curr=USD,Mag=SNLstandard,ConvMethod=SNLrecommended")</f>
        <v>SNLTable</v>
      </c>
      <c r="D20" s="10"/>
      <c r="E20" s="10"/>
      <c r="F20" s="22">
        <f>VLOOKUP(V40,S:T,2,FALSE)</f>
        <v>4057075</v>
      </c>
      <c r="G20" s="51">
        <f>F20</f>
        <v>4057075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379</v>
      </c>
      <c r="H24" s="129"/>
      <c r="I24"/>
      <c r="J24"/>
      <c r="K24"/>
      <c r="L24"/>
      <c r="M24"/>
      <c r="N24"/>
      <c r="O24"/>
      <c r="P24" s="10"/>
      <c r="V24" t="str">
        <f>SUBSTITUTE(Company_Name,"&amp;","&amp;amp;")</f>
        <v>Avista Corporation</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43444</v>
      </c>
      <c r="G26" s="78">
        <v>43454</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39506</v>
      </c>
      <c r="G29" s="78">
        <v>41577</v>
      </c>
      <c r="H29" s="130"/>
      <c r="I29"/>
      <c r="J29"/>
      <c r="K29"/>
      <c r="L29"/>
      <c r="M29"/>
      <c r="N29"/>
      <c r="O29"/>
      <c r="P29" s="10"/>
    </row>
    <row r="30" spans="3:27" ht="11.25" customHeight="1" x14ac:dyDescent="0.25">
      <c r="C30" s="39">
        <v>44965</v>
      </c>
      <c r="D30" s="2" t="s">
        <v>131</v>
      </c>
      <c r="E30"/>
      <c r="F30" s="24" t="s">
        <v>378</v>
      </c>
      <c r="G30" s="52" t="s">
        <v>383</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v>43266</v>
      </c>
      <c r="G32" s="78">
        <v>43454</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v>43444</v>
      </c>
      <c r="G35" s="53"/>
      <c r="H35" s="130"/>
      <c r="I35" s="10"/>
      <c r="J35"/>
      <c r="K35"/>
      <c r="L35"/>
      <c r="M35"/>
      <c r="N35"/>
      <c r="O35"/>
      <c r="P35" s="10"/>
    </row>
    <row r="36" spans="3:24" ht="11.25" hidden="1" customHeight="1" outlineLevel="1" x14ac:dyDescent="0.25">
      <c r="C36" s="12" t="str">
        <f>_xll.SNL.Clients.Office.Excel.Functions.SNLTable(1,AVA!F36:J36,AVA!C41:C113,AVA!F37:J37,,"Options:Curr=USD,Mag=SNLstandard,ConvMethod=SNLrecommended")</f>
        <v>SNLTable</v>
      </c>
      <c r="E36"/>
      <c r="F36" s="11">
        <f>F20</f>
        <v>4057075</v>
      </c>
      <c r="G36" s="54">
        <f>F20</f>
        <v>4057075</v>
      </c>
      <c r="H36" s="11">
        <f>F20</f>
        <v>4057075</v>
      </c>
      <c r="I36" s="11">
        <f>F20</f>
        <v>4057075</v>
      </c>
      <c r="J36" s="11">
        <f>F20</f>
        <v>4057075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Avista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45.288234484309598</v>
      </c>
      <c r="G42" s="55">
        <v>45.957565704416297</v>
      </c>
      <c r="H42" s="31">
        <v>46.210374866381301</v>
      </c>
      <c r="I42" s="14">
        <v>45.7160859922976</v>
      </c>
      <c r="J42" s="14">
        <v>47.306152653810898</v>
      </c>
      <c r="K42"/>
      <c r="L42"/>
      <c r="M42"/>
      <c r="N42"/>
      <c r="O42"/>
      <c r="P42" s="10"/>
      <c r="S42" s="25" t="s">
        <v>335</v>
      </c>
      <c r="T42" s="25">
        <v>4056935</v>
      </c>
      <c r="V42" s="8" t="str">
        <f>_xll.SNL.Clients.Office.Excel.Functions.SNLTable(1,AVA!X42,AVA!W48:W56,AVA!X43,,"Options:Curr=USD,Mag=SNLstandard,ConvMethod=SNLrecommended")</f>
        <v>SNLTable</v>
      </c>
      <c r="W42" s="3"/>
      <c r="X42" s="7">
        <f>F36</f>
        <v>4057075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54.711765515690402</v>
      </c>
      <c r="G44" s="55">
        <v>54.042434295583703</v>
      </c>
      <c r="H44" s="31">
        <v>53.789625133618699</v>
      </c>
      <c r="I44" s="14">
        <v>54.262644356478297</v>
      </c>
      <c r="J44" s="14">
        <v>52.6759075070023</v>
      </c>
      <c r="K44"/>
      <c r="L44"/>
      <c r="M44"/>
      <c r="N44"/>
      <c r="O44"/>
      <c r="P44" s="10"/>
      <c r="S44" s="25" t="s">
        <v>408</v>
      </c>
      <c r="T44" s="25">
        <v>4024697</v>
      </c>
      <c r="V44" s="3"/>
      <c r="W44" s="3"/>
      <c r="X44" s="7">
        <v>1</v>
      </c>
    </row>
    <row r="45" spans="3:24" ht="11.25" customHeight="1" x14ac:dyDescent="0.25">
      <c r="C45" s="39">
        <v>18861</v>
      </c>
      <c r="D45" s="3" t="s">
        <v>163</v>
      </c>
      <c r="E45"/>
      <c r="F45" s="14">
        <v>43.332958513780902</v>
      </c>
      <c r="G45" s="55">
        <v>49.283395395743497</v>
      </c>
      <c r="H45" s="31">
        <v>47.958105552010402</v>
      </c>
      <c r="I45" s="14">
        <v>46.588940915744899</v>
      </c>
      <c r="J45" s="14">
        <v>42.206370502528799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2.1500489863591801</v>
      </c>
      <c r="G47" s="55">
        <v>2.2149037225992498</v>
      </c>
      <c r="H47" s="14">
        <v>2.0161086302393798</v>
      </c>
      <c r="I47" s="14">
        <v>2.5869164619164602</v>
      </c>
      <c r="J47" s="14">
        <v>3.03745633732535</v>
      </c>
      <c r="K47"/>
      <c r="L47"/>
      <c r="M47"/>
      <c r="N47"/>
      <c r="O47"/>
      <c r="P47" s="10"/>
      <c r="S47" s="25" t="s">
        <v>215</v>
      </c>
      <c r="T47" s="25">
        <v>4056955</v>
      </c>
      <c r="V47" s="3"/>
      <c r="W47" s="3"/>
      <c r="X47" s="7"/>
    </row>
    <row r="48" spans="3:24" ht="11.25" customHeight="1" x14ac:dyDescent="0.25">
      <c r="C48" s="39">
        <v>18778</v>
      </c>
      <c r="D48" s="3" t="s">
        <v>197</v>
      </c>
      <c r="E48"/>
      <c r="F48" s="14">
        <v>2.1500489863591801</v>
      </c>
      <c r="G48" s="55">
        <v>2.2149037225992498</v>
      </c>
      <c r="H48" s="14">
        <v>2.0161086302393798</v>
      </c>
      <c r="I48" s="14">
        <v>2.5869164619164602</v>
      </c>
      <c r="J48" s="14">
        <v>3.03745633732535</v>
      </c>
      <c r="K48" s="4"/>
      <c r="L48" s="4"/>
      <c r="M48" s="4"/>
      <c r="N48" s="4"/>
      <c r="O48" s="4"/>
      <c r="P48" s="44"/>
      <c r="Q48" s="44"/>
      <c r="S48" s="25" t="s">
        <v>5</v>
      </c>
      <c r="T48" s="25">
        <v>4022309</v>
      </c>
      <c r="V48" s="17" t="s">
        <v>174</v>
      </c>
      <c r="W48" s="114">
        <v>7597</v>
      </c>
      <c r="X48" s="20">
        <v>537085</v>
      </c>
    </row>
    <row r="49" spans="3:28" ht="11.25" customHeight="1" x14ac:dyDescent="0.25">
      <c r="C49" s="39">
        <v>7270</v>
      </c>
      <c r="D49" s="3" t="s">
        <v>148</v>
      </c>
      <c r="E49"/>
      <c r="F49" s="14">
        <v>4.8324377232907496</v>
      </c>
      <c r="G49" s="55">
        <v>4.5726791974489496</v>
      </c>
      <c r="H49" s="14">
        <v>5.3335096825713704</v>
      </c>
      <c r="I49" s="14">
        <v>4.6081115910801396</v>
      </c>
      <c r="J49" s="14">
        <v>5.0303288042893097</v>
      </c>
      <c r="K49"/>
      <c r="L49"/>
      <c r="M49"/>
      <c r="N49"/>
      <c r="O49"/>
      <c r="P49" s="10"/>
      <c r="S49" s="25" t="s">
        <v>6</v>
      </c>
      <c r="T49" s="25">
        <v>4057038</v>
      </c>
      <c r="V49" s="17" t="s">
        <v>175</v>
      </c>
      <c r="W49" s="114">
        <v>7598</v>
      </c>
      <c r="X49" s="20">
        <v>18956</v>
      </c>
    </row>
    <row r="50" spans="3:28" ht="11.25" customHeight="1" x14ac:dyDescent="0.25">
      <c r="C50" s="39">
        <v>11512</v>
      </c>
      <c r="D50" s="3" t="s">
        <v>198</v>
      </c>
      <c r="E50"/>
      <c r="F50" s="14">
        <v>4.8324377232907496</v>
      </c>
      <c r="G50" s="55">
        <v>4.5726791974489496</v>
      </c>
      <c r="H50" s="14">
        <v>4.5017568376921497</v>
      </c>
      <c r="I50" s="14">
        <v>4.6464426734847502</v>
      </c>
      <c r="J50" s="14">
        <v>5.18771128959325</v>
      </c>
      <c r="K50"/>
      <c r="L50"/>
      <c r="M50"/>
      <c r="N50"/>
      <c r="O50"/>
      <c r="P50" s="10"/>
      <c r="S50" s="25" t="s">
        <v>269</v>
      </c>
      <c r="T50" s="25">
        <v>4135391</v>
      </c>
      <c r="V50" s="18" t="s">
        <v>176</v>
      </c>
      <c r="W50" s="115">
        <v>7599</v>
      </c>
      <c r="X50" s="20">
        <v>20459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5454</v>
      </c>
    </row>
    <row r="52" spans="3:28" ht="11.25" customHeight="1" x14ac:dyDescent="0.25">
      <c r="C52" s="39">
        <v>18788</v>
      </c>
      <c r="D52" s="3" t="s">
        <v>210</v>
      </c>
      <c r="E52"/>
      <c r="F52" s="14">
        <v>4.9998539110320701</v>
      </c>
      <c r="G52" s="55">
        <v>5.0685429029323901</v>
      </c>
      <c r="H52" s="14">
        <v>4.0401355671135404</v>
      </c>
      <c r="I52" s="14">
        <v>4.3343269615838098</v>
      </c>
      <c r="J52" s="14">
        <v>4.0258410258824897</v>
      </c>
      <c r="K52"/>
      <c r="L52"/>
      <c r="M52"/>
      <c r="N52"/>
      <c r="O52"/>
      <c r="P52" s="10"/>
      <c r="S52" s="25" t="s">
        <v>7</v>
      </c>
      <c r="T52" s="25">
        <v>4007308</v>
      </c>
      <c r="V52" s="19" t="s">
        <v>178</v>
      </c>
      <c r="W52" s="114">
        <v>7601</v>
      </c>
      <c r="X52" s="20">
        <v>5456</v>
      </c>
    </row>
    <row r="53" spans="3:28" ht="11.25" customHeight="1" x14ac:dyDescent="0.25">
      <c r="C53" s="39">
        <v>18794</v>
      </c>
      <c r="D53" s="3" t="s">
        <v>199</v>
      </c>
      <c r="E53"/>
      <c r="F53" s="14">
        <v>3.7293032632451601</v>
      </c>
      <c r="G53" s="55">
        <v>4.6135102464282696</v>
      </c>
      <c r="H53" s="14">
        <v>4.3623339785729298</v>
      </c>
      <c r="I53" s="14">
        <v>4.5443647459776502</v>
      </c>
      <c r="J53" s="14">
        <v>5.1845995508982003</v>
      </c>
      <c r="K53"/>
      <c r="L53"/>
      <c r="M53"/>
      <c r="N53"/>
      <c r="O53"/>
      <c r="P53" s="10"/>
      <c r="S53" s="25" t="s">
        <v>217</v>
      </c>
      <c r="T53" s="25">
        <v>4272394</v>
      </c>
      <c r="V53" s="17" t="s">
        <v>179</v>
      </c>
      <c r="W53" s="114">
        <v>7602</v>
      </c>
      <c r="X53" s="20">
        <v>1923204</v>
      </c>
    </row>
    <row r="54" spans="3:28" ht="11.25" customHeight="1" x14ac:dyDescent="0.25">
      <c r="C54" s="39">
        <v>18792</v>
      </c>
      <c r="D54" s="3" t="s">
        <v>200</v>
      </c>
      <c r="E54"/>
      <c r="F54" s="14">
        <v>12.0206629007189</v>
      </c>
      <c r="G54" s="55">
        <v>16.519288362547599</v>
      </c>
      <c r="H54" s="14">
        <v>16.5590328527542</v>
      </c>
      <c r="I54" s="14">
        <v>18.804671410358701</v>
      </c>
      <c r="J54" s="14">
        <v>21.7542794975469</v>
      </c>
      <c r="K54"/>
      <c r="L54"/>
      <c r="M54"/>
      <c r="N54"/>
      <c r="O54"/>
      <c r="P54" s="10"/>
      <c r="S54" s="25" t="s">
        <v>8</v>
      </c>
      <c r="T54" s="25">
        <v>4006321</v>
      </c>
      <c r="V54" s="26" t="s">
        <v>183</v>
      </c>
      <c r="W54" s="116"/>
      <c r="X54" s="20"/>
    </row>
    <row r="55" spans="3:28" ht="11.25" customHeight="1" x14ac:dyDescent="0.25">
      <c r="C55" s="39">
        <v>11576</v>
      </c>
      <c r="D55" s="3" t="s">
        <v>201</v>
      </c>
      <c r="E55"/>
      <c r="F55" s="14">
        <v>3.61674741839182</v>
      </c>
      <c r="G55" s="55">
        <v>4.2779813424706399</v>
      </c>
      <c r="H55" s="14">
        <v>4.9749650628867998</v>
      </c>
      <c r="I55" s="14">
        <v>4.7308885841830204</v>
      </c>
      <c r="J55" s="14">
        <v>5.4174113391184502</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12</v>
      </c>
    </row>
    <row r="57" spans="3:28" ht="11.25" customHeight="1" x14ac:dyDescent="0.25">
      <c r="C57" s="39">
        <v>6419</v>
      </c>
      <c r="D57" s="3" t="s">
        <v>164</v>
      </c>
      <c r="E57"/>
      <c r="F57" s="14">
        <v>0.47581879869368898</v>
      </c>
      <c r="G57" s="55">
        <v>0.679959041588997</v>
      </c>
      <c r="H57" s="14">
        <v>0.57494163512105401</v>
      </c>
      <c r="I57" s="14">
        <v>0.54241976034422401</v>
      </c>
      <c r="J57" s="14">
        <v>0.48391832568221999</v>
      </c>
      <c r="K57"/>
      <c r="L57"/>
      <c r="M57"/>
      <c r="N57"/>
      <c r="O57"/>
      <c r="P57" s="10"/>
      <c r="S57" s="25" t="s">
        <v>338</v>
      </c>
      <c r="T57" s="25">
        <v>4963960</v>
      </c>
    </row>
    <row r="58" spans="3:28" ht="11.25" customHeight="1" x14ac:dyDescent="0.25">
      <c r="C58" s="39">
        <v>4963</v>
      </c>
      <c r="D58" s="3" t="s">
        <v>202</v>
      </c>
      <c r="E58"/>
      <c r="F58" s="14">
        <v>1.2080790107780801</v>
      </c>
      <c r="G58" s="55">
        <v>1.1759202966311699</v>
      </c>
      <c r="H58" s="14">
        <v>1.16401620391856</v>
      </c>
      <c r="I58" s="14">
        <v>1.1863966246628499</v>
      </c>
      <c r="J58" s="14">
        <v>1.11308859255561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537085</v>
      </c>
      <c r="G61" s="56">
        <v>205935</v>
      </c>
      <c r="H61" s="13">
        <v>240600</v>
      </c>
      <c r="I61" s="13">
        <v>297645</v>
      </c>
      <c r="J61" s="13">
        <v>382836</v>
      </c>
      <c r="K61"/>
      <c r="L61"/>
      <c r="M61"/>
      <c r="N61"/>
      <c r="O61"/>
      <c r="P61" s="10"/>
      <c r="S61" s="25" t="s">
        <v>409</v>
      </c>
      <c r="T61" s="25">
        <v>4086899</v>
      </c>
      <c r="V61" s="28" t="s">
        <v>148</v>
      </c>
      <c r="X61" s="27">
        <f>IF(ISNUMBER(F49),F49,NA())</f>
        <v>4.8324377232907496</v>
      </c>
      <c r="Y61" s="27">
        <f>IF(ISNUMBER(G49),G49,NA())</f>
        <v>4.5726791974489496</v>
      </c>
      <c r="Z61" s="27">
        <f>IF(ISNUMBER(H49),H49,NA())</f>
        <v>5.3335096825713704</v>
      </c>
      <c r="AA61" s="27">
        <f>IF(ISNUMBER(I49),I49,NA())</f>
        <v>4.6081115910801396</v>
      </c>
      <c r="AB61" s="27">
        <f>IF(ISNUMBER(J49),J49,NA())</f>
        <v>5.0303288042893097</v>
      </c>
    </row>
    <row r="62" spans="3:28" ht="11.25" customHeight="1" x14ac:dyDescent="0.25">
      <c r="C62" s="39">
        <v>7598</v>
      </c>
      <c r="D62" s="3" t="s">
        <v>204</v>
      </c>
      <c r="E62"/>
      <c r="F62" s="13">
        <v>18956</v>
      </c>
      <c r="G62" s="56">
        <v>255460</v>
      </c>
      <c r="H62" s="13">
        <v>5457</v>
      </c>
      <c r="I62" s="13">
        <v>54800</v>
      </c>
      <c r="J62" s="13">
        <v>107660</v>
      </c>
      <c r="K62"/>
      <c r="L62"/>
      <c r="M62"/>
      <c r="N62"/>
      <c r="O62"/>
      <c r="P62" s="10"/>
      <c r="S62" s="25" t="s">
        <v>11</v>
      </c>
      <c r="T62" s="25">
        <v>4056975</v>
      </c>
      <c r="V62" s="118" t="s">
        <v>187</v>
      </c>
    </row>
    <row r="63" spans="3:28" ht="11.25" customHeight="1" x14ac:dyDescent="0.25">
      <c r="C63" s="39">
        <v>7599</v>
      </c>
      <c r="D63" s="3" t="s">
        <v>205</v>
      </c>
      <c r="E63"/>
      <c r="F63" s="13">
        <v>20459</v>
      </c>
      <c r="G63" s="56">
        <v>18956</v>
      </c>
      <c r="H63" s="13">
        <v>255460</v>
      </c>
      <c r="I63" s="13">
        <v>2935</v>
      </c>
      <c r="J63" s="13">
        <v>54800</v>
      </c>
      <c r="K63"/>
      <c r="L63"/>
      <c r="M63"/>
      <c r="N63"/>
      <c r="O63"/>
      <c r="P63" s="10"/>
      <c r="S63" s="25" t="s">
        <v>270</v>
      </c>
      <c r="T63" s="25">
        <v>4098671</v>
      </c>
      <c r="V63" s="28" t="s">
        <v>188</v>
      </c>
    </row>
    <row r="64" spans="3:28" ht="11.25" customHeight="1" x14ac:dyDescent="0.25">
      <c r="C64" s="39">
        <v>7600</v>
      </c>
      <c r="D64" s="3" t="s">
        <v>206</v>
      </c>
      <c r="E64"/>
      <c r="F64" s="13">
        <v>5454</v>
      </c>
      <c r="G64" s="56">
        <v>20459</v>
      </c>
      <c r="H64" s="13">
        <v>18956</v>
      </c>
      <c r="I64" s="13">
        <v>253085</v>
      </c>
      <c r="J64" s="13">
        <v>2935</v>
      </c>
      <c r="K64"/>
      <c r="L64"/>
      <c r="M64"/>
      <c r="N64"/>
      <c r="O64"/>
      <c r="P64" s="10"/>
      <c r="S64" s="25" t="s">
        <v>395</v>
      </c>
      <c r="T64" s="25">
        <v>4545218</v>
      </c>
      <c r="V64" s="28" t="s">
        <v>189</v>
      </c>
    </row>
    <row r="65" spans="3:28" ht="11.25" customHeight="1" x14ac:dyDescent="0.25">
      <c r="C65" s="39">
        <v>7601</v>
      </c>
      <c r="D65" s="3" t="s">
        <v>207</v>
      </c>
      <c r="E65"/>
      <c r="F65" s="13">
        <v>5456</v>
      </c>
      <c r="G65" s="56">
        <v>5454</v>
      </c>
      <c r="H65" s="13">
        <v>20459</v>
      </c>
      <c r="I65" s="13">
        <v>16735</v>
      </c>
      <c r="J65" s="13">
        <v>253085</v>
      </c>
      <c r="K65"/>
      <c r="L65"/>
      <c r="M65"/>
      <c r="N65"/>
      <c r="O65"/>
      <c r="P65" s="10"/>
      <c r="S65" s="25" t="s">
        <v>218</v>
      </c>
      <c r="T65" s="25">
        <v>4057157</v>
      </c>
      <c r="V65" s="28" t="s">
        <v>164</v>
      </c>
      <c r="X65" s="27">
        <f>IF(ISNUMBER(F57),F57,NA())</f>
        <v>0.47581879869368898</v>
      </c>
      <c r="Y65" s="27">
        <f>IF(ISNUMBER(G57),G57,NA())</f>
        <v>0.679959041588997</v>
      </c>
      <c r="Z65" s="27">
        <f>IF(ISNUMBER(H57),H57,NA())</f>
        <v>0.57494163512105401</v>
      </c>
      <c r="AA65" s="27">
        <f>IF(ISNUMBER(I57),I57,NA())</f>
        <v>0.54241976034422401</v>
      </c>
      <c r="AB65" s="27">
        <f>IF(ISNUMBER(J57),J57,NA())</f>
        <v>0.48391832568221999</v>
      </c>
    </row>
    <row r="66" spans="3:28" ht="11.25" customHeight="1" x14ac:dyDescent="0.25">
      <c r="C66" s="39">
        <v>7602</v>
      </c>
      <c r="D66" s="3" t="s">
        <v>208</v>
      </c>
      <c r="E66"/>
      <c r="F66" s="13">
        <v>1923204</v>
      </c>
      <c r="G66" s="56">
        <v>1788661</v>
      </c>
      <c r="H66" s="13">
        <v>1629115</v>
      </c>
      <c r="I66" s="13">
        <v>1442495</v>
      </c>
      <c r="J66" s="13">
        <v>1084230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45.288234484309598</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1438936</v>
      </c>
      <c r="G69" s="56">
        <v>1321891</v>
      </c>
      <c r="H69" s="13">
        <v>1345622</v>
      </c>
      <c r="I69" s="13">
        <v>1396893</v>
      </c>
      <c r="J69" s="13">
        <v>1445929</v>
      </c>
      <c r="K69" s="4"/>
      <c r="L69" s="4"/>
      <c r="M69" s="4"/>
      <c r="N69"/>
      <c r="O69"/>
      <c r="P69" s="10"/>
      <c r="S69" s="25" t="s">
        <v>340</v>
      </c>
      <c r="T69" s="25">
        <v>4057049</v>
      </c>
      <c r="V69" s="28" t="str">
        <f>"Total Debt -"</f>
        <v>Total Debt -</v>
      </c>
      <c r="X69" s="47">
        <f>F44</f>
        <v>54.711765515690402</v>
      </c>
    </row>
    <row r="70" spans="3:28" ht="11.25" customHeight="1" x14ac:dyDescent="0.25">
      <c r="C70" s="39">
        <v>18630</v>
      </c>
      <c r="D70" s="3" t="s">
        <v>135</v>
      </c>
      <c r="F70" s="13">
        <v>272700</v>
      </c>
      <c r="G70" s="56">
        <v>203100</v>
      </c>
      <c r="H70" s="13">
        <v>227800</v>
      </c>
      <c r="I70" s="13">
        <v>218700</v>
      </c>
      <c r="J70" s="13">
        <v>219200</v>
      </c>
      <c r="K70"/>
      <c r="L70"/>
      <c r="M70"/>
      <c r="N70"/>
      <c r="O70"/>
      <c r="P70" s="10"/>
      <c r="S70" s="25" t="s">
        <v>14</v>
      </c>
      <c r="T70" s="25">
        <v>4010420</v>
      </c>
      <c r="V70" s="118" t="s">
        <v>211</v>
      </c>
    </row>
    <row r="71" spans="3:28" ht="11.25" customHeight="1" x14ac:dyDescent="0.25">
      <c r="C71" s="39">
        <v>18631</v>
      </c>
      <c r="D71" s="3" t="s">
        <v>136</v>
      </c>
      <c r="F71" s="13">
        <v>245800</v>
      </c>
      <c r="G71" s="56">
        <v>207100</v>
      </c>
      <c r="H71" s="13">
        <v>262400</v>
      </c>
      <c r="I71" s="13">
        <v>214200</v>
      </c>
      <c r="J71" s="13">
        <v>246000</v>
      </c>
      <c r="K71"/>
      <c r="L71"/>
      <c r="M71"/>
      <c r="N71"/>
      <c r="O71"/>
      <c r="P71" s="10"/>
      <c r="S71" s="25" t="s">
        <v>15</v>
      </c>
      <c r="T71" s="25">
        <v>4065694</v>
      </c>
      <c r="V71" s="28" t="s">
        <v>210</v>
      </c>
      <c r="X71" s="27">
        <f>IF(ISNUMBER(F52),F52,NA())</f>
        <v>4.9998539110320701</v>
      </c>
      <c r="Y71" s="27">
        <f>IF(ISNUMBER(G52),G52,NA())</f>
        <v>5.0685429029323901</v>
      </c>
      <c r="Z71" s="27">
        <f>IF(ISNUMBER(H52),H52,NA())</f>
        <v>4.0401355671135404</v>
      </c>
      <c r="AA71" s="27">
        <f>IF(ISNUMBER(I52),I52,NA())</f>
        <v>4.3343269615838098</v>
      </c>
      <c r="AB71" s="27">
        <f>IF(ISNUMBER(J52),J52,NA())</f>
        <v>4.0258410258824897</v>
      </c>
    </row>
    <row r="72" spans="3:28" ht="11.25" customHeight="1" x14ac:dyDescent="0.25">
      <c r="C72" s="39">
        <v>18632</v>
      </c>
      <c r="D72" s="3" t="s">
        <v>137</v>
      </c>
      <c r="E72" s="5"/>
      <c r="F72" s="13">
        <v>372052</v>
      </c>
      <c r="G72" s="56">
        <v>359958</v>
      </c>
      <c r="H72" s="13">
        <v>364095</v>
      </c>
      <c r="I72" s="13">
        <v>346355</v>
      </c>
      <c r="J72" s="13">
        <v>335793</v>
      </c>
      <c r="K72"/>
      <c r="L72"/>
      <c r="M72"/>
      <c r="N72"/>
      <c r="O72"/>
      <c r="P72" s="10"/>
      <c r="S72" s="25" t="s">
        <v>271</v>
      </c>
      <c r="T72" s="25">
        <v>4082886</v>
      </c>
    </row>
    <row r="73" spans="3:28" ht="11.25" customHeight="1" x14ac:dyDescent="0.25">
      <c r="C73" s="39">
        <v>18636</v>
      </c>
      <c r="D73" s="3" t="s">
        <v>138</v>
      </c>
      <c r="F73" s="13">
        <v>232176</v>
      </c>
      <c r="G73" s="56">
        <v>224223</v>
      </c>
      <c r="H73" s="13">
        <v>205994</v>
      </c>
      <c r="I73" s="13">
        <v>183676</v>
      </c>
      <c r="J73" s="13">
        <v>172021</v>
      </c>
      <c r="K73"/>
      <c r="L73"/>
      <c r="M73"/>
      <c r="N73"/>
      <c r="O73"/>
      <c r="P73" s="10"/>
      <c r="S73" s="25" t="s">
        <v>396</v>
      </c>
      <c r="T73" s="25">
        <v>4235589</v>
      </c>
    </row>
    <row r="74" spans="3:28" ht="11.25" customHeight="1" x14ac:dyDescent="0.25">
      <c r="C74" s="39">
        <v>18635</v>
      </c>
      <c r="D74" s="3" t="s">
        <v>139</v>
      </c>
      <c r="F74" s="13">
        <v>-21377</v>
      </c>
      <c r="G74" s="56">
        <v>-11691</v>
      </c>
      <c r="H74" s="13">
        <v>-50383</v>
      </c>
      <c r="I74" s="13">
        <v>61836</v>
      </c>
      <c r="J74" s="13">
        <v>59366</v>
      </c>
      <c r="K74"/>
      <c r="L74"/>
      <c r="M74"/>
      <c r="N74"/>
      <c r="O74"/>
      <c r="P74" s="10"/>
      <c r="S74" s="25" t="s">
        <v>288</v>
      </c>
      <c r="T74" s="25">
        <v>4304864</v>
      </c>
    </row>
    <row r="75" spans="3:28" ht="11.25" customHeight="1" x14ac:dyDescent="0.25">
      <c r="C75" s="39">
        <v>18634</v>
      </c>
      <c r="D75" s="3" t="s">
        <v>140</v>
      </c>
      <c r="F75" s="13">
        <v>1210704</v>
      </c>
      <c r="G75" s="56">
        <v>1089191</v>
      </c>
      <c r="H75" s="13">
        <v>1115558</v>
      </c>
      <c r="I75" s="13">
        <v>1132062</v>
      </c>
      <c r="J75" s="13">
        <v>1139132</v>
      </c>
      <c r="K75"/>
      <c r="L75"/>
      <c r="M75"/>
      <c r="N75"/>
      <c r="O75"/>
      <c r="P75" s="10"/>
      <c r="S75" s="25" t="s">
        <v>16</v>
      </c>
      <c r="T75" s="25">
        <v>4056958</v>
      </c>
    </row>
    <row r="76" spans="3:28" ht="11.25" customHeight="1" x14ac:dyDescent="0.25">
      <c r="C76" s="39">
        <v>6200</v>
      </c>
      <c r="D76" s="3" t="s">
        <v>141</v>
      </c>
      <c r="F76" s="13">
        <v>493706</v>
      </c>
      <c r="G76" s="56">
        <v>461740</v>
      </c>
      <c r="H76" s="13">
        <v>534311</v>
      </c>
      <c r="I76" s="13">
        <v>446973</v>
      </c>
      <c r="J76" s="13">
        <v>467227</v>
      </c>
      <c r="K76"/>
      <c r="L76"/>
      <c r="M76"/>
      <c r="N76"/>
      <c r="O76"/>
      <c r="P76" s="10"/>
      <c r="S76" s="25" t="s">
        <v>312</v>
      </c>
      <c r="T76" s="25">
        <v>4246977</v>
      </c>
    </row>
    <row r="77" spans="3:28" ht="11.25" customHeight="1" x14ac:dyDescent="0.25">
      <c r="C77" s="39">
        <v>28017</v>
      </c>
      <c r="D77" s="3" t="s">
        <v>150</v>
      </c>
      <c r="E77"/>
      <c r="F77" s="13">
        <v>493706</v>
      </c>
      <c r="G77" s="56">
        <v>461740</v>
      </c>
      <c r="H77" s="13">
        <v>450986</v>
      </c>
      <c r="I77" s="13">
        <v>450691</v>
      </c>
      <c r="J77" s="13">
        <v>481845</v>
      </c>
      <c r="K77"/>
      <c r="L77"/>
      <c r="M77"/>
      <c r="N77"/>
      <c r="O77"/>
      <c r="P77" s="10"/>
      <c r="S77" s="25" t="s">
        <v>272</v>
      </c>
      <c r="T77" s="25">
        <v>4142320</v>
      </c>
    </row>
    <row r="78" spans="3:28" ht="11.25" customHeight="1" x14ac:dyDescent="0.25">
      <c r="C78" s="39">
        <v>4424</v>
      </c>
      <c r="D78" s="3" t="s">
        <v>142</v>
      </c>
      <c r="F78" s="13">
        <v>159365</v>
      </c>
      <c r="G78" s="56">
        <v>136539</v>
      </c>
      <c r="H78" s="13">
        <v>228137</v>
      </c>
      <c r="I78" s="13">
        <v>162658</v>
      </c>
      <c r="J78" s="13">
        <v>198690</v>
      </c>
      <c r="K78"/>
      <c r="L78"/>
      <c r="M78"/>
      <c r="N78"/>
      <c r="O78"/>
      <c r="P78" s="10"/>
      <c r="S78" s="25" t="s">
        <v>273</v>
      </c>
      <c r="T78" s="25">
        <v>4237697</v>
      </c>
    </row>
    <row r="79" spans="3:28" ht="11.25" customHeight="1" x14ac:dyDescent="0.25">
      <c r="C79" s="39">
        <v>4427</v>
      </c>
      <c r="D79" s="3" t="s">
        <v>143</v>
      </c>
      <c r="F79" s="13">
        <v>12031</v>
      </c>
      <c r="G79" s="56">
        <v>7051</v>
      </c>
      <c r="H79" s="13">
        <v>31374</v>
      </c>
      <c r="I79" s="13">
        <v>26060</v>
      </c>
      <c r="J79" s="13">
        <v>82758</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147334</v>
      </c>
      <c r="G81" s="93">
        <v>129488</v>
      </c>
      <c r="H81" s="92">
        <v>196763</v>
      </c>
      <c r="I81" s="92">
        <v>136598</v>
      </c>
      <c r="J81" s="92">
        <v>115932</v>
      </c>
      <c r="K81"/>
      <c r="L81"/>
      <c r="M81"/>
      <c r="N81"/>
      <c r="O81"/>
      <c r="P81" s="10"/>
      <c r="S81" s="25" t="s">
        <v>275</v>
      </c>
      <c r="T81" s="25">
        <v>4276419</v>
      </c>
    </row>
    <row r="82" spans="3:20" ht="11.25" customHeight="1" x14ac:dyDescent="0.25">
      <c r="C82" s="39">
        <v>833</v>
      </c>
      <c r="D82" s="94" t="s">
        <v>146</v>
      </c>
      <c r="E82" s="95"/>
      <c r="F82" s="96">
        <v>147334</v>
      </c>
      <c r="G82" s="97">
        <v>129488</v>
      </c>
      <c r="H82" s="96">
        <v>196763</v>
      </c>
      <c r="I82" s="96">
        <v>136598</v>
      </c>
      <c r="J82" s="96">
        <v>115932</v>
      </c>
      <c r="K82"/>
      <c r="L82"/>
      <c r="M82"/>
      <c r="N82"/>
      <c r="O82"/>
      <c r="P82" s="10"/>
      <c r="S82" s="25" t="s">
        <v>17</v>
      </c>
      <c r="T82" s="25">
        <v>4057059</v>
      </c>
    </row>
    <row r="83" spans="3:20" ht="11.25" customHeight="1" x14ac:dyDescent="0.25">
      <c r="C83" s="39">
        <v>47814</v>
      </c>
      <c r="D83" s="32" t="s">
        <v>190</v>
      </c>
      <c r="F83" s="13">
        <v>0</v>
      </c>
      <c r="G83" s="56">
        <v>0</v>
      </c>
      <c r="H83" s="13">
        <v>-216</v>
      </c>
      <c r="I83" s="13">
        <v>169</v>
      </c>
      <c r="J83" s="13">
        <v>16</v>
      </c>
      <c r="K83" s="16"/>
      <c r="L83"/>
      <c r="M83"/>
      <c r="N83"/>
      <c r="O83"/>
      <c r="P83" s="10"/>
      <c r="S83" s="25" t="s">
        <v>18</v>
      </c>
      <c r="T83" s="25">
        <v>4057141</v>
      </c>
    </row>
    <row r="84" spans="3:20" ht="11.25" customHeight="1" x14ac:dyDescent="0.25">
      <c r="C84" s="39">
        <v>47813</v>
      </c>
      <c r="D84" s="29" t="s">
        <v>191</v>
      </c>
      <c r="E84"/>
      <c r="F84" s="13">
        <v>147334</v>
      </c>
      <c r="G84" s="56">
        <v>129488</v>
      </c>
      <c r="H84" s="13">
        <v>196979</v>
      </c>
      <c r="I84" s="13">
        <v>136429</v>
      </c>
      <c r="J84" s="13">
        <v>115916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434473</v>
      </c>
      <c r="G87" s="56">
        <v>343977</v>
      </c>
      <c r="H87" s="13">
        <v>305129</v>
      </c>
      <c r="I87" s="13">
        <v>346923</v>
      </c>
      <c r="J87" s="13">
        <v>337534</v>
      </c>
      <c r="K87"/>
      <c r="L87"/>
      <c r="M87"/>
      <c r="N87"/>
      <c r="O87"/>
      <c r="P87" s="10"/>
      <c r="S87" s="25" t="s">
        <v>21</v>
      </c>
      <c r="T87" s="25">
        <v>4057039</v>
      </c>
    </row>
    <row r="88" spans="3:20" ht="11.25" customHeight="1" x14ac:dyDescent="0.25">
      <c r="C88" s="39">
        <v>18807</v>
      </c>
      <c r="D88" s="3" t="s">
        <v>152</v>
      </c>
      <c r="E88"/>
      <c r="F88" s="13">
        <v>5359378</v>
      </c>
      <c r="G88" s="56">
        <v>5130349</v>
      </c>
      <c r="H88" s="13">
        <v>4944892</v>
      </c>
      <c r="I88" s="13">
        <v>4648930</v>
      </c>
      <c r="J88" s="13">
        <v>4398810</v>
      </c>
      <c r="K88"/>
      <c r="L88"/>
      <c r="M88"/>
      <c r="N88"/>
      <c r="O88"/>
      <c r="P88" s="10"/>
      <c r="S88" s="25" t="s">
        <v>22</v>
      </c>
      <c r="T88" s="25">
        <v>4057113</v>
      </c>
    </row>
    <row r="89" spans="3:20" ht="11.25" customHeight="1" x14ac:dyDescent="0.25">
      <c r="C89" s="39">
        <v>18851</v>
      </c>
      <c r="D89" s="3" t="s">
        <v>153</v>
      </c>
      <c r="E89"/>
      <c r="F89" s="13">
        <v>1509</v>
      </c>
      <c r="G89" s="56">
        <v>596</v>
      </c>
      <c r="H89" s="13">
        <v>923</v>
      </c>
      <c r="I89" s="13">
        <v>0</v>
      </c>
      <c r="J89" s="13">
        <v>0</v>
      </c>
      <c r="K89"/>
      <c r="L89"/>
      <c r="M89"/>
      <c r="N89"/>
      <c r="O89"/>
      <c r="P89" s="10"/>
      <c r="S89" s="25" t="s">
        <v>341</v>
      </c>
      <c r="T89" s="25">
        <v>4393379</v>
      </c>
    </row>
    <row r="90" spans="3:20" ht="11.25" customHeight="1" x14ac:dyDescent="0.25">
      <c r="C90" s="39">
        <v>18823</v>
      </c>
      <c r="D90" s="3" t="s">
        <v>154</v>
      </c>
      <c r="E90"/>
      <c r="F90" s="13">
        <v>102604</v>
      </c>
      <c r="G90" s="56">
        <v>70865</v>
      </c>
      <c r="H90" s="13">
        <v>62805</v>
      </c>
      <c r="I90" s="13">
        <v>114697</v>
      </c>
      <c r="J90" s="13">
        <v>95459</v>
      </c>
      <c r="K90"/>
      <c r="L90"/>
      <c r="M90"/>
      <c r="N90"/>
      <c r="O90"/>
      <c r="P90" s="10"/>
      <c r="S90" s="25" t="s">
        <v>289</v>
      </c>
      <c r="T90" s="25">
        <v>4056937</v>
      </c>
    </row>
    <row r="91" spans="3:20" ht="11.25" customHeight="1" x14ac:dyDescent="0.25">
      <c r="C91" s="39">
        <v>3706</v>
      </c>
      <c r="D91" s="23" t="s">
        <v>155</v>
      </c>
      <c r="E91" s="10"/>
      <c r="F91" s="92">
        <v>52426</v>
      </c>
      <c r="G91" s="93">
        <v>52426</v>
      </c>
      <c r="H91" s="92">
        <v>52426</v>
      </c>
      <c r="I91" s="92">
        <v>57672</v>
      </c>
      <c r="J91" s="92">
        <v>57672</v>
      </c>
      <c r="K91"/>
      <c r="L91"/>
      <c r="M91"/>
      <c r="N91"/>
      <c r="O91"/>
      <c r="P91" s="10"/>
      <c r="S91" s="25" t="s">
        <v>23</v>
      </c>
      <c r="T91" s="25">
        <v>4056982</v>
      </c>
    </row>
    <row r="92" spans="3:20" ht="11.25" customHeight="1" x14ac:dyDescent="0.25">
      <c r="C92" s="39">
        <v>220</v>
      </c>
      <c r="D92" s="98" t="s">
        <v>156</v>
      </c>
      <c r="E92" s="95"/>
      <c r="F92" s="96">
        <v>6853583</v>
      </c>
      <c r="G92" s="97">
        <v>6402097</v>
      </c>
      <c r="H92" s="96">
        <v>6082456</v>
      </c>
      <c r="I92" s="96">
        <v>5782576</v>
      </c>
      <c r="J92" s="96">
        <v>5514732</v>
      </c>
      <c r="K92"/>
      <c r="L92"/>
      <c r="M92"/>
      <c r="N92"/>
      <c r="O92"/>
      <c r="P92" s="10"/>
      <c r="S92" s="25" t="s">
        <v>24</v>
      </c>
      <c r="T92" s="25">
        <v>4004172</v>
      </c>
    </row>
    <row r="93" spans="3:20" ht="11.25" customHeight="1" x14ac:dyDescent="0.25">
      <c r="C93" s="39">
        <v>6361</v>
      </c>
      <c r="D93" s="3" t="s">
        <v>157</v>
      </c>
      <c r="E93"/>
      <c r="F93" s="13">
        <v>913106</v>
      </c>
      <c r="G93" s="56">
        <v>505879</v>
      </c>
      <c r="H93" s="13">
        <v>530713</v>
      </c>
      <c r="I93" s="13">
        <v>639584</v>
      </c>
      <c r="J93" s="13">
        <v>697502</v>
      </c>
      <c r="K93"/>
      <c r="L93"/>
      <c r="M93"/>
      <c r="N93"/>
      <c r="O93"/>
      <c r="P93" s="10"/>
      <c r="S93" s="25" t="s">
        <v>25</v>
      </c>
      <c r="T93" s="25">
        <v>4000672</v>
      </c>
    </row>
    <row r="94" spans="3:20" ht="11.25" customHeight="1" x14ac:dyDescent="0.25">
      <c r="C94" s="39">
        <v>6148</v>
      </c>
      <c r="D94" s="3" t="s">
        <v>158</v>
      </c>
      <c r="E94"/>
      <c r="F94" s="13">
        <v>2061715</v>
      </c>
      <c r="G94" s="56">
        <v>2176612</v>
      </c>
      <c r="H94" s="13">
        <v>2012630</v>
      </c>
      <c r="I94" s="13">
        <v>1807076</v>
      </c>
      <c r="J94" s="13">
        <v>1543346</v>
      </c>
      <c r="K94"/>
      <c r="L94"/>
      <c r="M94"/>
      <c r="N94"/>
      <c r="O94"/>
      <c r="P94" s="10"/>
      <c r="S94" s="25" t="s">
        <v>26</v>
      </c>
      <c r="T94" s="25">
        <v>4059402</v>
      </c>
    </row>
    <row r="95" spans="3:20" ht="11.25" customHeight="1" x14ac:dyDescent="0.25">
      <c r="C95" s="39">
        <v>18082</v>
      </c>
      <c r="D95" s="3" t="s">
        <v>159</v>
      </c>
      <c r="E95"/>
      <c r="F95" s="13">
        <v>32566</v>
      </c>
      <c r="G95" s="56">
        <v>62413</v>
      </c>
      <c r="H95" s="13">
        <v>52243</v>
      </c>
      <c r="I95" s="13">
        <v>67592</v>
      </c>
      <c r="J95" s="13">
        <v>64181</v>
      </c>
      <c r="K95"/>
      <c r="L95"/>
      <c r="M95"/>
      <c r="N95"/>
      <c r="O95"/>
      <c r="P95" s="10"/>
      <c r="S95" s="25" t="s">
        <v>27</v>
      </c>
      <c r="T95" s="25">
        <v>4057080</v>
      </c>
    </row>
    <row r="96" spans="3:20" ht="11.25" customHeight="1" x14ac:dyDescent="0.25">
      <c r="C96" s="39">
        <v>845</v>
      </c>
      <c r="D96" s="3" t="s">
        <v>173</v>
      </c>
      <c r="E96"/>
      <c r="F96" s="13">
        <v>2603101</v>
      </c>
      <c r="G96" s="56">
        <v>2386796</v>
      </c>
      <c r="H96" s="13">
        <v>2257358</v>
      </c>
      <c r="I96" s="13">
        <v>2104721</v>
      </c>
      <c r="J96" s="13">
        <v>1926182</v>
      </c>
      <c r="K96"/>
      <c r="L96"/>
      <c r="M96"/>
      <c r="N96"/>
      <c r="O96"/>
      <c r="P96" s="10"/>
      <c r="S96" s="25" t="s">
        <v>28</v>
      </c>
      <c r="T96" s="25">
        <v>4057041</v>
      </c>
    </row>
    <row r="97" spans="3:20" ht="11.25" customHeight="1" x14ac:dyDescent="0.25">
      <c r="C97" s="39">
        <v>49691</v>
      </c>
      <c r="D97" s="32" t="s">
        <v>192</v>
      </c>
      <c r="E97"/>
      <c r="F97" s="13">
        <v>2154744</v>
      </c>
      <c r="G97" s="56">
        <v>2029726</v>
      </c>
      <c r="H97" s="13">
        <v>1939284</v>
      </c>
      <c r="I97" s="13">
        <v>1773220</v>
      </c>
      <c r="J97" s="13">
        <v>1729828</v>
      </c>
      <c r="K97"/>
      <c r="L97"/>
      <c r="M97"/>
      <c r="N97"/>
      <c r="O97"/>
      <c r="P97" s="10"/>
      <c r="S97" s="25" t="s">
        <v>431</v>
      </c>
      <c r="T97" s="25">
        <v>4072145</v>
      </c>
    </row>
    <row r="98" spans="3:20" ht="11.25" customHeight="1" x14ac:dyDescent="0.25">
      <c r="C98" s="48">
        <v>47772</v>
      </c>
      <c r="D98" s="99" t="s">
        <v>193</v>
      </c>
      <c r="E98" s="10"/>
      <c r="F98" s="92">
        <v>0</v>
      </c>
      <c r="G98" s="93">
        <v>0</v>
      </c>
      <c r="H98" s="92">
        <v>0</v>
      </c>
      <c r="I98" s="92">
        <v>825</v>
      </c>
      <c r="J98" s="92">
        <v>656</v>
      </c>
      <c r="K98"/>
      <c r="L98"/>
      <c r="M98"/>
      <c r="N98"/>
      <c r="O98"/>
      <c r="P98" s="10"/>
      <c r="S98" s="25" t="s">
        <v>29</v>
      </c>
      <c r="T98" s="25">
        <v>4057081</v>
      </c>
    </row>
    <row r="99" spans="3:20" ht="11.25" customHeight="1" x14ac:dyDescent="0.25">
      <c r="C99" s="39">
        <v>3800</v>
      </c>
      <c r="D99" s="94" t="s">
        <v>160</v>
      </c>
      <c r="E99" s="95"/>
      <c r="F99" s="96">
        <v>2154744</v>
      </c>
      <c r="G99" s="97">
        <v>2029726</v>
      </c>
      <c r="H99" s="96">
        <v>1939284</v>
      </c>
      <c r="I99" s="96">
        <v>1774045</v>
      </c>
      <c r="J99" s="96">
        <v>1730484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4757845</v>
      </c>
      <c r="G101" s="56">
        <v>4416522</v>
      </c>
      <c r="H101" s="13">
        <v>4196642</v>
      </c>
      <c r="I101" s="13">
        <v>3878766</v>
      </c>
      <c r="J101" s="13">
        <v>3656666</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267340</v>
      </c>
      <c r="G104" s="56">
        <v>331004</v>
      </c>
      <c r="H104" s="13">
        <v>398212</v>
      </c>
      <c r="I104" s="13">
        <v>361885</v>
      </c>
      <c r="J104" s="13">
        <v>410298</v>
      </c>
      <c r="K104"/>
      <c r="L104"/>
      <c r="M104"/>
      <c r="N104"/>
      <c r="O104"/>
      <c r="P104" s="10"/>
      <c r="S104" s="25" t="s">
        <v>410</v>
      </c>
      <c r="T104" s="25">
        <v>4057043</v>
      </c>
    </row>
    <row r="105" spans="3:20" ht="11.25" customHeight="1" x14ac:dyDescent="0.25">
      <c r="C105" s="39">
        <v>4993</v>
      </c>
      <c r="D105" s="3" t="s">
        <v>168</v>
      </c>
      <c r="E105"/>
      <c r="F105" s="13">
        <v>-444916</v>
      </c>
      <c r="G105" s="56">
        <v>-410743</v>
      </c>
      <c r="H105" s="13">
        <v>-445511</v>
      </c>
      <c r="I105" s="13">
        <v>-440432</v>
      </c>
      <c r="J105" s="13">
        <v>-434103</v>
      </c>
      <c r="K105"/>
      <c r="L105"/>
      <c r="M105"/>
      <c r="N105"/>
      <c r="O105"/>
      <c r="P105" s="10"/>
      <c r="S105" s="25" t="s">
        <v>261</v>
      </c>
      <c r="T105" s="25">
        <v>4057083</v>
      </c>
    </row>
    <row r="106" spans="3:20" ht="11.25" customHeight="1" x14ac:dyDescent="0.25">
      <c r="C106" s="39">
        <v>4992</v>
      </c>
      <c r="D106" s="3" t="s">
        <v>169</v>
      </c>
      <c r="E106"/>
      <c r="F106" s="13">
        <v>185548</v>
      </c>
      <c r="G106" s="56">
        <v>84039</v>
      </c>
      <c r="H106" s="13">
        <v>42539</v>
      </c>
      <c r="I106" s="13">
        <v>77031</v>
      </c>
      <c r="J106" s="13">
        <v>31470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7972</v>
      </c>
      <c r="G108" s="56">
        <v>4300</v>
      </c>
      <c r="H108" s="13">
        <v>-4760</v>
      </c>
      <c r="I108" s="13">
        <v>-1516</v>
      </c>
      <c r="J108" s="13">
        <v>7665</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2.2319009025334702</v>
      </c>
      <c r="G111" s="55">
        <v>2.0716397414202001</v>
      </c>
      <c r="H111" s="14">
        <v>3.3257765301892501</v>
      </c>
      <c r="I111" s="14">
        <v>2.4619998679764801</v>
      </c>
      <c r="J111" s="14">
        <v>2.1490938492286902</v>
      </c>
      <c r="K111"/>
      <c r="L111"/>
      <c r="M111"/>
      <c r="N111"/>
      <c r="O111"/>
      <c r="P111" s="10"/>
      <c r="S111" s="25" t="s">
        <v>291</v>
      </c>
      <c r="T111" s="25">
        <v>4062444</v>
      </c>
    </row>
    <row r="112" spans="3:20" ht="11.25" customHeight="1" x14ac:dyDescent="0.25">
      <c r="C112" s="39">
        <v>284</v>
      </c>
      <c r="D112" s="3" t="s">
        <v>166</v>
      </c>
      <c r="E112"/>
      <c r="F112" s="14">
        <v>7.0728012378626302</v>
      </c>
      <c r="G112" s="55">
        <v>6.5551189149285696</v>
      </c>
      <c r="H112" s="14">
        <v>10.490545903535899</v>
      </c>
      <c r="I112" s="14">
        <v>7.7790473332205297</v>
      </c>
      <c r="J112" s="14">
        <v>6.8876298389101898</v>
      </c>
      <c r="K112"/>
      <c r="L112"/>
      <c r="M112"/>
      <c r="N112"/>
      <c r="O112"/>
      <c r="P112" s="10"/>
      <c r="S112" s="25" t="s">
        <v>36</v>
      </c>
      <c r="T112" s="25">
        <v>4057103</v>
      </c>
    </row>
    <row r="113" spans="2:20" ht="11.25" customHeight="1" x14ac:dyDescent="0.25">
      <c r="C113" s="39">
        <v>18791</v>
      </c>
      <c r="D113" s="76" t="s">
        <v>172</v>
      </c>
      <c r="E113" s="61"/>
      <c r="F113" s="100">
        <v>3.2369967722912398</v>
      </c>
      <c r="G113" s="101">
        <v>3.0003791370909298</v>
      </c>
      <c r="H113" s="100">
        <v>4.8772392609295601</v>
      </c>
      <c r="I113" s="100">
        <v>3.6985346846269298</v>
      </c>
      <c r="J113" s="100">
        <v>3.2527039493907899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F634807-3AAA-4D9A-8763-3EEBDB8C53C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01284-CBBE-4355-95EB-7EF4B1A7C404}">
  <sheetPr codeName="Sheet51">
    <outlinePr summaryRight="0"/>
    <pageSetUpPr autoPageBreaks="0"/>
  </sheetPr>
  <dimension ref="A1:AB460"/>
  <sheetViews>
    <sheetView showGridLines="0" zoomScaleNormal="100" workbookViewId="0">
      <selection activeCell="F42" sqref="F4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268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Algonquin Power &amp; Utilities 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_xll.SNL.Clients.Office.Excel.Functions.SNLTable(1,'AVA (2)'!F20:G20,'AVA (2)'!C24:C35,'AVA (2)'!F21:G21,,"Options:Curr=USD,Mag=SNLstandard,ConvMethod=SNLrecommended")</f>
        <v>SNLTable</v>
      </c>
      <c r="D20" s="10"/>
      <c r="E20" s="10"/>
      <c r="F20" s="22">
        <f>VLOOKUP(V40,S:T,2,FALSE)</f>
        <v>4142273</v>
      </c>
      <c r="G20" s="51">
        <f>F20</f>
        <v>4142273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373</v>
      </c>
      <c r="H24" s="129"/>
      <c r="I24"/>
      <c r="J24"/>
      <c r="K24"/>
      <c r="L24"/>
      <c r="M24"/>
      <c r="N24"/>
      <c r="O24"/>
      <c r="P24" s="10"/>
      <c r="V24" t="str">
        <f>SUBSTITUTE(Company_Name,"&amp;","&amp;amp;")</f>
        <v>Algonquin Power &amp;amp; Utilities Corp.</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44497</v>
      </c>
      <c r="G26" s="78"/>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_xll.SNL.Clients.Office.Excel.Functions.SNLTable(1,'AVA (2)'!F36:J36,'AVA (2)'!C41:C113,'AVA (2)'!F37:J37,,"Options:Curr=USD,Mag=SNLstandard,ConvMethod=SNLrecommended")</f>
        <v>SNLTable</v>
      </c>
      <c r="E36"/>
      <c r="F36" s="11">
        <f>F20</f>
        <v>4142273</v>
      </c>
      <c r="G36" s="54">
        <f>F20</f>
        <v>4142273</v>
      </c>
      <c r="H36" s="11">
        <f>F20</f>
        <v>4142273</v>
      </c>
      <c r="I36" s="11">
        <f>F20</f>
        <v>4142273</v>
      </c>
      <c r="J36" s="11">
        <f>F20</f>
        <v>4142273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Algonquin Power &amp; Utilities 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40.682221604090401</v>
      </c>
      <c r="G42" s="55">
        <v>47.549868456465902</v>
      </c>
      <c r="H42" s="31">
        <v>42.453081399956503</v>
      </c>
      <c r="I42" s="14">
        <v>40.493282272008003</v>
      </c>
      <c r="J42" s="14">
        <v>39.237850147507999</v>
      </c>
      <c r="K42"/>
      <c r="L42"/>
      <c r="M42"/>
      <c r="N42"/>
      <c r="O42"/>
      <c r="P42" s="10"/>
      <c r="S42" s="25" t="s">
        <v>335</v>
      </c>
      <c r="T42" s="25">
        <v>4056935</v>
      </c>
      <c r="V42" s="8" t="str">
        <f>_xll.SNL.Clients.Office.Excel.Functions.SNLTable(1,'AVA (2)'!X42,'AVA (2)'!W48:W56,'AVA (2)'!X43,,"Options:Curr=USD,Mag=SNLstandard,ConvMethod=SNLrecommended")</f>
        <v>SNLTable</v>
      </c>
      <c r="W42" s="3"/>
      <c r="X42" s="7">
        <f>F36</f>
        <v>4142273</v>
      </c>
    </row>
    <row r="43" spans="3:24" ht="11.25" customHeight="1" x14ac:dyDescent="0.25">
      <c r="C43" s="39">
        <v>18869</v>
      </c>
      <c r="D43" s="3" t="s">
        <v>196</v>
      </c>
      <c r="E43"/>
      <c r="F43" s="14">
        <v>1.3212496523008399</v>
      </c>
      <c r="G43" s="55">
        <v>1.74594662035288</v>
      </c>
      <c r="H43" s="31">
        <v>2.1199078369955702</v>
      </c>
      <c r="I43" s="14">
        <v>2.49316944972895</v>
      </c>
      <c r="J43" s="14">
        <v>2.8547277987559299</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44.786770799579003</v>
      </c>
      <c r="G44" s="55">
        <v>43.260074228238601</v>
      </c>
      <c r="H44" s="31">
        <v>45.496666734531701</v>
      </c>
      <c r="I44" s="14">
        <v>45.367664674871001</v>
      </c>
      <c r="J44" s="14">
        <v>47.929157136656897</v>
      </c>
      <c r="K44"/>
      <c r="L44"/>
      <c r="M44"/>
      <c r="N44"/>
      <c r="O44"/>
      <c r="P44" s="10"/>
      <c r="S44" s="25" t="s">
        <v>408</v>
      </c>
      <c r="T44" s="25">
        <v>4024697</v>
      </c>
      <c r="V44" s="3"/>
      <c r="W44" s="3"/>
      <c r="X44" s="7">
        <v>1</v>
      </c>
    </row>
    <row r="45" spans="3:24" ht="11.25" customHeight="1" x14ac:dyDescent="0.25">
      <c r="C45" s="39">
        <v>18861</v>
      </c>
      <c r="D45" s="3" t="s">
        <v>163</v>
      </c>
      <c r="E45"/>
      <c r="F45" s="14">
        <v>42.231741134029797</v>
      </c>
      <c r="G45" s="55">
        <v>41.934985445471298</v>
      </c>
      <c r="H45" s="31">
        <v>42.877916456313798</v>
      </c>
      <c r="I45" s="14">
        <v>45.191153272312803</v>
      </c>
      <c r="J45" s="14">
        <v>47.737643050829902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1.9403170195534001</v>
      </c>
      <c r="G47" s="55">
        <v>1.97170993181631</v>
      </c>
      <c r="H47" s="14">
        <v>1.99121221496692</v>
      </c>
      <c r="I47" s="14">
        <v>2.4605336731641998</v>
      </c>
      <c r="J47" s="14">
        <v>2.4007599335535499</v>
      </c>
      <c r="K47"/>
      <c r="L47"/>
      <c r="M47"/>
      <c r="N47"/>
      <c r="O47"/>
      <c r="P47" s="10"/>
      <c r="S47" s="25" t="s">
        <v>215</v>
      </c>
      <c r="T47" s="25">
        <v>4056955</v>
      </c>
      <c r="V47" s="3"/>
      <c r="W47" s="3"/>
      <c r="X47" s="7"/>
    </row>
    <row r="48" spans="3:24" ht="11.25" customHeight="1" x14ac:dyDescent="0.25">
      <c r="C48" s="39">
        <v>18778</v>
      </c>
      <c r="D48" s="3" t="s">
        <v>197</v>
      </c>
      <c r="E48"/>
      <c r="F48" s="14">
        <v>1.86270537324838</v>
      </c>
      <c r="G48" s="55">
        <v>1.89018009637297</v>
      </c>
      <c r="H48" s="14">
        <v>1.90353312335577</v>
      </c>
      <c r="I48" s="14">
        <v>2.3384869213799799</v>
      </c>
      <c r="J48" s="14">
        <v>2.2841666717129199</v>
      </c>
      <c r="K48" s="4"/>
      <c r="L48" s="4"/>
      <c r="M48" s="4"/>
      <c r="N48" s="4"/>
      <c r="O48" s="4"/>
      <c r="P48" s="44"/>
      <c r="Q48" s="44"/>
      <c r="S48" s="25" t="s">
        <v>5</v>
      </c>
      <c r="T48" s="25">
        <v>4022309</v>
      </c>
      <c r="V48" s="17" t="s">
        <v>174</v>
      </c>
      <c r="W48" s="114">
        <v>7597</v>
      </c>
      <c r="X48" s="20">
        <v>834645</v>
      </c>
    </row>
    <row r="49" spans="3:28" ht="11.25" customHeight="1" x14ac:dyDescent="0.25">
      <c r="C49" s="39">
        <v>7270</v>
      </c>
      <c r="D49" s="3" t="s">
        <v>148</v>
      </c>
      <c r="E49"/>
      <c r="F49" s="14">
        <v>3.60169216526528</v>
      </c>
      <c r="G49" s="55">
        <v>7.0820627260435103</v>
      </c>
      <c r="H49" s="14">
        <v>5.6249393899321198</v>
      </c>
      <c r="I49" s="14">
        <v>3.5850523935365999</v>
      </c>
      <c r="J49" s="14">
        <v>3.77179730718384</v>
      </c>
      <c r="K49"/>
      <c r="L49"/>
      <c r="M49"/>
      <c r="N49"/>
      <c r="O49"/>
      <c r="P49" s="10"/>
      <c r="S49" s="25" t="s">
        <v>6</v>
      </c>
      <c r="T49" s="25">
        <v>4057038</v>
      </c>
      <c r="V49" s="17" t="s">
        <v>175</v>
      </c>
      <c r="W49" s="114">
        <v>7598</v>
      </c>
      <c r="X49" s="20">
        <v>125520</v>
      </c>
    </row>
    <row r="50" spans="3:28" ht="11.25" customHeight="1" x14ac:dyDescent="0.25">
      <c r="C50" s="39">
        <v>11512</v>
      </c>
      <c r="D50" s="3" t="s">
        <v>198</v>
      </c>
      <c r="E50"/>
      <c r="F50" s="14">
        <v>3.3867274898539099</v>
      </c>
      <c r="G50" s="55">
        <v>6.9051934746630899</v>
      </c>
      <c r="H50" s="14">
        <v>5.4347858127954396</v>
      </c>
      <c r="I50" s="14">
        <v>3.4096475069468299</v>
      </c>
      <c r="J50" s="14">
        <v>3.8783523150352202</v>
      </c>
      <c r="K50"/>
      <c r="L50"/>
      <c r="M50"/>
      <c r="N50"/>
      <c r="O50"/>
      <c r="P50" s="10"/>
      <c r="S50" s="25" t="s">
        <v>269</v>
      </c>
      <c r="T50" s="25">
        <v>4135391</v>
      </c>
      <c r="V50" s="18" t="s">
        <v>176</v>
      </c>
      <c r="W50" s="115">
        <v>7599</v>
      </c>
      <c r="X50" s="20">
        <v>374550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44951</v>
      </c>
    </row>
    <row r="52" spans="3:28" ht="11.25" customHeight="1" x14ac:dyDescent="0.25">
      <c r="C52" s="39">
        <v>18788</v>
      </c>
      <c r="D52" s="3" t="s">
        <v>210</v>
      </c>
      <c r="E52"/>
      <c r="F52" s="14">
        <v>8.3960931051250096</v>
      </c>
      <c r="G52" s="55">
        <v>3.2351232238596501</v>
      </c>
      <c r="H52" s="14">
        <v>3.7800909577130599</v>
      </c>
      <c r="I52" s="14">
        <v>6.4671184246476097</v>
      </c>
      <c r="J52" s="14">
        <v>0</v>
      </c>
      <c r="K52"/>
      <c r="L52"/>
      <c r="M52"/>
      <c r="N52"/>
      <c r="O52"/>
      <c r="P52" s="10"/>
      <c r="S52" s="25" t="s">
        <v>7</v>
      </c>
      <c r="T52" s="25">
        <v>4007308</v>
      </c>
      <c r="V52" s="19" t="s">
        <v>178</v>
      </c>
      <c r="W52" s="114">
        <v>7601</v>
      </c>
      <c r="X52" s="20">
        <v>1172284</v>
      </c>
    </row>
    <row r="53" spans="3:28" ht="11.25" customHeight="1" x14ac:dyDescent="0.25">
      <c r="C53" s="39">
        <v>18794</v>
      </c>
      <c r="D53" s="3" t="s">
        <v>199</v>
      </c>
      <c r="E53"/>
      <c r="F53" s="14">
        <v>2.2167315741754199</v>
      </c>
      <c r="G53" s="55">
        <v>3.92761888830224</v>
      </c>
      <c r="H53" s="14">
        <v>4.1224984571982697</v>
      </c>
      <c r="I53" s="14">
        <v>4.4395403568282497</v>
      </c>
      <c r="J53" s="14">
        <v>3.3379882173249</v>
      </c>
      <c r="K53"/>
      <c r="L53"/>
      <c r="M53"/>
      <c r="N53"/>
      <c r="O53"/>
      <c r="P53" s="10"/>
      <c r="S53" s="25" t="s">
        <v>217</v>
      </c>
      <c r="T53" s="25">
        <v>4272394</v>
      </c>
      <c r="V53" s="17" t="s">
        <v>179</v>
      </c>
      <c r="W53" s="114">
        <v>7602</v>
      </c>
      <c r="X53" s="20">
        <v>3671384</v>
      </c>
    </row>
    <row r="54" spans="3:28" ht="11.25" customHeight="1" x14ac:dyDescent="0.25">
      <c r="C54" s="39">
        <v>18792</v>
      </c>
      <c r="D54" s="3" t="s">
        <v>200</v>
      </c>
      <c r="E54"/>
      <c r="F54" s="14">
        <v>4.0466042547369501</v>
      </c>
      <c r="G54" s="55">
        <v>13.4052234422818</v>
      </c>
      <c r="H54" s="14">
        <v>14.7410174407032</v>
      </c>
      <c r="I54" s="14">
        <v>14.864824824535299</v>
      </c>
      <c r="J54" s="14">
        <v>0</v>
      </c>
      <c r="K54"/>
      <c r="L54"/>
      <c r="M54"/>
      <c r="N54"/>
      <c r="O54"/>
      <c r="P54" s="10"/>
      <c r="S54" s="25" t="s">
        <v>8</v>
      </c>
      <c r="T54" s="25">
        <v>4006321</v>
      </c>
      <c r="V54" s="26" t="s">
        <v>183</v>
      </c>
      <c r="W54" s="116"/>
      <c r="X54" s="20"/>
    </row>
    <row r="55" spans="3:28" ht="11.25" customHeight="1" x14ac:dyDescent="0.25">
      <c r="C55" s="39">
        <v>11576</v>
      </c>
      <c r="D55" s="3" t="s">
        <v>201</v>
      </c>
      <c r="E55"/>
      <c r="F55" s="14">
        <v>1.75143399791939</v>
      </c>
      <c r="G55" s="55">
        <v>3.7769245990304201</v>
      </c>
      <c r="H55" s="14">
        <v>4.36804637221194</v>
      </c>
      <c r="I55" s="14">
        <v>4.4864513075375703</v>
      </c>
      <c r="J55" s="14">
        <v>3.0957695319017899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268</v>
      </c>
    </row>
    <row r="57" spans="3:28" ht="11.25" customHeight="1" x14ac:dyDescent="0.25">
      <c r="C57" s="39">
        <v>6419</v>
      </c>
      <c r="D57" s="3" t="s">
        <v>164</v>
      </c>
      <c r="E57"/>
      <c r="F57" s="14">
        <v>0.68786894231163798</v>
      </c>
      <c r="G57" s="55">
        <v>0.72765638541505295</v>
      </c>
      <c r="H57" s="14">
        <v>0.58847724828166703</v>
      </c>
      <c r="I57" s="14">
        <v>0.98521787402726801</v>
      </c>
      <c r="J57" s="14">
        <v>0.88358775242451604</v>
      </c>
      <c r="K57"/>
      <c r="L57"/>
      <c r="M57"/>
      <c r="N57"/>
      <c r="O57"/>
      <c r="P57" s="10"/>
      <c r="S57" s="25" t="s">
        <v>338</v>
      </c>
      <c r="T57" s="25">
        <v>4963960</v>
      </c>
    </row>
    <row r="58" spans="3:28" ht="11.25" customHeight="1" x14ac:dyDescent="0.25">
      <c r="C58" s="39">
        <v>4963</v>
      </c>
      <c r="D58" s="3" t="s">
        <v>202</v>
      </c>
      <c r="E58"/>
      <c r="F58" s="14">
        <v>0.84627040702219503</v>
      </c>
      <c r="G58" s="55">
        <v>0.80648229748560196</v>
      </c>
      <c r="H58" s="14">
        <v>0.89759916670354301</v>
      </c>
      <c r="I58" s="14">
        <v>0.90699906586086598</v>
      </c>
      <c r="J58" s="14">
        <v>0.93198066323303497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834645</v>
      </c>
      <c r="G61" s="56">
        <v>334352</v>
      </c>
      <c r="H61" s="13">
        <v>225552</v>
      </c>
      <c r="I61" s="13">
        <v>13048</v>
      </c>
      <c r="J61" s="13">
        <v>12364</v>
      </c>
      <c r="K61"/>
      <c r="L61"/>
      <c r="M61"/>
      <c r="N61"/>
      <c r="O61"/>
      <c r="P61" s="10"/>
      <c r="S61" s="25" t="s">
        <v>409</v>
      </c>
      <c r="T61" s="25">
        <v>4086899</v>
      </c>
      <c r="V61" s="28" t="s">
        <v>148</v>
      </c>
      <c r="X61" s="27">
        <f>IF(ISNUMBER(F49),F49,NA())</f>
        <v>3.60169216526528</v>
      </c>
      <c r="Y61" s="27">
        <f>IF(ISNUMBER(G49),G49,NA())</f>
        <v>7.0820627260435103</v>
      </c>
      <c r="Z61" s="27">
        <f>IF(ISNUMBER(H49),H49,NA())</f>
        <v>5.6249393899321198</v>
      </c>
      <c r="AA61" s="27">
        <f>IF(ISNUMBER(I49),I49,NA())</f>
        <v>3.5850523935365999</v>
      </c>
      <c r="AB61" s="27">
        <f>IF(ISNUMBER(J49),J49,NA())</f>
        <v>3.77179730718384</v>
      </c>
    </row>
    <row r="62" spans="3:28" ht="11.25" customHeight="1" x14ac:dyDescent="0.25">
      <c r="C62" s="39">
        <v>7598</v>
      </c>
      <c r="D62" s="3" t="s">
        <v>204</v>
      </c>
      <c r="E62"/>
      <c r="F62" s="13">
        <v>125520</v>
      </c>
      <c r="G62" s="56">
        <v>422609</v>
      </c>
      <c r="H62" s="13">
        <v>118052</v>
      </c>
      <c r="I62" s="13">
        <v>308917</v>
      </c>
      <c r="J62" s="13">
        <v>0</v>
      </c>
      <c r="K62"/>
      <c r="L62"/>
      <c r="M62"/>
      <c r="N62"/>
      <c r="O62"/>
      <c r="P62" s="10"/>
      <c r="S62" s="25" t="s">
        <v>11</v>
      </c>
      <c r="T62" s="25">
        <v>4056975</v>
      </c>
      <c r="V62" s="118" t="s">
        <v>187</v>
      </c>
    </row>
    <row r="63" spans="3:28" ht="11.25" customHeight="1" x14ac:dyDescent="0.25">
      <c r="C63" s="39">
        <v>7599</v>
      </c>
      <c r="D63" s="3" t="s">
        <v>205</v>
      </c>
      <c r="E63"/>
      <c r="F63" s="13">
        <v>374550</v>
      </c>
      <c r="G63" s="56">
        <v>111427</v>
      </c>
      <c r="H63" s="13">
        <v>351766</v>
      </c>
      <c r="I63" s="13">
        <v>111880</v>
      </c>
      <c r="J63" s="13">
        <v>0</v>
      </c>
      <c r="K63"/>
      <c r="L63"/>
      <c r="M63"/>
      <c r="N63"/>
      <c r="O63"/>
      <c r="P63" s="10"/>
      <c r="S63" s="25" t="s">
        <v>270</v>
      </c>
      <c r="T63" s="25">
        <v>4098671</v>
      </c>
      <c r="V63" s="28" t="s">
        <v>188</v>
      </c>
    </row>
    <row r="64" spans="3:28" ht="11.25" customHeight="1" x14ac:dyDescent="0.25">
      <c r="C64" s="39">
        <v>7600</v>
      </c>
      <c r="D64" s="3" t="s">
        <v>206</v>
      </c>
      <c r="E64"/>
      <c r="F64" s="13">
        <v>44951</v>
      </c>
      <c r="G64" s="56">
        <v>240151</v>
      </c>
      <c r="H64" s="13">
        <v>98017</v>
      </c>
      <c r="I64" s="13">
        <v>343737</v>
      </c>
      <c r="J64" s="13">
        <v>0</v>
      </c>
      <c r="K64"/>
      <c r="L64"/>
      <c r="M64"/>
      <c r="N64"/>
      <c r="O64"/>
      <c r="P64" s="10"/>
      <c r="S64" s="25" t="s">
        <v>395</v>
      </c>
      <c r="T64" s="25">
        <v>4545218</v>
      </c>
      <c r="V64" s="28" t="s">
        <v>189</v>
      </c>
    </row>
    <row r="65" spans="3:28" ht="11.25" customHeight="1" x14ac:dyDescent="0.25">
      <c r="C65" s="39">
        <v>7601</v>
      </c>
      <c r="D65" s="3" t="s">
        <v>207</v>
      </c>
      <c r="E65"/>
      <c r="F65" s="13">
        <v>1172284</v>
      </c>
      <c r="G65" s="56">
        <v>45451</v>
      </c>
      <c r="H65" s="13">
        <v>216282</v>
      </c>
      <c r="I65" s="13">
        <v>481859</v>
      </c>
      <c r="J65" s="13">
        <v>0</v>
      </c>
      <c r="K65"/>
      <c r="L65"/>
      <c r="M65"/>
      <c r="N65"/>
      <c r="O65"/>
      <c r="P65" s="10"/>
      <c r="S65" s="25" t="s">
        <v>218</v>
      </c>
      <c r="T65" s="25">
        <v>4057157</v>
      </c>
      <c r="V65" s="28" t="s">
        <v>164</v>
      </c>
      <c r="X65" s="27">
        <f>IF(ISNUMBER(F57),F57,NA())</f>
        <v>0.68786894231163798</v>
      </c>
      <c r="Y65" s="27">
        <f>IF(ISNUMBER(G57),G57,NA())</f>
        <v>0.72765638541505295</v>
      </c>
      <c r="Z65" s="27">
        <f>IF(ISNUMBER(H57),H57,NA())</f>
        <v>0.58847724828166703</v>
      </c>
      <c r="AA65" s="27">
        <f>IF(ISNUMBER(I57),I57,NA())</f>
        <v>0.98521787402726801</v>
      </c>
      <c r="AB65" s="27">
        <f>IF(ISNUMBER(J57),J57,NA())</f>
        <v>0.88358775242451604</v>
      </c>
    </row>
    <row r="66" spans="3:28" ht="11.25" customHeight="1" x14ac:dyDescent="0.25">
      <c r="C66" s="39">
        <v>7602</v>
      </c>
      <c r="D66" s="3" t="s">
        <v>208</v>
      </c>
      <c r="E66"/>
      <c r="F66" s="13">
        <v>3671384</v>
      </c>
      <c r="G66" s="56">
        <v>3606944</v>
      </c>
      <c r="H66" s="13">
        <v>2935992</v>
      </c>
      <c r="I66" s="13">
        <v>2090772</v>
      </c>
      <c r="J66" s="13">
        <v>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40.682221604090401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1.3212496523008399</v>
      </c>
    </row>
    <row r="69" spans="3:28" ht="11.25" customHeight="1" x14ac:dyDescent="0.25">
      <c r="C69" s="39">
        <v>18626</v>
      </c>
      <c r="D69" s="3" t="s">
        <v>134</v>
      </c>
      <c r="F69" s="13">
        <v>2285479</v>
      </c>
      <c r="G69" s="56">
        <v>1676991</v>
      </c>
      <c r="H69" s="13">
        <v>1626392</v>
      </c>
      <c r="I69" s="13">
        <v>1648463</v>
      </c>
      <c r="J69" s="13">
        <v>1521938</v>
      </c>
      <c r="K69" s="4"/>
      <c r="L69" s="4"/>
      <c r="M69" s="4"/>
      <c r="N69"/>
      <c r="O69"/>
      <c r="P69" s="10"/>
      <c r="S69" s="25" t="s">
        <v>340</v>
      </c>
      <c r="T69" s="25">
        <v>4057049</v>
      </c>
      <c r="V69" s="28" t="str">
        <f>"Total Debt -"</f>
        <v>Total Debt -</v>
      </c>
      <c r="X69" s="47">
        <f>F44</f>
        <v>44.786770799579003</v>
      </c>
    </row>
    <row r="70" spans="3:28" ht="11.25" customHeight="1" x14ac:dyDescent="0.25">
      <c r="C70" s="39">
        <v>18630</v>
      </c>
      <c r="D70" s="3" t="s">
        <v>135</v>
      </c>
      <c r="F70" s="13">
        <v>548762</v>
      </c>
      <c r="G70" s="56">
        <v>260754</v>
      </c>
      <c r="H70" s="13">
        <v>281975</v>
      </c>
      <c r="I70" s="13">
        <v>319530</v>
      </c>
      <c r="J70" s="13">
        <v>261633</v>
      </c>
      <c r="K70"/>
      <c r="L70"/>
      <c r="M70"/>
      <c r="N70"/>
      <c r="O70"/>
      <c r="P70" s="10"/>
      <c r="S70" s="25" t="s">
        <v>14</v>
      </c>
      <c r="T70" s="25">
        <v>4010420</v>
      </c>
      <c r="V70" s="118" t="s">
        <v>211</v>
      </c>
    </row>
    <row r="71" spans="3:28" ht="11.25" customHeight="1" x14ac:dyDescent="0.25">
      <c r="C71" s="39">
        <v>18631</v>
      </c>
      <c r="D71" s="3" t="s">
        <v>136</v>
      </c>
      <c r="F71" s="13">
        <v>194174</v>
      </c>
      <c r="G71" s="56">
        <v>144271</v>
      </c>
      <c r="H71" s="13">
        <v>170487</v>
      </c>
      <c r="I71" s="13">
        <v>183012</v>
      </c>
      <c r="J71" s="13">
        <v>141689</v>
      </c>
      <c r="K71"/>
      <c r="L71"/>
      <c r="M71"/>
      <c r="N71"/>
      <c r="O71"/>
      <c r="P71" s="10"/>
      <c r="S71" s="25" t="s">
        <v>15</v>
      </c>
      <c r="T71" s="25">
        <v>4065694</v>
      </c>
      <c r="V71" s="28" t="s">
        <v>210</v>
      </c>
      <c r="X71" s="27">
        <f>IF(ISNUMBER(F52),F52,NA())</f>
        <v>8.3960931051250096</v>
      </c>
      <c r="Y71" s="27">
        <f>IF(ISNUMBER(G52),G52,NA())</f>
        <v>3.2351232238596501</v>
      </c>
      <c r="Z71" s="27">
        <f>IF(ISNUMBER(H52),H52,NA())</f>
        <v>3.7800909577130599</v>
      </c>
      <c r="AA71" s="27">
        <f>IF(ISNUMBER(I52),I52,NA())</f>
        <v>6.4671184246476097</v>
      </c>
      <c r="AB71" s="27">
        <f>IF(ISNUMBER(J52),J52,NA())</f>
        <v>0</v>
      </c>
    </row>
    <row r="72" spans="3:28" ht="11.25" customHeight="1" x14ac:dyDescent="0.25">
      <c r="C72" s="39">
        <v>18632</v>
      </c>
      <c r="D72" s="3" t="s">
        <v>137</v>
      </c>
      <c r="E72" s="5"/>
      <c r="F72" s="13">
        <v>665628</v>
      </c>
      <c r="G72" s="56">
        <v>500220</v>
      </c>
      <c r="H72" s="13">
        <v>454689</v>
      </c>
      <c r="I72" s="13">
        <v>445266</v>
      </c>
      <c r="J72" s="13">
        <v>430631</v>
      </c>
      <c r="K72"/>
      <c r="L72"/>
      <c r="M72"/>
      <c r="N72"/>
      <c r="O72"/>
      <c r="P72" s="10"/>
      <c r="S72" s="25" t="s">
        <v>271</v>
      </c>
      <c r="T72" s="25">
        <v>4082886</v>
      </c>
    </row>
    <row r="73" spans="3:28" ht="11.25" customHeight="1" x14ac:dyDescent="0.25">
      <c r="C73" s="39">
        <v>18636</v>
      </c>
      <c r="D73" s="3" t="s">
        <v>138</v>
      </c>
      <c r="F73" s="13">
        <v>402963</v>
      </c>
      <c r="G73" s="56">
        <v>314123</v>
      </c>
      <c r="H73" s="13">
        <v>284304</v>
      </c>
      <c r="I73" s="13">
        <v>260772</v>
      </c>
      <c r="J73" s="13">
        <v>251314</v>
      </c>
      <c r="K73"/>
      <c r="L73"/>
      <c r="M73"/>
      <c r="N73"/>
      <c r="O73"/>
      <c r="P73" s="10"/>
      <c r="S73" s="25" t="s">
        <v>396</v>
      </c>
      <c r="T73" s="25">
        <v>4235589</v>
      </c>
    </row>
    <row r="74" spans="3:28" ht="11.25" customHeight="1" x14ac:dyDescent="0.25">
      <c r="C74" s="39">
        <v>18635</v>
      </c>
      <c r="D74" s="3" t="s">
        <v>139</v>
      </c>
      <c r="F74" s="13">
        <v>83761</v>
      </c>
      <c r="G74" s="56">
        <v>73597</v>
      </c>
      <c r="H74" s="13">
        <v>68090</v>
      </c>
      <c r="I74" s="13">
        <v>61506</v>
      </c>
      <c r="J74" s="13">
        <v>59143</v>
      </c>
      <c r="K74"/>
      <c r="L74"/>
      <c r="M74"/>
      <c r="N74"/>
      <c r="O74"/>
      <c r="P74" s="10"/>
      <c r="S74" s="25" t="s">
        <v>288</v>
      </c>
      <c r="T74" s="25">
        <v>4304864</v>
      </c>
    </row>
    <row r="75" spans="3:28" ht="11.25" customHeight="1" x14ac:dyDescent="0.25">
      <c r="C75" s="39">
        <v>18634</v>
      </c>
      <c r="D75" s="3" t="s">
        <v>140</v>
      </c>
      <c r="F75" s="13">
        <v>1895288</v>
      </c>
      <c r="G75" s="56">
        <v>1292965</v>
      </c>
      <c r="H75" s="13">
        <v>1259545</v>
      </c>
      <c r="I75" s="13">
        <v>1270086</v>
      </c>
      <c r="J75" s="13">
        <v>1144410</v>
      </c>
      <c r="K75"/>
      <c r="L75"/>
      <c r="M75"/>
      <c r="N75"/>
      <c r="O75"/>
      <c r="P75" s="10"/>
      <c r="S75" s="25" t="s">
        <v>16</v>
      </c>
      <c r="T75" s="25">
        <v>4056958</v>
      </c>
    </row>
    <row r="76" spans="3:28" ht="11.25" customHeight="1" x14ac:dyDescent="0.25">
      <c r="C76" s="39">
        <v>6200</v>
      </c>
      <c r="D76" s="3" t="s">
        <v>141</v>
      </c>
      <c r="F76" s="13">
        <v>754749</v>
      </c>
      <c r="G76" s="56">
        <v>1288468</v>
      </c>
      <c r="H76" s="13">
        <v>1020859</v>
      </c>
      <c r="I76" s="13">
        <v>545351</v>
      </c>
      <c r="J76" s="13">
        <v>587729</v>
      </c>
      <c r="K76"/>
      <c r="L76"/>
      <c r="M76"/>
      <c r="N76"/>
      <c r="O76"/>
      <c r="P76" s="10"/>
      <c r="S76" s="25" t="s">
        <v>312</v>
      </c>
      <c r="T76" s="25">
        <v>4246977</v>
      </c>
    </row>
    <row r="77" spans="3:28" ht="11.25" customHeight="1" x14ac:dyDescent="0.25">
      <c r="C77" s="39">
        <v>28017</v>
      </c>
      <c r="D77" s="3" t="s">
        <v>150</v>
      </c>
      <c r="E77"/>
      <c r="F77" s="13">
        <v>740193</v>
      </c>
      <c r="G77" s="56">
        <v>1314300</v>
      </c>
      <c r="H77" s="13">
        <v>1032468</v>
      </c>
      <c r="I77" s="13">
        <v>546038</v>
      </c>
      <c r="J77" s="13">
        <v>635437</v>
      </c>
      <c r="K77"/>
      <c r="L77"/>
      <c r="M77"/>
      <c r="N77"/>
      <c r="O77"/>
      <c r="P77" s="10"/>
      <c r="S77" s="25" t="s">
        <v>272</v>
      </c>
      <c r="T77" s="25">
        <v>4142320</v>
      </c>
    </row>
    <row r="78" spans="3:28" ht="11.25" customHeight="1" x14ac:dyDescent="0.25">
      <c r="C78" s="39">
        <v>4424</v>
      </c>
      <c r="D78" s="3" t="s">
        <v>142</v>
      </c>
      <c r="F78" s="13">
        <v>142232</v>
      </c>
      <c r="G78" s="56">
        <v>792411</v>
      </c>
      <c r="H78" s="13">
        <v>555067</v>
      </c>
      <c r="I78" s="13">
        <v>132461</v>
      </c>
      <c r="J78" s="13">
        <v>175132</v>
      </c>
      <c r="K78"/>
      <c r="L78"/>
      <c r="M78"/>
      <c r="N78"/>
      <c r="O78"/>
      <c r="P78" s="10"/>
      <c r="S78" s="25" t="s">
        <v>273</v>
      </c>
      <c r="T78" s="25">
        <v>4237697</v>
      </c>
    </row>
    <row r="79" spans="3:28" ht="11.25" customHeight="1" x14ac:dyDescent="0.25">
      <c r="C79" s="39">
        <v>4427</v>
      </c>
      <c r="D79" s="3" t="s">
        <v>143</v>
      </c>
      <c r="F79" s="13">
        <v>-43425</v>
      </c>
      <c r="G79" s="56">
        <v>64583</v>
      </c>
      <c r="H79" s="13">
        <v>70117</v>
      </c>
      <c r="I79" s="13">
        <v>53372</v>
      </c>
      <c r="J79" s="13">
        <v>73427</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185657</v>
      </c>
      <c r="G81" s="93">
        <v>727828</v>
      </c>
      <c r="H81" s="92">
        <v>484950</v>
      </c>
      <c r="I81" s="92">
        <v>79089</v>
      </c>
      <c r="J81" s="92">
        <v>101705</v>
      </c>
      <c r="K81"/>
      <c r="L81"/>
      <c r="M81"/>
      <c r="N81"/>
      <c r="O81"/>
      <c r="P81" s="10"/>
      <c r="S81" s="25" t="s">
        <v>275</v>
      </c>
      <c r="T81" s="25">
        <v>4276419</v>
      </c>
    </row>
    <row r="82" spans="3:20" ht="11.25" customHeight="1" x14ac:dyDescent="0.25">
      <c r="C82" s="39">
        <v>833</v>
      </c>
      <c r="D82" s="94" t="s">
        <v>146</v>
      </c>
      <c r="E82" s="95"/>
      <c r="F82" s="96">
        <v>185657</v>
      </c>
      <c r="G82" s="97">
        <v>727828</v>
      </c>
      <c r="H82" s="96">
        <v>484950</v>
      </c>
      <c r="I82" s="96">
        <v>79089</v>
      </c>
      <c r="J82" s="96">
        <v>101705</v>
      </c>
      <c r="K82"/>
      <c r="L82"/>
      <c r="M82"/>
      <c r="N82"/>
      <c r="O82"/>
      <c r="P82" s="10"/>
      <c r="S82" s="25" t="s">
        <v>17</v>
      </c>
      <c r="T82" s="25">
        <v>4057059</v>
      </c>
    </row>
    <row r="83" spans="3:20" ht="11.25" customHeight="1" x14ac:dyDescent="0.25">
      <c r="C83" s="39">
        <v>47814</v>
      </c>
      <c r="D83" s="32" t="s">
        <v>190</v>
      </c>
      <c r="F83" s="13">
        <v>-79202</v>
      </c>
      <c r="G83" s="56">
        <v>-54635</v>
      </c>
      <c r="H83" s="13">
        <v>-45934</v>
      </c>
      <c r="I83" s="13">
        <v>-105899</v>
      </c>
      <c r="J83" s="13">
        <v>-47770</v>
      </c>
      <c r="K83" s="16"/>
      <c r="L83"/>
      <c r="M83"/>
      <c r="N83"/>
      <c r="O83"/>
      <c r="P83" s="10"/>
      <c r="S83" s="25" t="s">
        <v>18</v>
      </c>
      <c r="T83" s="25">
        <v>4057141</v>
      </c>
    </row>
    <row r="84" spans="3:20" ht="11.25" customHeight="1" x14ac:dyDescent="0.25">
      <c r="C84" s="39">
        <v>47813</v>
      </c>
      <c r="D84" s="29" t="s">
        <v>191</v>
      </c>
      <c r="E84"/>
      <c r="F84" s="13">
        <v>264859</v>
      </c>
      <c r="G84" s="56">
        <v>782463</v>
      </c>
      <c r="H84" s="13">
        <v>530884</v>
      </c>
      <c r="I84" s="13">
        <v>184988</v>
      </c>
      <c r="J84" s="13">
        <v>149475</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938743</v>
      </c>
      <c r="G87" s="56">
        <v>695200</v>
      </c>
      <c r="H87" s="13">
        <v>513191</v>
      </c>
      <c r="I87" s="13">
        <v>491605</v>
      </c>
      <c r="J87" s="13">
        <v>498370</v>
      </c>
      <c r="K87"/>
      <c r="L87"/>
      <c r="M87"/>
      <c r="N87"/>
      <c r="O87"/>
      <c r="P87" s="10"/>
      <c r="S87" s="25" t="s">
        <v>21</v>
      </c>
      <c r="T87" s="25">
        <v>4057039</v>
      </c>
    </row>
    <row r="88" spans="3:20" ht="11.25" customHeight="1" x14ac:dyDescent="0.25">
      <c r="C88" s="39">
        <v>18807</v>
      </c>
      <c r="D88" s="3" t="s">
        <v>152</v>
      </c>
      <c r="E88"/>
      <c r="F88" s="13">
        <v>11042446</v>
      </c>
      <c r="G88" s="56">
        <v>8241838</v>
      </c>
      <c r="H88" s="13">
        <v>7240980</v>
      </c>
      <c r="I88" s="13">
        <v>6393558</v>
      </c>
      <c r="J88" s="13">
        <v>6304897</v>
      </c>
      <c r="K88"/>
      <c r="L88"/>
      <c r="M88"/>
      <c r="N88"/>
      <c r="O88"/>
      <c r="P88" s="10"/>
      <c r="S88" s="25" t="s">
        <v>22</v>
      </c>
      <c r="T88" s="25">
        <v>4057113</v>
      </c>
    </row>
    <row r="89" spans="3:20" ht="11.25" customHeight="1" x14ac:dyDescent="0.25">
      <c r="C89" s="39">
        <v>18851</v>
      </c>
      <c r="D89" s="3" t="s">
        <v>153</v>
      </c>
      <c r="E89"/>
      <c r="F89" s="13">
        <v>17136</v>
      </c>
      <c r="G89" s="56">
        <v>39001</v>
      </c>
      <c r="H89" s="13">
        <v>72221</v>
      </c>
      <c r="I89" s="13">
        <v>53192</v>
      </c>
      <c r="J89" s="13">
        <v>54115</v>
      </c>
      <c r="K89"/>
      <c r="L89"/>
      <c r="M89"/>
      <c r="N89"/>
      <c r="O89"/>
      <c r="P89" s="10"/>
      <c r="S89" s="25" t="s">
        <v>341</v>
      </c>
      <c r="T89" s="25">
        <v>4393379</v>
      </c>
    </row>
    <row r="90" spans="3:20" ht="11.25" customHeight="1" x14ac:dyDescent="0.25">
      <c r="C90" s="39">
        <v>18823</v>
      </c>
      <c r="D90" s="3" t="s">
        <v>154</v>
      </c>
      <c r="E90"/>
      <c r="F90" s="13">
        <v>2344282</v>
      </c>
      <c r="G90" s="56">
        <v>2053795</v>
      </c>
      <c r="H90" s="13">
        <v>1416115</v>
      </c>
      <c r="I90" s="13">
        <v>34361</v>
      </c>
      <c r="J90" s="13">
        <v>32267</v>
      </c>
      <c r="K90"/>
      <c r="L90"/>
      <c r="M90"/>
      <c r="N90"/>
      <c r="O90"/>
      <c r="P90" s="10"/>
      <c r="S90" s="25" t="s">
        <v>289</v>
      </c>
      <c r="T90" s="25">
        <v>4056937</v>
      </c>
    </row>
    <row r="91" spans="3:20" ht="11.25" customHeight="1" x14ac:dyDescent="0.25">
      <c r="C91" s="39">
        <v>3706</v>
      </c>
      <c r="D91" s="23" t="s">
        <v>155</v>
      </c>
      <c r="E91" s="10"/>
      <c r="F91" s="92">
        <v>1306360</v>
      </c>
      <c r="G91" s="93">
        <v>1323303</v>
      </c>
      <c r="H91" s="92">
        <v>1079312</v>
      </c>
      <c r="I91" s="92">
        <v>1009276</v>
      </c>
      <c r="J91" s="92">
        <v>1005385</v>
      </c>
      <c r="K91"/>
      <c r="L91"/>
      <c r="M91"/>
      <c r="N91"/>
      <c r="O91"/>
      <c r="P91" s="10"/>
      <c r="S91" s="25" t="s">
        <v>23</v>
      </c>
      <c r="T91" s="25">
        <v>4056982</v>
      </c>
    </row>
    <row r="92" spans="3:20" ht="11.25" customHeight="1" x14ac:dyDescent="0.25">
      <c r="C92" s="39">
        <v>220</v>
      </c>
      <c r="D92" s="98" t="s">
        <v>156</v>
      </c>
      <c r="E92" s="95"/>
      <c r="F92" s="96">
        <v>16785836</v>
      </c>
      <c r="G92" s="97">
        <v>13224149</v>
      </c>
      <c r="H92" s="96">
        <v>10920786</v>
      </c>
      <c r="I92" s="96">
        <v>9398589</v>
      </c>
      <c r="J92" s="96">
        <v>8395567</v>
      </c>
      <c r="K92"/>
      <c r="L92"/>
      <c r="M92"/>
      <c r="N92"/>
      <c r="O92"/>
      <c r="P92" s="10"/>
      <c r="S92" s="25" t="s">
        <v>24</v>
      </c>
      <c r="T92" s="25">
        <v>4004172</v>
      </c>
    </row>
    <row r="93" spans="3:20" ht="11.25" customHeight="1" x14ac:dyDescent="0.25">
      <c r="C93" s="39">
        <v>6361</v>
      </c>
      <c r="D93" s="3" t="s">
        <v>157</v>
      </c>
      <c r="E93"/>
      <c r="F93" s="13">
        <v>1364712</v>
      </c>
      <c r="G93" s="56">
        <v>955396</v>
      </c>
      <c r="H93" s="13">
        <v>872066</v>
      </c>
      <c r="I93" s="13">
        <v>498981</v>
      </c>
      <c r="J93" s="13">
        <v>564030</v>
      </c>
      <c r="K93"/>
      <c r="L93"/>
      <c r="M93"/>
      <c r="N93"/>
      <c r="O93"/>
      <c r="P93" s="10"/>
      <c r="S93" s="25" t="s">
        <v>25</v>
      </c>
      <c r="T93" s="25">
        <v>4000672</v>
      </c>
    </row>
    <row r="94" spans="3:20" ht="11.25" customHeight="1" x14ac:dyDescent="0.25">
      <c r="C94" s="39">
        <v>6148</v>
      </c>
      <c r="D94" s="3" t="s">
        <v>158</v>
      </c>
      <c r="E94"/>
      <c r="F94" s="13">
        <v>5890838</v>
      </c>
      <c r="G94" s="56">
        <v>4426582</v>
      </c>
      <c r="H94" s="13">
        <v>3727689</v>
      </c>
      <c r="I94" s="13">
        <v>3340601</v>
      </c>
      <c r="J94" s="13">
        <v>3081905</v>
      </c>
      <c r="K94"/>
      <c r="L94"/>
      <c r="M94"/>
      <c r="N94"/>
      <c r="O94"/>
      <c r="P94" s="10"/>
      <c r="S94" s="25" t="s">
        <v>26</v>
      </c>
      <c r="T94" s="25">
        <v>4059402</v>
      </c>
    </row>
    <row r="95" spans="3:20" ht="11.25" customHeight="1" x14ac:dyDescent="0.25">
      <c r="C95" s="39">
        <v>18082</v>
      </c>
      <c r="D95" s="3" t="s">
        <v>159</v>
      </c>
      <c r="E95"/>
      <c r="F95" s="13">
        <v>480051</v>
      </c>
      <c r="G95" s="56">
        <v>311195</v>
      </c>
      <c r="H95" s="13">
        <v>222567</v>
      </c>
      <c r="I95" s="13">
        <v>238814</v>
      </c>
      <c r="J95" s="13">
        <v>227387</v>
      </c>
      <c r="K95"/>
      <c r="L95"/>
      <c r="M95"/>
      <c r="N95"/>
      <c r="O95"/>
      <c r="P95" s="10"/>
      <c r="S95" s="25" t="s">
        <v>27</v>
      </c>
      <c r="T95" s="25">
        <v>4057080</v>
      </c>
    </row>
    <row r="96" spans="3:20" ht="11.25" customHeight="1" x14ac:dyDescent="0.25">
      <c r="C96" s="39">
        <v>845</v>
      </c>
      <c r="D96" s="3" t="s">
        <v>173</v>
      </c>
      <c r="E96"/>
      <c r="F96" s="13">
        <v>6247235</v>
      </c>
      <c r="G96" s="56">
        <v>4566456</v>
      </c>
      <c r="H96" s="13">
        <v>3955356</v>
      </c>
      <c r="I96" s="13">
        <v>3353649</v>
      </c>
      <c r="J96" s="13">
        <v>3094269</v>
      </c>
      <c r="K96"/>
      <c r="L96"/>
      <c r="M96"/>
      <c r="N96"/>
      <c r="O96"/>
      <c r="P96" s="10"/>
      <c r="S96" s="25" t="s">
        <v>28</v>
      </c>
      <c r="T96" s="25">
        <v>4057041</v>
      </c>
    </row>
    <row r="97" spans="3:20" ht="11.25" customHeight="1" x14ac:dyDescent="0.25">
      <c r="C97" s="39">
        <v>49691</v>
      </c>
      <c r="D97" s="32" t="s">
        <v>192</v>
      </c>
      <c r="E97"/>
      <c r="F97" s="13">
        <v>5858997</v>
      </c>
      <c r="G97" s="56">
        <v>5203578</v>
      </c>
      <c r="H97" s="13">
        <v>3875054</v>
      </c>
      <c r="I97" s="13">
        <v>3177626</v>
      </c>
      <c r="J97" s="13">
        <v>2717464</v>
      </c>
      <c r="K97"/>
      <c r="L97"/>
      <c r="M97"/>
      <c r="N97"/>
      <c r="O97"/>
      <c r="P97" s="10"/>
      <c r="S97" s="25" t="s">
        <v>431</v>
      </c>
      <c r="T97" s="25">
        <v>4072145</v>
      </c>
    </row>
    <row r="98" spans="3:20" ht="11.25" customHeight="1" x14ac:dyDescent="0.25">
      <c r="C98" s="48">
        <v>47772</v>
      </c>
      <c r="D98" s="99" t="s">
        <v>193</v>
      </c>
      <c r="E98" s="10"/>
      <c r="F98" s="92">
        <v>1523082</v>
      </c>
      <c r="G98" s="93">
        <v>458612</v>
      </c>
      <c r="H98" s="92">
        <v>531541</v>
      </c>
      <c r="I98" s="92">
        <v>519896</v>
      </c>
      <c r="J98" s="92">
        <v>602636</v>
      </c>
      <c r="K98"/>
      <c r="L98"/>
      <c r="M98"/>
      <c r="N98"/>
      <c r="O98"/>
      <c r="P98" s="10"/>
      <c r="S98" s="25" t="s">
        <v>29</v>
      </c>
      <c r="T98" s="25">
        <v>4057081</v>
      </c>
    </row>
    <row r="99" spans="3:20" ht="11.25" customHeight="1" x14ac:dyDescent="0.25">
      <c r="C99" s="39">
        <v>3800</v>
      </c>
      <c r="D99" s="94" t="s">
        <v>160</v>
      </c>
      <c r="E99" s="95"/>
      <c r="F99" s="96">
        <v>7382079</v>
      </c>
      <c r="G99" s="97">
        <v>5662190</v>
      </c>
      <c r="H99" s="96">
        <v>4406595</v>
      </c>
      <c r="I99" s="96">
        <v>3697522</v>
      </c>
      <c r="J99" s="96">
        <v>3320100</v>
      </c>
      <c r="K99"/>
      <c r="L99"/>
      <c r="M99"/>
      <c r="N99"/>
      <c r="O99"/>
      <c r="P99" s="10"/>
      <c r="S99" s="25" t="s">
        <v>281</v>
      </c>
      <c r="T99" s="25">
        <v>4420429</v>
      </c>
    </row>
    <row r="100" spans="3:20" ht="11.25" customHeight="1" x14ac:dyDescent="0.25">
      <c r="C100" s="39">
        <v>18081</v>
      </c>
      <c r="D100" s="3" t="s">
        <v>162</v>
      </c>
      <c r="E100"/>
      <c r="F100" s="13">
        <v>319526</v>
      </c>
      <c r="G100" s="56">
        <v>327175</v>
      </c>
      <c r="H100" s="13">
        <v>331776</v>
      </c>
      <c r="I100" s="13">
        <v>340986</v>
      </c>
      <c r="J100" s="13">
        <v>41553</v>
      </c>
      <c r="K100"/>
      <c r="L100"/>
      <c r="M100"/>
      <c r="N100"/>
      <c r="O100"/>
      <c r="P100" s="10"/>
      <c r="S100" s="25" t="s">
        <v>30</v>
      </c>
      <c r="T100" s="25">
        <v>103347</v>
      </c>
    </row>
    <row r="101" spans="3:20" ht="11.25" customHeight="1" x14ac:dyDescent="0.25">
      <c r="C101" s="39">
        <v>17860</v>
      </c>
      <c r="D101" s="3" t="s">
        <v>161</v>
      </c>
      <c r="E101"/>
      <c r="F101" s="13">
        <v>13948840</v>
      </c>
      <c r="G101" s="56">
        <v>10555821</v>
      </c>
      <c r="H101" s="13">
        <v>8693727</v>
      </c>
      <c r="I101" s="13">
        <v>7392157</v>
      </c>
      <c r="J101" s="13">
        <v>6455922</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157466</v>
      </c>
      <c r="G104" s="56">
        <v>505217</v>
      </c>
      <c r="H104" s="13">
        <v>611260</v>
      </c>
      <c r="I104" s="13">
        <v>530352</v>
      </c>
      <c r="J104" s="13">
        <v>326567</v>
      </c>
      <c r="K104"/>
      <c r="L104"/>
      <c r="M104"/>
      <c r="N104"/>
      <c r="O104"/>
      <c r="P104" s="10"/>
      <c r="S104" s="25" t="s">
        <v>410</v>
      </c>
      <c r="T104" s="25">
        <v>4057043</v>
      </c>
    </row>
    <row r="105" spans="3:20" ht="11.25" customHeight="1" x14ac:dyDescent="0.25">
      <c r="C105" s="39">
        <v>4993</v>
      </c>
      <c r="D105" s="3" t="s">
        <v>168</v>
      </c>
      <c r="E105"/>
      <c r="F105" s="13">
        <v>-1798109</v>
      </c>
      <c r="G105" s="56">
        <v>-1229903</v>
      </c>
      <c r="H105" s="13">
        <v>-1324159</v>
      </c>
      <c r="I105" s="13">
        <v>-1455333</v>
      </c>
      <c r="J105" s="13">
        <v>-2072058</v>
      </c>
      <c r="K105"/>
      <c r="L105"/>
      <c r="M105"/>
      <c r="N105"/>
      <c r="O105"/>
      <c r="P105" s="10"/>
      <c r="S105" s="25" t="s">
        <v>261</v>
      </c>
      <c r="T105" s="25">
        <v>4057083</v>
      </c>
    </row>
    <row r="106" spans="3:20" ht="11.25" customHeight="1" x14ac:dyDescent="0.25">
      <c r="C106" s="39">
        <v>4992</v>
      </c>
      <c r="D106" s="3" t="s">
        <v>169</v>
      </c>
      <c r="E106"/>
      <c r="F106" s="13">
        <v>1673716</v>
      </c>
      <c r="G106" s="56">
        <v>766859</v>
      </c>
      <c r="H106" s="13">
        <v>733366</v>
      </c>
      <c r="I106" s="13">
        <v>931937</v>
      </c>
      <c r="J106" s="13">
        <v>213045</v>
      </c>
      <c r="K106"/>
      <c r="L106"/>
      <c r="M106"/>
      <c r="N106"/>
      <c r="O106"/>
      <c r="P106" s="10"/>
      <c r="S106" s="25" t="s">
        <v>33</v>
      </c>
      <c r="T106" s="25">
        <v>4057044</v>
      </c>
    </row>
    <row r="107" spans="3:20" ht="11.25" customHeight="1" x14ac:dyDescent="0.25">
      <c r="C107" s="39">
        <v>4994</v>
      </c>
      <c r="D107" s="3" t="s">
        <v>170</v>
      </c>
      <c r="E107"/>
      <c r="F107" s="13">
        <v>-1702</v>
      </c>
      <c r="G107" s="56">
        <v>573</v>
      </c>
      <c r="H107" s="13">
        <v>1032</v>
      </c>
      <c r="I107" s="13">
        <v>-606</v>
      </c>
      <c r="J107" s="13">
        <v>598</v>
      </c>
      <c r="K107"/>
      <c r="L107"/>
      <c r="M107"/>
      <c r="N107"/>
      <c r="O107"/>
      <c r="P107" s="10"/>
      <c r="S107" s="25" t="s">
        <v>262</v>
      </c>
      <c r="T107" s="25">
        <v>4057126</v>
      </c>
    </row>
    <row r="108" spans="3:20" ht="11.25" customHeight="1" x14ac:dyDescent="0.25">
      <c r="C108" s="39">
        <v>4995</v>
      </c>
      <c r="D108" s="3" t="s">
        <v>171</v>
      </c>
      <c r="E108"/>
      <c r="F108" s="13">
        <v>31371</v>
      </c>
      <c r="G108" s="56">
        <v>42746</v>
      </c>
      <c r="H108" s="13">
        <v>21499</v>
      </c>
      <c r="I108" s="13">
        <v>6350</v>
      </c>
      <c r="J108" s="13">
        <v>-1531848</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1.1705303627414201</v>
      </c>
      <c r="G111" s="55">
        <v>6.3425814025617697</v>
      </c>
      <c r="H111" s="14">
        <v>4.7914976630209898</v>
      </c>
      <c r="I111" s="14">
        <v>0.88288515423907898</v>
      </c>
      <c r="J111" s="14">
        <v>0</v>
      </c>
      <c r="K111"/>
      <c r="L111"/>
      <c r="M111"/>
      <c r="N111"/>
      <c r="O111"/>
      <c r="P111" s="10"/>
      <c r="S111" s="25" t="s">
        <v>291</v>
      </c>
      <c r="T111" s="25">
        <v>4062444</v>
      </c>
    </row>
    <row r="112" spans="3:20" ht="11.25" customHeight="1" x14ac:dyDescent="0.25">
      <c r="C112" s="39">
        <v>284</v>
      </c>
      <c r="D112" s="3" t="s">
        <v>166</v>
      </c>
      <c r="E112"/>
      <c r="F112" s="14">
        <v>2.8906888083160398</v>
      </c>
      <c r="G112" s="55">
        <v>15.346704656276801</v>
      </c>
      <c r="H112" s="14">
        <v>12.3819820394876</v>
      </c>
      <c r="I112" s="14">
        <v>2.27487390994547</v>
      </c>
      <c r="J112" s="14">
        <v>0</v>
      </c>
      <c r="K112"/>
      <c r="L112"/>
      <c r="M112"/>
      <c r="N112"/>
      <c r="O112"/>
      <c r="P112" s="10"/>
      <c r="S112" s="25" t="s">
        <v>36</v>
      </c>
      <c r="T112" s="25">
        <v>4057103</v>
      </c>
    </row>
    <row r="113" spans="2:20" ht="11.25" customHeight="1" x14ac:dyDescent="0.25">
      <c r="C113" s="39">
        <v>18791</v>
      </c>
      <c r="D113" s="76" t="s">
        <v>172</v>
      </c>
      <c r="E113" s="61"/>
      <c r="F113" s="100">
        <v>1.4190775592667799</v>
      </c>
      <c r="G113" s="101">
        <v>7.87597707040453</v>
      </c>
      <c r="H113" s="100">
        <v>5.9771002922795304</v>
      </c>
      <c r="I113" s="100">
        <v>1.1173305704163701</v>
      </c>
      <c r="J113" s="100">
        <v>0</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79C01A4E-453E-4FAE-8C8E-59D4B3026C2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587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D5A21-B19B-4134-98F8-FEA66B64AA2B}">
  <sheetPr codeName="Sheet11">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Black Hills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_xll.SNL.Clients.Office.Excel.Functions.SNLTable(1,BKH!F20:G20,BKH!C24:C35,BKH!F21:G21,,"Options:Curr=USD,Mag=SNLstandard,ConvMethod=SNLrecommended")</f>
        <v>SNLTable</v>
      </c>
      <c r="D20" s="10"/>
      <c r="E20" s="10"/>
      <c r="F20" s="22">
        <f>VLOOKUP(V40,S:T,2,FALSE)</f>
        <v>4010420</v>
      </c>
      <c r="G20" s="51">
        <f>F20</f>
        <v>4010420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Black Hills Corporation</v>
      </c>
    </row>
    <row r="25" spans="3:27" ht="11.25" customHeight="1" x14ac:dyDescent="0.25">
      <c r="C25" s="39">
        <v>44942</v>
      </c>
      <c r="D25" s="23" t="s">
        <v>126</v>
      </c>
      <c r="E25" s="10"/>
      <c r="F25" s="74" t="s">
        <v>284</v>
      </c>
      <c r="G25" s="75" t="s">
        <v>181</v>
      </c>
      <c r="H25" s="129"/>
      <c r="I25"/>
      <c r="J25"/>
      <c r="K25"/>
      <c r="L25"/>
      <c r="M25"/>
      <c r="N25"/>
      <c r="O25"/>
      <c r="P25" s="10"/>
    </row>
    <row r="26" spans="3:27" ht="11.25" customHeight="1" x14ac:dyDescent="0.25">
      <c r="C26" s="39">
        <v>44944</v>
      </c>
      <c r="D26" s="76" t="s">
        <v>125</v>
      </c>
      <c r="E26" s="61"/>
      <c r="F26" s="77">
        <v>43321</v>
      </c>
      <c r="G26" s="78">
        <v>43818</v>
      </c>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43321</v>
      </c>
      <c r="G29" s="78">
        <v>43818</v>
      </c>
      <c r="H29" s="130"/>
      <c r="I29"/>
      <c r="J29"/>
      <c r="K29"/>
      <c r="L29"/>
      <c r="M29"/>
      <c r="N29"/>
      <c r="O29"/>
      <c r="P29" s="10"/>
    </row>
    <row r="30" spans="3:27" ht="11.25" customHeight="1" x14ac:dyDescent="0.25">
      <c r="C30" s="39">
        <v>44965</v>
      </c>
      <c r="D30" s="2" t="s">
        <v>131</v>
      </c>
      <c r="E30"/>
      <c r="F30" s="24" t="s">
        <v>373</v>
      </c>
      <c r="G30" s="52" t="s">
        <v>379</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42713</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42726</v>
      </c>
      <c r="G35" s="53">
        <v>43818</v>
      </c>
      <c r="H35" s="130"/>
      <c r="I35" s="10"/>
      <c r="J35"/>
      <c r="K35"/>
      <c r="L35"/>
      <c r="M35"/>
      <c r="N35"/>
      <c r="O35"/>
      <c r="P35" s="10"/>
    </row>
    <row r="36" spans="3:24" ht="11.25" hidden="1" customHeight="1" outlineLevel="1" x14ac:dyDescent="0.25">
      <c r="C36" s="12" t="str">
        <f>_xll.SNL.Clients.Office.Excel.Functions.SNLTable(1,BKH!F36:J36,BKH!C41:C113,BKH!F37:J37,,"Options:Curr=USD,Mag=SNLstandard,ConvMethod=SNLrecommended")</f>
        <v>SNLTable</v>
      </c>
      <c r="E36"/>
      <c r="F36" s="11">
        <f>F20</f>
        <v>4010420</v>
      </c>
      <c r="G36" s="54">
        <f>F20</f>
        <v>4010420</v>
      </c>
      <c r="H36" s="11">
        <f>F20</f>
        <v>4010420</v>
      </c>
      <c r="I36" s="11">
        <f>F20</f>
        <v>4010420</v>
      </c>
      <c r="J36" s="11">
        <f>F20</f>
        <v>4010420</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Black Hills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37.4900359499429</v>
      </c>
      <c r="G42" s="55">
        <v>39.786860845827597</v>
      </c>
      <c r="H42" s="31">
        <v>39.600505022648399</v>
      </c>
      <c r="I42" s="14">
        <v>40.1793790026965</v>
      </c>
      <c r="J42" s="14">
        <v>33.205567350716898</v>
      </c>
      <c r="K42"/>
      <c r="L42"/>
      <c r="M42"/>
      <c r="N42"/>
      <c r="O42"/>
      <c r="P42" s="10"/>
      <c r="S42" s="25" t="s">
        <v>335</v>
      </c>
      <c r="T42" s="25">
        <v>4056935</v>
      </c>
      <c r="V42" s="8" t="str">
        <f>_xll.SNL.Clients.Office.Excel.Functions.SNLTable(1,BKH!X42,BKH!W48:W56,BKH!X43,,"Options:Curr=USD,Mag=SNLstandard,ConvMethod=SNLrecommended")</f>
        <v>SNLTable</v>
      </c>
      <c r="W42" s="3"/>
      <c r="X42" s="7">
        <f>F36</f>
        <v>4010420</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61.164444018785503</v>
      </c>
      <c r="G44" s="55">
        <v>58.640202206790399</v>
      </c>
      <c r="H44" s="31">
        <v>58.690391308728501</v>
      </c>
      <c r="I44" s="14">
        <v>57.871405757418401</v>
      </c>
      <c r="J44" s="14">
        <v>64.633181707165207</v>
      </c>
      <c r="K44"/>
      <c r="L44"/>
      <c r="M44"/>
      <c r="N44"/>
      <c r="O44"/>
      <c r="P44" s="10"/>
      <c r="S44" s="25" t="s">
        <v>408</v>
      </c>
      <c r="T44" s="25">
        <v>4024697</v>
      </c>
      <c r="V44" s="3"/>
      <c r="W44" s="3"/>
      <c r="X44" s="7">
        <v>1</v>
      </c>
    </row>
    <row r="45" spans="3:24" ht="11.25" customHeight="1" x14ac:dyDescent="0.25">
      <c r="C45" s="39">
        <v>18861</v>
      </c>
      <c r="D45" s="3" t="s">
        <v>163</v>
      </c>
      <c r="E45"/>
      <c r="F45" s="14">
        <v>55.512477021817702</v>
      </c>
      <c r="G45" s="55">
        <v>54.862307825416501</v>
      </c>
      <c r="H45" s="31">
        <v>52.713222610811499</v>
      </c>
      <c r="I45" s="14">
        <v>54.346979282715999</v>
      </c>
      <c r="J45" s="14">
        <v>60.416010495372802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2.5883740042988999</v>
      </c>
      <c r="G47" s="55">
        <v>2.8449597470574202</v>
      </c>
      <c r="H47" s="14">
        <v>2.78402709688921</v>
      </c>
      <c r="I47" s="14">
        <v>2.7625730587252999</v>
      </c>
      <c r="J47" s="14">
        <v>2.9606979453806601</v>
      </c>
      <c r="K47"/>
      <c r="L47"/>
      <c r="M47"/>
      <c r="N47"/>
      <c r="O47"/>
      <c r="P47" s="10"/>
      <c r="S47" s="25" t="s">
        <v>215</v>
      </c>
      <c r="T47" s="25">
        <v>4056955</v>
      </c>
      <c r="V47" s="3"/>
      <c r="W47" s="3"/>
      <c r="X47" s="7"/>
    </row>
    <row r="48" spans="3:24" ht="11.25" customHeight="1" x14ac:dyDescent="0.25">
      <c r="C48" s="39">
        <v>18778</v>
      </c>
      <c r="D48" s="3" t="s">
        <v>197</v>
      </c>
      <c r="E48"/>
      <c r="F48" s="14">
        <v>2.5883740042988999</v>
      </c>
      <c r="G48" s="55">
        <v>2.8449597470574202</v>
      </c>
      <c r="H48" s="14">
        <v>2.78402709688921</v>
      </c>
      <c r="I48" s="14">
        <v>2.7625730587252999</v>
      </c>
      <c r="J48" s="14">
        <v>2.9606979453806601</v>
      </c>
      <c r="K48" s="4"/>
      <c r="L48" s="4"/>
      <c r="M48" s="4"/>
      <c r="N48" s="4"/>
      <c r="O48" s="4"/>
      <c r="P48" s="44"/>
      <c r="Q48" s="44"/>
      <c r="S48" s="25" t="s">
        <v>5</v>
      </c>
      <c r="T48" s="25">
        <v>4022309</v>
      </c>
      <c r="V48" s="17" t="s">
        <v>174</v>
      </c>
      <c r="W48" s="114">
        <v>7597</v>
      </c>
      <c r="X48" s="20">
        <v>420180</v>
      </c>
    </row>
    <row r="49" spans="3:28" ht="11.25" customHeight="1" x14ac:dyDescent="0.25">
      <c r="C49" s="39">
        <v>7270</v>
      </c>
      <c r="D49" s="3" t="s">
        <v>148</v>
      </c>
      <c r="E49"/>
      <c r="F49" s="14">
        <v>4.2079396802325597</v>
      </c>
      <c r="G49" s="55">
        <v>4.4508697242135904</v>
      </c>
      <c r="H49" s="14">
        <v>4.2451630040706103</v>
      </c>
      <c r="I49" s="14">
        <v>4.1932126313410896</v>
      </c>
      <c r="J49" s="14">
        <v>4.4028005039169402</v>
      </c>
      <c r="K49"/>
      <c r="L49"/>
      <c r="M49"/>
      <c r="N49"/>
      <c r="O49"/>
      <c r="P49" s="10"/>
      <c r="S49" s="25" t="s">
        <v>6</v>
      </c>
      <c r="T49" s="25">
        <v>4057038</v>
      </c>
      <c r="V49" s="17" t="s">
        <v>175</v>
      </c>
      <c r="W49" s="114">
        <v>7598</v>
      </c>
      <c r="X49" s="20">
        <v>525000</v>
      </c>
    </row>
    <row r="50" spans="3:28" ht="11.25" customHeight="1" x14ac:dyDescent="0.25">
      <c r="C50" s="39">
        <v>11512</v>
      </c>
      <c r="D50" s="3" t="s">
        <v>198</v>
      </c>
      <c r="E50"/>
      <c r="F50" s="14">
        <v>4.2079396802325597</v>
      </c>
      <c r="G50" s="55">
        <v>4.4981956931229297</v>
      </c>
      <c r="H50" s="14">
        <v>4.3868878822034398</v>
      </c>
      <c r="I50" s="14">
        <v>4.1932126313410896</v>
      </c>
      <c r="J50" s="14">
        <v>4.5503916940586997</v>
      </c>
      <c r="K50"/>
      <c r="L50"/>
      <c r="M50"/>
      <c r="N50"/>
      <c r="O50"/>
      <c r="P50" s="10"/>
      <c r="S50" s="25" t="s">
        <v>269</v>
      </c>
      <c r="T50" s="25">
        <v>4135391</v>
      </c>
      <c r="V50" s="18" t="s">
        <v>176</v>
      </c>
      <c r="W50" s="115">
        <v>7599</v>
      </c>
      <c r="X50" s="20">
        <v>600000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6.6840637692869898</v>
      </c>
      <c r="G52" s="55">
        <v>5.5257652669714403</v>
      </c>
      <c r="H52" s="14">
        <v>5.4825993171129301</v>
      </c>
      <c r="I52" s="14">
        <v>5.5015667468248299</v>
      </c>
      <c r="J52" s="14">
        <v>5.4275930101002103</v>
      </c>
      <c r="K52"/>
      <c r="L52"/>
      <c r="M52"/>
      <c r="N52"/>
      <c r="O52"/>
      <c r="P52" s="10"/>
      <c r="S52" s="25" t="s">
        <v>7</v>
      </c>
      <c r="T52" s="25">
        <v>4007308</v>
      </c>
      <c r="V52" s="19" t="s">
        <v>178</v>
      </c>
      <c r="W52" s="114">
        <v>7601</v>
      </c>
      <c r="X52" s="20">
        <v>300000</v>
      </c>
    </row>
    <row r="53" spans="3:28" ht="11.25" customHeight="1" x14ac:dyDescent="0.25">
      <c r="C53" s="39">
        <v>18794</v>
      </c>
      <c r="D53" s="3" t="s">
        <v>199</v>
      </c>
      <c r="E53"/>
      <c r="F53" s="14">
        <v>1.0500934385382099</v>
      </c>
      <c r="G53" s="55">
        <v>4.6631845498892597</v>
      </c>
      <c r="H53" s="14">
        <v>4.7969718072237297</v>
      </c>
      <c r="I53" s="14">
        <v>4.4060699356004998</v>
      </c>
      <c r="J53" s="14">
        <v>4.50146377429685</v>
      </c>
      <c r="K53"/>
      <c r="L53"/>
      <c r="M53"/>
      <c r="N53"/>
      <c r="O53"/>
      <c r="P53" s="10"/>
      <c r="S53" s="25" t="s">
        <v>217</v>
      </c>
      <c r="T53" s="25">
        <v>4272394</v>
      </c>
      <c r="V53" s="17" t="s">
        <v>179</v>
      </c>
      <c r="W53" s="114">
        <v>7602</v>
      </c>
      <c r="X53" s="20">
        <v>2735000</v>
      </c>
    </row>
    <row r="54" spans="3:28" ht="11.25" customHeight="1" x14ac:dyDescent="0.25">
      <c r="C54" s="39">
        <v>18792</v>
      </c>
      <c r="D54" s="3" t="s">
        <v>200</v>
      </c>
      <c r="E54"/>
      <c r="F54" s="14">
        <v>8.4252776555211503E-2</v>
      </c>
      <c r="G54" s="55">
        <v>14.7367658415194</v>
      </c>
      <c r="H54" s="14">
        <v>16.126185240299201</v>
      </c>
      <c r="I54" s="14">
        <v>14.719097611256201</v>
      </c>
      <c r="J54" s="14">
        <v>14.6733642839654</v>
      </c>
      <c r="K54"/>
      <c r="L54"/>
      <c r="M54"/>
      <c r="N54"/>
      <c r="O54"/>
      <c r="P54" s="10"/>
      <c r="S54" s="25" t="s">
        <v>8</v>
      </c>
      <c r="T54" s="25">
        <v>4006321</v>
      </c>
      <c r="V54" s="26" t="s">
        <v>183</v>
      </c>
      <c r="W54" s="116"/>
      <c r="X54" s="20"/>
    </row>
    <row r="55" spans="3:28" ht="11.25" customHeight="1" x14ac:dyDescent="0.25">
      <c r="C55" s="39">
        <v>11576</v>
      </c>
      <c r="D55" s="3" t="s">
        <v>201</v>
      </c>
      <c r="E55"/>
      <c r="F55" s="14">
        <v>0.58105144310631196</v>
      </c>
      <c r="G55" s="55">
        <v>4.7387653435082902</v>
      </c>
      <c r="H55" s="14">
        <v>4.6291863795937997</v>
      </c>
      <c r="I55" s="14">
        <v>4.4516650660942299</v>
      </c>
      <c r="J55" s="14">
        <v>4.10068926570034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14</v>
      </c>
    </row>
    <row r="57" spans="3:28" ht="11.25" customHeight="1" x14ac:dyDescent="0.25">
      <c r="C57" s="39">
        <v>6419</v>
      </c>
      <c r="D57" s="3" t="s">
        <v>164</v>
      </c>
      <c r="E57"/>
      <c r="F57" s="14">
        <v>0.89621975063018899</v>
      </c>
      <c r="G57" s="55">
        <v>0.70820908700664598</v>
      </c>
      <c r="H57" s="14">
        <v>0.58324602425261396</v>
      </c>
      <c r="I57" s="14">
        <v>0.77724418801968398</v>
      </c>
      <c r="J57" s="14">
        <v>0.87934235196063504</v>
      </c>
      <c r="K57"/>
      <c r="L57"/>
      <c r="M57"/>
      <c r="N57"/>
      <c r="O57"/>
      <c r="P57" s="10"/>
      <c r="S57" s="25" t="s">
        <v>338</v>
      </c>
      <c r="T57" s="25">
        <v>4963960</v>
      </c>
    </row>
    <row r="58" spans="3:28" ht="11.25" customHeight="1" x14ac:dyDescent="0.25">
      <c r="C58" s="39">
        <v>4963</v>
      </c>
      <c r="D58" s="3" t="s">
        <v>202</v>
      </c>
      <c r="E58"/>
      <c r="F58" s="14">
        <v>1.5749599168445501</v>
      </c>
      <c r="G58" s="55">
        <v>1.41780679151236</v>
      </c>
      <c r="H58" s="14">
        <v>1.42074430545573</v>
      </c>
      <c r="I58" s="14">
        <v>1.3736847098241101</v>
      </c>
      <c r="J58" s="14">
        <v>1.8275090841366299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420180</v>
      </c>
      <c r="G61" s="56">
        <v>242476</v>
      </c>
      <c r="H61" s="13">
        <v>355352</v>
      </c>
      <c r="I61" s="13">
        <v>191363</v>
      </c>
      <c r="J61" s="13">
        <v>217043</v>
      </c>
      <c r="K61"/>
      <c r="L61"/>
      <c r="M61"/>
      <c r="N61"/>
      <c r="O61"/>
      <c r="P61" s="10"/>
      <c r="S61" s="25" t="s">
        <v>409</v>
      </c>
      <c r="T61" s="25">
        <v>4086899</v>
      </c>
      <c r="V61" s="28" t="s">
        <v>148</v>
      </c>
      <c r="X61" s="27">
        <f>IF(ISNUMBER(F49),F49,NA())</f>
        <v>4.2079396802325597</v>
      </c>
      <c r="Y61" s="27">
        <f>IF(ISNUMBER(G49),G49,NA())</f>
        <v>4.4508697242135904</v>
      </c>
      <c r="Z61" s="27">
        <f>IF(ISNUMBER(H49),H49,NA())</f>
        <v>4.2451630040706103</v>
      </c>
      <c r="AA61" s="27">
        <f>IF(ISNUMBER(I49),I49,NA())</f>
        <v>4.1932126313410896</v>
      </c>
      <c r="AB61" s="27">
        <f>IF(ISNUMBER(J49),J49,NA())</f>
        <v>4.4028005039169402</v>
      </c>
    </row>
    <row r="62" spans="3:28" ht="11.25" customHeight="1" x14ac:dyDescent="0.25">
      <c r="C62" s="39">
        <v>7598</v>
      </c>
      <c r="D62" s="3" t="s">
        <v>204</v>
      </c>
      <c r="E62"/>
      <c r="F62" s="13">
        <v>525000</v>
      </c>
      <c r="G62" s="56">
        <v>0</v>
      </c>
      <c r="H62" s="13">
        <v>8561</v>
      </c>
      <c r="I62" s="13">
        <v>505743</v>
      </c>
      <c r="J62" s="13">
        <v>555742</v>
      </c>
      <c r="K62"/>
      <c r="L62"/>
      <c r="M62"/>
      <c r="N62"/>
      <c r="O62"/>
      <c r="P62" s="10"/>
      <c r="S62" s="25" t="s">
        <v>11</v>
      </c>
      <c r="T62" s="25">
        <v>4056975</v>
      </c>
      <c r="V62" s="118" t="s">
        <v>187</v>
      </c>
    </row>
    <row r="63" spans="3:28" ht="11.25" customHeight="1" x14ac:dyDescent="0.25">
      <c r="C63" s="39">
        <v>7599</v>
      </c>
      <c r="D63" s="3" t="s">
        <v>205</v>
      </c>
      <c r="E63"/>
      <c r="F63" s="13">
        <v>600000</v>
      </c>
      <c r="G63" s="56">
        <v>525000</v>
      </c>
      <c r="H63" s="13">
        <v>126</v>
      </c>
      <c r="I63" s="13">
        <v>8435</v>
      </c>
      <c r="J63" s="13">
        <v>205743</v>
      </c>
      <c r="K63"/>
      <c r="L63"/>
      <c r="M63"/>
      <c r="N63"/>
      <c r="O63"/>
      <c r="P63" s="10"/>
      <c r="S63" s="25" t="s">
        <v>270</v>
      </c>
      <c r="T63" s="25">
        <v>4098671</v>
      </c>
      <c r="V63" s="28" t="s">
        <v>188</v>
      </c>
    </row>
    <row r="64" spans="3:28" ht="11.25" customHeight="1" x14ac:dyDescent="0.25">
      <c r="C64" s="39">
        <v>7600</v>
      </c>
      <c r="D64" s="3" t="s">
        <v>206</v>
      </c>
      <c r="E64"/>
      <c r="F64" s="13">
        <v>0</v>
      </c>
      <c r="G64" s="56">
        <v>0</v>
      </c>
      <c r="H64" s="13">
        <v>525126</v>
      </c>
      <c r="I64" s="13">
        <v>0</v>
      </c>
      <c r="J64" s="13">
        <v>8436</v>
      </c>
      <c r="K64"/>
      <c r="L64"/>
      <c r="M64"/>
      <c r="N64"/>
      <c r="O64"/>
      <c r="P64" s="10"/>
      <c r="S64" s="25" t="s">
        <v>395</v>
      </c>
      <c r="T64" s="25">
        <v>4545218</v>
      </c>
      <c r="V64" s="28" t="s">
        <v>189</v>
      </c>
    </row>
    <row r="65" spans="3:28" ht="11.25" customHeight="1" x14ac:dyDescent="0.25">
      <c r="C65" s="39">
        <v>7601</v>
      </c>
      <c r="D65" s="3" t="s">
        <v>207</v>
      </c>
      <c r="E65"/>
      <c r="F65" s="13">
        <v>300000</v>
      </c>
      <c r="G65" s="56">
        <v>0</v>
      </c>
      <c r="H65" s="13">
        <v>2865</v>
      </c>
      <c r="I65" s="13">
        <v>525000</v>
      </c>
      <c r="J65" s="13">
        <v>0</v>
      </c>
      <c r="K65"/>
      <c r="L65"/>
      <c r="M65"/>
      <c r="N65"/>
      <c r="O65"/>
      <c r="P65" s="10"/>
      <c r="S65" s="25" t="s">
        <v>218</v>
      </c>
      <c r="T65" s="25">
        <v>4057157</v>
      </c>
      <c r="V65" s="28" t="s">
        <v>164</v>
      </c>
      <c r="X65" s="27">
        <f>IF(ISNUMBER(F57),F57,NA())</f>
        <v>0.89621975063018899</v>
      </c>
      <c r="Y65" s="27">
        <f>IF(ISNUMBER(G57),G57,NA())</f>
        <v>0.70820908700664598</v>
      </c>
      <c r="Z65" s="27">
        <f>IF(ISNUMBER(H57),H57,NA())</f>
        <v>0.58324602425261396</v>
      </c>
      <c r="AA65" s="27">
        <f>IF(ISNUMBER(I57),I57,NA())</f>
        <v>0.77724418801968398</v>
      </c>
      <c r="AB65" s="27">
        <f>IF(ISNUMBER(J57),J57,NA())</f>
        <v>0.87934235196063504</v>
      </c>
    </row>
    <row r="66" spans="3:28" ht="11.25" customHeight="1" x14ac:dyDescent="0.25">
      <c r="C66" s="39">
        <v>7602</v>
      </c>
      <c r="D66" s="3" t="s">
        <v>208</v>
      </c>
      <c r="E66"/>
      <c r="F66" s="13">
        <v>2735000</v>
      </c>
      <c r="G66" s="56">
        <v>3035000</v>
      </c>
      <c r="H66" s="13">
        <v>2603782</v>
      </c>
      <c r="I66" s="13">
        <v>1911657</v>
      </c>
      <c r="J66" s="13">
        <v>2339479</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37.4900359499429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1949102</v>
      </c>
      <c r="G69" s="56">
        <v>1696941</v>
      </c>
      <c r="H69" s="13">
        <v>1734900</v>
      </c>
      <c r="I69" s="13">
        <v>1754268</v>
      </c>
      <c r="J69" s="13">
        <v>1680266</v>
      </c>
      <c r="K69" s="4"/>
      <c r="L69" s="4"/>
      <c r="M69" s="4"/>
      <c r="N69"/>
      <c r="O69"/>
      <c r="P69" s="10"/>
      <c r="S69" s="25" t="s">
        <v>340</v>
      </c>
      <c r="T69" s="25">
        <v>4057049</v>
      </c>
      <c r="V69" s="28" t="str">
        <f>"Total Debt -"</f>
        <v>Total Debt -</v>
      </c>
      <c r="X69" s="47">
        <f>F44</f>
        <v>61.164444018785503</v>
      </c>
    </row>
    <row r="70" spans="3:28" ht="11.25" customHeight="1" x14ac:dyDescent="0.25">
      <c r="C70" s="39">
        <v>18630</v>
      </c>
      <c r="D70" s="3" t="s">
        <v>135</v>
      </c>
      <c r="F70" s="13">
        <v>248018</v>
      </c>
      <c r="G70" s="56">
        <v>138572</v>
      </c>
      <c r="H70" s="13">
        <v>145973</v>
      </c>
      <c r="I70" s="13">
        <v>283840</v>
      </c>
      <c r="J70" s="13">
        <v>274363</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6.6840637692869898</v>
      </c>
      <c r="Y71" s="27">
        <f>IF(ISNUMBER(G52),G52,NA())</f>
        <v>5.5257652669714403</v>
      </c>
      <c r="Z71" s="27">
        <f>IF(ISNUMBER(H52),H52,NA())</f>
        <v>5.4825993171129301</v>
      </c>
      <c r="AA71" s="27">
        <f>IF(ISNUMBER(I52),I52,NA())</f>
        <v>5.5015667468248299</v>
      </c>
      <c r="AB71" s="27">
        <f>IF(ISNUMBER(J52),J52,NA())</f>
        <v>5.4275930101002103</v>
      </c>
    </row>
    <row r="72" spans="3:28" ht="11.25" customHeight="1" x14ac:dyDescent="0.25">
      <c r="C72" s="39">
        <v>18632</v>
      </c>
      <c r="D72" s="3" t="s">
        <v>137</v>
      </c>
      <c r="E72" s="5"/>
      <c r="F72" s="13">
        <v>501690</v>
      </c>
      <c r="G72" s="56">
        <v>495404</v>
      </c>
      <c r="H72" s="13">
        <v>495994</v>
      </c>
      <c r="I72" s="13">
        <v>481706</v>
      </c>
      <c r="J72" s="13">
        <v>434220</v>
      </c>
      <c r="K72"/>
      <c r="L72"/>
      <c r="M72"/>
      <c r="N72"/>
      <c r="O72"/>
      <c r="P72" s="10"/>
      <c r="S72" s="25" t="s">
        <v>271</v>
      </c>
      <c r="T72" s="25">
        <v>4082886</v>
      </c>
    </row>
    <row r="73" spans="3:28" ht="11.25" customHeight="1" x14ac:dyDescent="0.25">
      <c r="C73" s="39">
        <v>18636</v>
      </c>
      <c r="D73" s="3" t="s">
        <v>138</v>
      </c>
      <c r="F73" s="13">
        <v>235953</v>
      </c>
      <c r="G73" s="56">
        <v>224457</v>
      </c>
      <c r="H73" s="13">
        <v>209120</v>
      </c>
      <c r="I73" s="13">
        <v>196328</v>
      </c>
      <c r="J73" s="13">
        <v>188246</v>
      </c>
      <c r="K73"/>
      <c r="L73"/>
      <c r="M73"/>
      <c r="N73"/>
      <c r="O73"/>
      <c r="P73" s="10"/>
      <c r="S73" s="25" t="s">
        <v>396</v>
      </c>
      <c r="T73" s="25">
        <v>4235589</v>
      </c>
    </row>
    <row r="74" spans="3:28" ht="11.25" customHeight="1" x14ac:dyDescent="0.25">
      <c r="C74" s="39">
        <v>18635</v>
      </c>
      <c r="D74" s="3" t="s">
        <v>139</v>
      </c>
      <c r="F74" s="13">
        <v>493916</v>
      </c>
      <c r="G74" s="56">
        <v>353832</v>
      </c>
      <c r="H74" s="13">
        <v>424856</v>
      </c>
      <c r="I74" s="13">
        <v>343611</v>
      </c>
      <c r="J74" s="13">
        <v>294738</v>
      </c>
      <c r="K74"/>
      <c r="L74"/>
      <c r="M74"/>
      <c r="N74"/>
      <c r="O74"/>
      <c r="P74" s="10"/>
      <c r="S74" s="25" t="s">
        <v>288</v>
      </c>
      <c r="T74" s="25">
        <v>4304864</v>
      </c>
    </row>
    <row r="75" spans="3:28" ht="11.25" customHeight="1" x14ac:dyDescent="0.25">
      <c r="C75" s="39">
        <v>18634</v>
      </c>
      <c r="D75" s="3" t="s">
        <v>140</v>
      </c>
      <c r="F75" s="13">
        <v>1539673</v>
      </c>
      <c r="G75" s="56">
        <v>1268638</v>
      </c>
      <c r="H75" s="13">
        <v>1328858</v>
      </c>
      <c r="I75" s="13">
        <v>1357231</v>
      </c>
      <c r="J75" s="13">
        <v>1243145</v>
      </c>
      <c r="K75"/>
      <c r="L75"/>
      <c r="M75"/>
      <c r="N75"/>
      <c r="O75"/>
      <c r="P75" s="10"/>
      <c r="S75" s="25" t="s">
        <v>16</v>
      </c>
      <c r="T75" s="25">
        <v>4056958</v>
      </c>
    </row>
    <row r="76" spans="3:28" ht="11.25" customHeight="1" x14ac:dyDescent="0.25">
      <c r="C76" s="39">
        <v>6200</v>
      </c>
      <c r="D76" s="3" t="s">
        <v>141</v>
      </c>
      <c r="F76" s="13">
        <v>648494</v>
      </c>
      <c r="G76" s="56">
        <v>645069</v>
      </c>
      <c r="H76" s="13">
        <v>591313</v>
      </c>
      <c r="I76" s="13">
        <v>593826</v>
      </c>
      <c r="J76" s="13">
        <v>608106</v>
      </c>
      <c r="K76"/>
      <c r="L76"/>
      <c r="M76"/>
      <c r="N76"/>
      <c r="O76"/>
      <c r="P76" s="10"/>
      <c r="S76" s="25" t="s">
        <v>312</v>
      </c>
      <c r="T76" s="25">
        <v>4246977</v>
      </c>
    </row>
    <row r="77" spans="3:28" ht="11.25" customHeight="1" x14ac:dyDescent="0.25">
      <c r="C77" s="39">
        <v>28017</v>
      </c>
      <c r="D77" s="3" t="s">
        <v>150</v>
      </c>
      <c r="E77"/>
      <c r="F77" s="13">
        <v>648494</v>
      </c>
      <c r="G77" s="56">
        <v>651928</v>
      </c>
      <c r="H77" s="13">
        <v>611054</v>
      </c>
      <c r="I77" s="13">
        <v>593826</v>
      </c>
      <c r="J77" s="13">
        <v>628491</v>
      </c>
      <c r="K77"/>
      <c r="L77"/>
      <c r="M77"/>
      <c r="N77"/>
      <c r="O77"/>
      <c r="P77" s="10"/>
      <c r="S77" s="25" t="s">
        <v>272</v>
      </c>
      <c r="T77" s="25">
        <v>4142320</v>
      </c>
    </row>
    <row r="78" spans="3:28" ht="11.25" customHeight="1" x14ac:dyDescent="0.25">
      <c r="C78" s="39">
        <v>4424</v>
      </c>
      <c r="D78" s="3" t="s">
        <v>142</v>
      </c>
      <c r="F78" s="13">
        <v>258429</v>
      </c>
      <c r="G78" s="56">
        <v>275681</v>
      </c>
      <c r="H78" s="13">
        <v>242902</v>
      </c>
      <c r="I78" s="13">
        <v>255882</v>
      </c>
      <c r="J78" s="13">
        <v>281742</v>
      </c>
      <c r="K78"/>
      <c r="L78"/>
      <c r="M78"/>
      <c r="N78"/>
      <c r="O78"/>
      <c r="P78" s="10"/>
      <c r="S78" s="25" t="s">
        <v>273</v>
      </c>
      <c r="T78" s="25">
        <v>4237697</v>
      </c>
    </row>
    <row r="79" spans="3:28" ht="11.25" customHeight="1" x14ac:dyDescent="0.25">
      <c r="C79" s="39">
        <v>4427</v>
      </c>
      <c r="D79" s="3" t="s">
        <v>143</v>
      </c>
      <c r="F79" s="13">
        <v>7169</v>
      </c>
      <c r="G79" s="56">
        <v>32918</v>
      </c>
      <c r="H79" s="13">
        <v>29580</v>
      </c>
      <c r="I79" s="13">
        <v>-23667</v>
      </c>
      <c r="J79" s="13">
        <v>73367</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251260</v>
      </c>
      <c r="G81" s="93">
        <v>242763</v>
      </c>
      <c r="H81" s="92">
        <v>213322</v>
      </c>
      <c r="I81" s="92">
        <v>279549</v>
      </c>
      <c r="J81" s="92">
        <v>208375</v>
      </c>
      <c r="K81"/>
      <c r="L81"/>
      <c r="M81"/>
      <c r="N81"/>
      <c r="O81"/>
      <c r="P81" s="10"/>
      <c r="S81" s="25" t="s">
        <v>275</v>
      </c>
      <c r="T81" s="25">
        <v>4276419</v>
      </c>
    </row>
    <row r="82" spans="3:20" ht="11.25" customHeight="1" x14ac:dyDescent="0.25">
      <c r="C82" s="39">
        <v>833</v>
      </c>
      <c r="D82" s="94" t="s">
        <v>146</v>
      </c>
      <c r="E82" s="95"/>
      <c r="F82" s="96">
        <v>251260</v>
      </c>
      <c r="G82" s="97">
        <v>242763</v>
      </c>
      <c r="H82" s="96">
        <v>213322</v>
      </c>
      <c r="I82" s="96">
        <v>272662</v>
      </c>
      <c r="J82" s="96">
        <v>191276</v>
      </c>
      <c r="K82"/>
      <c r="L82"/>
      <c r="M82"/>
      <c r="N82"/>
      <c r="O82"/>
      <c r="P82" s="10"/>
      <c r="S82" s="25" t="s">
        <v>17</v>
      </c>
      <c r="T82" s="25">
        <v>4057059</v>
      </c>
    </row>
    <row r="83" spans="3:20" ht="11.25" customHeight="1" x14ac:dyDescent="0.25">
      <c r="C83" s="39">
        <v>47814</v>
      </c>
      <c r="D83" s="32" t="s">
        <v>190</v>
      </c>
      <c r="F83" s="13">
        <v>14516</v>
      </c>
      <c r="G83" s="56">
        <v>15155</v>
      </c>
      <c r="H83" s="13">
        <v>14012</v>
      </c>
      <c r="I83" s="13">
        <v>14220</v>
      </c>
      <c r="J83" s="13">
        <v>14242</v>
      </c>
      <c r="K83" s="16"/>
      <c r="L83"/>
      <c r="M83"/>
      <c r="N83"/>
      <c r="O83"/>
      <c r="P83" s="10"/>
      <c r="S83" s="25" t="s">
        <v>18</v>
      </c>
      <c r="T83" s="25">
        <v>4057141</v>
      </c>
    </row>
    <row r="84" spans="3:20" ht="11.25" customHeight="1" x14ac:dyDescent="0.25">
      <c r="C84" s="39">
        <v>47813</v>
      </c>
      <c r="D84" s="29" t="s">
        <v>191</v>
      </c>
      <c r="E84"/>
      <c r="F84" s="13">
        <v>236744</v>
      </c>
      <c r="G84" s="56">
        <v>227608</v>
      </c>
      <c r="H84" s="13">
        <v>199310</v>
      </c>
      <c r="I84" s="13">
        <v>258442</v>
      </c>
      <c r="J84" s="13">
        <v>177034</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808133</v>
      </c>
      <c r="G87" s="56">
        <v>493291</v>
      </c>
      <c r="H87" s="13">
        <v>473184</v>
      </c>
      <c r="I87" s="13">
        <v>503833</v>
      </c>
      <c r="J87" s="13">
        <v>570782</v>
      </c>
      <c r="K87"/>
      <c r="L87"/>
      <c r="M87"/>
      <c r="N87"/>
      <c r="O87"/>
      <c r="P87" s="10"/>
      <c r="S87" s="25" t="s">
        <v>21</v>
      </c>
      <c r="T87" s="25">
        <v>4057039</v>
      </c>
    </row>
    <row r="88" spans="3:20" ht="11.25" customHeight="1" x14ac:dyDescent="0.25">
      <c r="C88" s="39">
        <v>18807</v>
      </c>
      <c r="D88" s="3" t="s">
        <v>152</v>
      </c>
      <c r="E88"/>
      <c r="F88" s="13">
        <v>6449176</v>
      </c>
      <c r="G88" s="56">
        <v>6023902</v>
      </c>
      <c r="H88" s="13">
        <v>5508280</v>
      </c>
      <c r="I88" s="13">
        <v>4854879</v>
      </c>
      <c r="J88" s="13">
        <v>4541430</v>
      </c>
      <c r="K88"/>
      <c r="L88"/>
      <c r="M88"/>
      <c r="N88"/>
      <c r="O88"/>
      <c r="P88" s="10"/>
      <c r="S88" s="25" t="s">
        <v>22</v>
      </c>
      <c r="T88" s="25">
        <v>4057113</v>
      </c>
    </row>
    <row r="89" spans="3:20" ht="11.25" customHeight="1" x14ac:dyDescent="0.25">
      <c r="C89" s="39">
        <v>18851</v>
      </c>
      <c r="D89" s="3" t="s">
        <v>153</v>
      </c>
      <c r="E89"/>
      <c r="F89" s="13">
        <v>18</v>
      </c>
      <c r="G89" s="56">
        <v>43</v>
      </c>
      <c r="H89" s="13">
        <v>3</v>
      </c>
      <c r="I89" s="13">
        <v>19</v>
      </c>
      <c r="J89" s="13">
        <v>0</v>
      </c>
      <c r="K89"/>
      <c r="L89"/>
      <c r="M89"/>
      <c r="N89"/>
      <c r="O89"/>
      <c r="P89" s="10"/>
      <c r="S89" s="25" t="s">
        <v>341</v>
      </c>
      <c r="T89" s="25">
        <v>4393379</v>
      </c>
    </row>
    <row r="90" spans="3:20" ht="11.25" customHeight="1" x14ac:dyDescent="0.25">
      <c r="C90" s="39">
        <v>18823</v>
      </c>
      <c r="D90" s="3" t="s">
        <v>154</v>
      </c>
      <c r="E90"/>
      <c r="F90" s="13">
        <v>15481</v>
      </c>
      <c r="G90" s="56">
        <v>15810</v>
      </c>
      <c r="H90" s="13">
        <v>21929</v>
      </c>
      <c r="I90" s="13">
        <v>41013</v>
      </c>
      <c r="J90" s="13">
        <v>13090</v>
      </c>
      <c r="K90"/>
      <c r="L90"/>
      <c r="M90"/>
      <c r="N90"/>
      <c r="O90"/>
      <c r="P90" s="10"/>
      <c r="S90" s="25" t="s">
        <v>289</v>
      </c>
      <c r="T90" s="25">
        <v>4056937</v>
      </c>
    </row>
    <row r="91" spans="3:20" ht="11.25" customHeight="1" x14ac:dyDescent="0.25">
      <c r="C91" s="39">
        <v>3706</v>
      </c>
      <c r="D91" s="23" t="s">
        <v>155</v>
      </c>
      <c r="E91" s="10"/>
      <c r="F91" s="92">
        <v>1310224</v>
      </c>
      <c r="G91" s="93">
        <v>1311398</v>
      </c>
      <c r="H91" s="92">
        <v>1312720</v>
      </c>
      <c r="I91" s="92">
        <v>1313791</v>
      </c>
      <c r="J91" s="92">
        <v>1307013</v>
      </c>
      <c r="K91"/>
      <c r="L91"/>
      <c r="M91"/>
      <c r="N91"/>
      <c r="O91"/>
      <c r="P91" s="10"/>
      <c r="S91" s="25" t="s">
        <v>23</v>
      </c>
      <c r="T91" s="25">
        <v>4056982</v>
      </c>
    </row>
    <row r="92" spans="3:20" ht="11.25" customHeight="1" x14ac:dyDescent="0.25">
      <c r="C92" s="39">
        <v>220</v>
      </c>
      <c r="D92" s="98" t="s">
        <v>156</v>
      </c>
      <c r="E92" s="95"/>
      <c r="F92" s="96">
        <v>9131896</v>
      </c>
      <c r="G92" s="97">
        <v>8088786</v>
      </c>
      <c r="H92" s="96">
        <v>7558457</v>
      </c>
      <c r="I92" s="96">
        <v>6963327</v>
      </c>
      <c r="J92" s="96">
        <v>6658902</v>
      </c>
      <c r="K92"/>
      <c r="L92"/>
      <c r="M92"/>
      <c r="N92"/>
      <c r="O92"/>
      <c r="P92" s="10"/>
      <c r="S92" s="25" t="s">
        <v>24</v>
      </c>
      <c r="T92" s="25">
        <v>4004172</v>
      </c>
    </row>
    <row r="93" spans="3:20" ht="11.25" customHeight="1" x14ac:dyDescent="0.25">
      <c r="C93" s="39">
        <v>6361</v>
      </c>
      <c r="D93" s="3" t="s">
        <v>157</v>
      </c>
      <c r="E93"/>
      <c r="F93" s="13">
        <v>901713</v>
      </c>
      <c r="G93" s="56">
        <v>696533</v>
      </c>
      <c r="H93" s="13">
        <v>811294</v>
      </c>
      <c r="I93" s="13">
        <v>648230</v>
      </c>
      <c r="J93" s="13">
        <v>649101</v>
      </c>
      <c r="K93"/>
      <c r="L93"/>
      <c r="M93"/>
      <c r="N93"/>
      <c r="O93"/>
      <c r="P93" s="10"/>
      <c r="S93" s="25" t="s">
        <v>25</v>
      </c>
      <c r="T93" s="25">
        <v>4000672</v>
      </c>
    </row>
    <row r="94" spans="3:20" ht="11.25" customHeight="1" x14ac:dyDescent="0.25">
      <c r="C94" s="39">
        <v>6148</v>
      </c>
      <c r="D94" s="3" t="s">
        <v>158</v>
      </c>
      <c r="E94"/>
      <c r="F94" s="13">
        <v>4126923</v>
      </c>
      <c r="G94" s="56">
        <v>3531907</v>
      </c>
      <c r="H94" s="13">
        <v>3144281</v>
      </c>
      <c r="I94" s="13">
        <v>2950835</v>
      </c>
      <c r="J94" s="13">
        <v>3109400</v>
      </c>
      <c r="K94"/>
      <c r="L94"/>
      <c r="M94"/>
      <c r="N94"/>
      <c r="O94"/>
      <c r="P94" s="10"/>
      <c r="S94" s="25" t="s">
        <v>26</v>
      </c>
      <c r="T94" s="25">
        <v>4059402</v>
      </c>
    </row>
    <row r="95" spans="3:20" ht="11.25" customHeight="1" x14ac:dyDescent="0.25">
      <c r="C95" s="39">
        <v>18082</v>
      </c>
      <c r="D95" s="3" t="s">
        <v>159</v>
      </c>
      <c r="E95"/>
      <c r="F95" s="13">
        <v>141447</v>
      </c>
      <c r="G95" s="56">
        <v>130860</v>
      </c>
      <c r="H95" s="13">
        <v>120448</v>
      </c>
      <c r="I95" s="13">
        <v>109377</v>
      </c>
      <c r="J95" s="13">
        <v>105735</v>
      </c>
      <c r="K95"/>
      <c r="L95"/>
      <c r="M95"/>
      <c r="N95"/>
      <c r="O95"/>
      <c r="P95" s="10"/>
      <c r="S95" s="25" t="s">
        <v>27</v>
      </c>
      <c r="T95" s="25">
        <v>4057080</v>
      </c>
    </row>
    <row r="96" spans="3:20" ht="11.25" customHeight="1" x14ac:dyDescent="0.25">
      <c r="C96" s="39">
        <v>845</v>
      </c>
      <c r="D96" s="3" t="s">
        <v>173</v>
      </c>
      <c r="E96"/>
      <c r="F96" s="13">
        <v>4547103</v>
      </c>
      <c r="G96" s="56">
        <v>3775119</v>
      </c>
      <c r="H96" s="13">
        <v>3500812</v>
      </c>
      <c r="I96" s="13">
        <v>3142198</v>
      </c>
      <c r="J96" s="13">
        <v>3326443</v>
      </c>
      <c r="K96"/>
      <c r="L96"/>
      <c r="M96"/>
      <c r="N96"/>
      <c r="O96"/>
      <c r="P96" s="10"/>
      <c r="S96" s="25" t="s">
        <v>28</v>
      </c>
      <c r="T96" s="25">
        <v>4057041</v>
      </c>
    </row>
    <row r="97" spans="3:20" ht="11.25" customHeight="1" x14ac:dyDescent="0.25">
      <c r="C97" s="39">
        <v>49691</v>
      </c>
      <c r="D97" s="32" t="s">
        <v>192</v>
      </c>
      <c r="E97"/>
      <c r="F97" s="13">
        <v>2787094</v>
      </c>
      <c r="G97" s="56">
        <v>2561385</v>
      </c>
      <c r="H97" s="13">
        <v>2362123</v>
      </c>
      <c r="I97" s="13">
        <v>2181588</v>
      </c>
      <c r="J97" s="13">
        <v>1708974</v>
      </c>
      <c r="K97"/>
      <c r="L97"/>
      <c r="M97"/>
      <c r="N97"/>
      <c r="O97"/>
      <c r="P97" s="10"/>
      <c r="S97" s="25" t="s">
        <v>431</v>
      </c>
      <c r="T97" s="25">
        <v>4072145</v>
      </c>
    </row>
    <row r="98" spans="3:20" ht="11.25" customHeight="1" x14ac:dyDescent="0.25">
      <c r="C98" s="48">
        <v>47772</v>
      </c>
      <c r="D98" s="99" t="s">
        <v>193</v>
      </c>
      <c r="E98" s="10"/>
      <c r="F98" s="92">
        <v>100029</v>
      </c>
      <c r="G98" s="93">
        <v>101262</v>
      </c>
      <c r="H98" s="92">
        <v>101946</v>
      </c>
      <c r="I98" s="92">
        <v>105835</v>
      </c>
      <c r="J98" s="92">
        <v>111232</v>
      </c>
      <c r="K98"/>
      <c r="L98"/>
      <c r="M98"/>
      <c r="N98"/>
      <c r="O98"/>
      <c r="P98" s="10"/>
      <c r="S98" s="25" t="s">
        <v>29</v>
      </c>
      <c r="T98" s="25">
        <v>4057081</v>
      </c>
    </row>
    <row r="99" spans="3:20" ht="11.25" customHeight="1" x14ac:dyDescent="0.25">
      <c r="C99" s="39">
        <v>3800</v>
      </c>
      <c r="D99" s="94" t="s">
        <v>160</v>
      </c>
      <c r="E99" s="95"/>
      <c r="F99" s="96">
        <v>2887123</v>
      </c>
      <c r="G99" s="97">
        <v>2662647</v>
      </c>
      <c r="H99" s="96">
        <v>2464069</v>
      </c>
      <c r="I99" s="96">
        <v>2287423</v>
      </c>
      <c r="J99" s="96">
        <v>1820206</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7434226</v>
      </c>
      <c r="G101" s="56">
        <v>6437766</v>
      </c>
      <c r="H101" s="13">
        <v>5964881</v>
      </c>
      <c r="I101" s="13">
        <v>5429621</v>
      </c>
      <c r="J101" s="13">
        <v>5146649</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-64565</v>
      </c>
      <c r="G104" s="56">
        <v>541863</v>
      </c>
      <c r="H104" s="13">
        <v>505513</v>
      </c>
      <c r="I104" s="13">
        <v>488811</v>
      </c>
      <c r="J104" s="13">
        <v>428261</v>
      </c>
      <c r="K104"/>
      <c r="L104"/>
      <c r="M104"/>
      <c r="N104"/>
      <c r="O104"/>
      <c r="P104" s="10"/>
      <c r="S104" s="25" t="s">
        <v>410</v>
      </c>
      <c r="T104" s="25">
        <v>4057043</v>
      </c>
    </row>
    <row r="105" spans="3:20" ht="11.25" customHeight="1" x14ac:dyDescent="0.25">
      <c r="C105" s="39">
        <v>4993</v>
      </c>
      <c r="D105" s="3" t="s">
        <v>168</v>
      </c>
      <c r="E105"/>
      <c r="F105" s="13">
        <v>-664230</v>
      </c>
      <c r="G105" s="56">
        <v>-761664</v>
      </c>
      <c r="H105" s="13">
        <v>-816210</v>
      </c>
      <c r="I105" s="13">
        <v>-465849</v>
      </c>
      <c r="J105" s="13">
        <v>-317118</v>
      </c>
      <c r="K105"/>
      <c r="L105"/>
      <c r="M105"/>
      <c r="N105"/>
      <c r="O105"/>
      <c r="P105" s="10"/>
      <c r="S105" s="25" t="s">
        <v>261</v>
      </c>
      <c r="T105" s="25">
        <v>4057083</v>
      </c>
    </row>
    <row r="106" spans="3:20" ht="11.25" customHeight="1" x14ac:dyDescent="0.25">
      <c r="C106" s="39">
        <v>4992</v>
      </c>
      <c r="D106" s="3" t="s">
        <v>169</v>
      </c>
      <c r="E106"/>
      <c r="F106" s="13">
        <v>731866</v>
      </c>
      <c r="G106" s="56">
        <v>216882</v>
      </c>
      <c r="H106" s="13">
        <v>300210</v>
      </c>
      <c r="I106" s="13">
        <v>-17057</v>
      </c>
      <c r="J106" s="13">
        <v>-108695</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3071</v>
      </c>
      <c r="G108" s="56">
        <v>-2919</v>
      </c>
      <c r="H108" s="13">
        <v>-10487</v>
      </c>
      <c r="I108" s="13">
        <v>5905</v>
      </c>
      <c r="J108" s="13">
        <v>2448</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2.8752410743624499</v>
      </c>
      <c r="G111" s="55">
        <v>3.1332932738555801</v>
      </c>
      <c r="H111" s="14">
        <v>2.9778117623089999</v>
      </c>
      <c r="I111" s="14">
        <v>4.0893926793606399</v>
      </c>
      <c r="J111" s="14">
        <v>2.9232118369019799</v>
      </c>
      <c r="K111"/>
      <c r="L111"/>
      <c r="M111"/>
      <c r="N111"/>
      <c r="O111"/>
      <c r="P111" s="10"/>
      <c r="S111" s="25" t="s">
        <v>291</v>
      </c>
      <c r="T111" s="25">
        <v>4062444</v>
      </c>
    </row>
    <row r="112" spans="3:20" ht="11.25" customHeight="1" x14ac:dyDescent="0.25">
      <c r="C112" s="39">
        <v>284</v>
      </c>
      <c r="D112" s="3" t="s">
        <v>166</v>
      </c>
      <c r="E112"/>
      <c r="F112" s="14">
        <v>9.0879966087297497</v>
      </c>
      <c r="G112" s="55">
        <v>9.3169023064286893</v>
      </c>
      <c r="H112" s="14">
        <v>8.8770041681829497</v>
      </c>
      <c r="I112" s="14">
        <v>13.929964076298299</v>
      </c>
      <c r="J112" s="14">
        <v>10.700514296111701</v>
      </c>
      <c r="K112"/>
      <c r="L112"/>
      <c r="M112"/>
      <c r="N112"/>
      <c r="O112"/>
      <c r="P112" s="10"/>
      <c r="S112" s="25" t="s">
        <v>36</v>
      </c>
      <c r="T112" s="25">
        <v>4057103</v>
      </c>
    </row>
    <row r="113" spans="2:20" ht="11.25" customHeight="1" x14ac:dyDescent="0.25">
      <c r="C113" s="39">
        <v>18791</v>
      </c>
      <c r="D113" s="76" t="s">
        <v>172</v>
      </c>
      <c r="E113" s="61"/>
      <c r="F113" s="100">
        <v>3.5392117077112002</v>
      </c>
      <c r="G113" s="101">
        <v>3.9344945386285399</v>
      </c>
      <c r="H113" s="100">
        <v>3.7789429448649701</v>
      </c>
      <c r="I113" s="100">
        <v>5.2190597454114398</v>
      </c>
      <c r="J113" s="100">
        <v>3.7588906560097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t="s">
        <v>252</v>
      </c>
      <c r="E119" s="107"/>
      <c r="F119" s="107"/>
      <c r="G119" s="108"/>
      <c r="H119" s="107"/>
      <c r="I119" s="107"/>
      <c r="J119" s="109" t="s">
        <v>259</v>
      </c>
      <c r="K119" s="110"/>
      <c r="L119" s="110"/>
      <c r="M119" s="110"/>
      <c r="N119" s="110"/>
      <c r="O119" s="110"/>
      <c r="P119" s="10"/>
      <c r="S119" s="25" t="s">
        <v>343</v>
      </c>
      <c r="T119" s="25">
        <v>13585952</v>
      </c>
    </row>
    <row r="120" spans="2:20" ht="30.6" x14ac:dyDescent="0.25">
      <c r="B120" s="49" t="s">
        <v>236</v>
      </c>
      <c r="C120" s="49" t="s">
        <v>237</v>
      </c>
      <c r="D120" s="103" t="s">
        <v>238</v>
      </c>
      <c r="E120" s="103" t="s">
        <v>239</v>
      </c>
      <c r="F120" s="103" t="s">
        <v>240</v>
      </c>
      <c r="G120" s="103" t="s">
        <v>241</v>
      </c>
      <c r="H120" s="104" t="s">
        <v>242</v>
      </c>
      <c r="I120" s="105" t="s">
        <v>243</v>
      </c>
      <c r="J120" s="105" t="s">
        <v>253</v>
      </c>
      <c r="K120" s="105" t="s">
        <v>254</v>
      </c>
      <c r="L120" s="105" t="s">
        <v>255</v>
      </c>
      <c r="M120" s="105" t="s">
        <v>256</v>
      </c>
      <c r="N120" s="105" t="s">
        <v>257</v>
      </c>
      <c r="O120" s="105" t="s">
        <v>258</v>
      </c>
      <c r="P120" s="10"/>
      <c r="S120" s="25" t="s">
        <v>344</v>
      </c>
      <c r="T120" s="25">
        <v>4990825</v>
      </c>
    </row>
    <row r="121" spans="2:20" x14ac:dyDescent="0.25">
      <c r="B121" s="119" t="s">
        <v>437</v>
      </c>
      <c r="C121" s="120">
        <v>3909</v>
      </c>
      <c r="D121" s="32" t="s">
        <v>376</v>
      </c>
      <c r="E121" s="32" t="s">
        <v>398</v>
      </c>
      <c r="F121" s="121" t="s">
        <v>377</v>
      </c>
      <c r="G121" s="142" t="str">
        <f>HYPERLINK("http://www.snl.com/interactivex/RateCaseProfile.aspx?ID="&amp;C121,B121)</f>
        <v>D-E-015/GR-21-335</v>
      </c>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sortState xmlns:xlrd2="http://schemas.microsoft.com/office/spreadsheetml/2017/richdata2" ref="B121:O121">
    <sortCondition ref="E121"/>
    <sortCondition descending="1" ref="I121"/>
  </sortState>
  <mergeCells count="2">
    <mergeCell ref="G10:J10"/>
    <mergeCell ref="K10:O13"/>
  </mergeCells>
  <dataValidations count="1">
    <dataValidation type="list" allowBlank="1" showInputMessage="1" showErrorMessage="1" sqref="G10" xr:uid="{73172521-A105-4449-AAA9-347D79BD96B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A11"/>
  <sheetViews>
    <sheetView workbookViewId="0"/>
  </sheetViews>
  <sheetFormatPr defaultRowHeight="13.2" x14ac:dyDescent="0.25"/>
  <sheetData>
    <row r="1" spans="1:1" x14ac:dyDescent="0.25">
      <c r="A1" t="s">
        <v>721</v>
      </c>
    </row>
    <row r="2" spans="1:1" x14ac:dyDescent="0.25">
      <c r="A2" t="s">
        <v>429</v>
      </c>
    </row>
    <row r="3" spans="1:1" x14ac:dyDescent="0.25">
      <c r="A3" t="s">
        <v>542</v>
      </c>
    </row>
    <row r="4" spans="1:1" x14ac:dyDescent="0.25">
      <c r="A4" t="s">
        <v>713</v>
      </c>
    </row>
    <row r="5" spans="1:1" x14ac:dyDescent="0.25">
      <c r="A5" t="s">
        <v>714</v>
      </c>
    </row>
    <row r="6" spans="1:1" x14ac:dyDescent="0.25">
      <c r="A6" t="s">
        <v>715</v>
      </c>
    </row>
    <row r="7" spans="1:1" x14ac:dyDescent="0.25">
      <c r="A7" t="s">
        <v>716</v>
      </c>
    </row>
    <row r="8" spans="1:1" x14ac:dyDescent="0.25">
      <c r="A8" t="s">
        <v>722</v>
      </c>
    </row>
    <row r="9" spans="1:1" x14ac:dyDescent="0.25">
      <c r="A9" t="s">
        <v>723</v>
      </c>
    </row>
    <row r="10" spans="1:1" x14ac:dyDescent="0.25">
      <c r="A10" t="s">
        <v>733</v>
      </c>
    </row>
    <row r="11" spans="1:1" x14ac:dyDescent="0.25">
      <c r="A11" t="s">
        <v>734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9693-7171-4528-9C10-C3F5A3EFFCF4}">
  <sheetPr codeName="Sheet12">
    <outlinePr summaryRight="0"/>
    <pageSetUpPr autoPageBreaks="0"/>
  </sheetPr>
  <dimension ref="A1:AB460"/>
  <sheetViews>
    <sheetView showGridLines="0" topLeftCell="A6"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CenterPoint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_xll.SNL.Clients.Office.Excel.Functions.SNLTable(1,CNP!F20:G20,CNP!C24:C35,CNP!F21:G21,,"Options:Curr=USD,Mag=SNLstandard,ConvMethod=SNLrecommended")</f>
        <v>SNLTable</v>
      </c>
      <c r="D20" s="10"/>
      <c r="E20" s="10"/>
      <c r="F20" s="22">
        <f>VLOOKUP(V40,S:T,2,FALSE)</f>
        <v>4074390</v>
      </c>
      <c r="G20" s="51">
        <f>F20</f>
        <v>4074390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CenterPoint Energy,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44249</v>
      </c>
      <c r="G26" s="78">
        <v>44168</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374</v>
      </c>
      <c r="G28" s="52" t="s">
        <v>181</v>
      </c>
      <c r="H28" s="129"/>
      <c r="I28"/>
      <c r="J28"/>
      <c r="K28"/>
      <c r="L28"/>
      <c r="M28"/>
      <c r="N28"/>
      <c r="O28"/>
      <c r="P28" s="10"/>
    </row>
    <row r="29" spans="3:27" ht="11.25" customHeight="1" x14ac:dyDescent="0.25">
      <c r="C29" s="48">
        <v>44952</v>
      </c>
      <c r="D29" s="76" t="s">
        <v>125</v>
      </c>
      <c r="E29" s="61"/>
      <c r="F29" s="77">
        <v>43497</v>
      </c>
      <c r="G29" s="78">
        <v>44168</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387</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39933</v>
      </c>
      <c r="G35" s="53">
        <v>44168</v>
      </c>
      <c r="H35" s="130"/>
      <c r="I35" s="10"/>
      <c r="J35"/>
      <c r="K35"/>
      <c r="L35"/>
      <c r="M35"/>
      <c r="N35"/>
      <c r="O35"/>
      <c r="P35" s="10"/>
    </row>
    <row r="36" spans="3:24" ht="11.25" hidden="1" customHeight="1" outlineLevel="1" x14ac:dyDescent="0.25">
      <c r="C36" s="12" t="str">
        <f>_xll.SNL.Clients.Office.Excel.Functions.SNLTable(1,CNP!F36:J36,CNP!C41:C113,CNP!F37:J37,,"Options:Curr=USD,Mag=SNLstandard,ConvMethod=SNLrecommended")</f>
        <v>SNLTable</v>
      </c>
      <c r="E36"/>
      <c r="F36" s="11">
        <f>F20</f>
        <v>4074390</v>
      </c>
      <c r="G36" s="54">
        <f>F20</f>
        <v>4074390</v>
      </c>
      <c r="H36" s="11">
        <f>F20</f>
        <v>4074390</v>
      </c>
      <c r="I36" s="11">
        <f>F20</f>
        <v>4074390</v>
      </c>
      <c r="J36" s="11">
        <f>F20</f>
        <v>4074390</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CenterPoint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33.726119636705299</v>
      </c>
      <c r="G42" s="55">
        <v>27.248395967002701</v>
      </c>
      <c r="H42" s="31">
        <v>28.003999659603402</v>
      </c>
      <c r="I42" s="14">
        <v>36.685634653350398</v>
      </c>
      <c r="J42" s="14">
        <v>34.654050857480797</v>
      </c>
      <c r="K42"/>
      <c r="L42"/>
      <c r="M42"/>
      <c r="N42"/>
      <c r="O42"/>
      <c r="P42" s="10"/>
      <c r="S42" s="25" t="s">
        <v>335</v>
      </c>
      <c r="T42" s="25">
        <v>4056935</v>
      </c>
      <c r="V42" s="8" t="str">
        <f>_xll.SNL.Clients.Office.Excel.Functions.SNLTable(1,CNP!X42,CNP!W48:W56,CNP!X43,,"Options:Curr=USD,Mag=SNLstandard,ConvMethod=SNLrecommended")</f>
        <v>SNLTable</v>
      </c>
      <c r="W42" s="3"/>
      <c r="X42" s="7">
        <f>F36</f>
        <v>4074390</v>
      </c>
    </row>
    <row r="43" spans="3:24" ht="11.25" customHeight="1" x14ac:dyDescent="0.25">
      <c r="C43" s="39">
        <v>18869</v>
      </c>
      <c r="D43" s="3" t="s">
        <v>196</v>
      </c>
      <c r="E43"/>
      <c r="F43" s="14">
        <v>3.1318509238960202</v>
      </c>
      <c r="G43" s="55">
        <v>11.0100824931256</v>
      </c>
      <c r="H43" s="31">
        <v>7.5631861118202703</v>
      </c>
      <c r="I43" s="14">
        <v>10.103356172337699</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63.130284998434099</v>
      </c>
      <c r="G44" s="55">
        <v>61.741521539871698</v>
      </c>
      <c r="H44" s="31">
        <v>64.432814228576305</v>
      </c>
      <c r="I44" s="14">
        <v>53.211009174311897</v>
      </c>
      <c r="J44" s="14">
        <v>65.345949142519203</v>
      </c>
      <c r="K44"/>
      <c r="L44"/>
      <c r="M44"/>
      <c r="N44"/>
      <c r="O44"/>
      <c r="P44" s="10"/>
      <c r="S44" s="25" t="s">
        <v>408</v>
      </c>
      <c r="T44" s="25">
        <v>4024697</v>
      </c>
      <c r="V44" s="3"/>
      <c r="W44" s="3"/>
      <c r="X44" s="7">
        <v>1</v>
      </c>
    </row>
    <row r="45" spans="3:24" ht="11.25" customHeight="1" x14ac:dyDescent="0.25">
      <c r="C45" s="39">
        <v>18861</v>
      </c>
      <c r="D45" s="3" t="s">
        <v>163</v>
      </c>
      <c r="E45"/>
      <c r="F45" s="14">
        <v>60.973222674600699</v>
      </c>
      <c r="G45" s="55">
        <v>52.919340054995402</v>
      </c>
      <c r="H45" s="31">
        <v>60.709726831758999</v>
      </c>
      <c r="I45" s="14">
        <v>50.412263384043698</v>
      </c>
      <c r="J45" s="14">
        <v>60.578060319337702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2.5765595463138</v>
      </c>
      <c r="G47" s="55">
        <v>1.9640831758034001</v>
      </c>
      <c r="H47" s="14">
        <v>1.77611940298507</v>
      </c>
      <c r="I47" s="14">
        <v>1.9415887850467299</v>
      </c>
      <c r="J47" s="14">
        <v>2.8471177944862198</v>
      </c>
      <c r="K47"/>
      <c r="L47"/>
      <c r="M47"/>
      <c r="N47"/>
      <c r="O47"/>
      <c r="P47" s="10"/>
      <c r="S47" s="25" t="s">
        <v>215</v>
      </c>
      <c r="T47" s="25">
        <v>4056955</v>
      </c>
      <c r="V47" s="3"/>
      <c r="W47" s="3"/>
      <c r="X47" s="7"/>
    </row>
    <row r="48" spans="3:24" ht="11.25" customHeight="1" x14ac:dyDescent="0.25">
      <c r="C48" s="39">
        <v>18778</v>
      </c>
      <c r="D48" s="3" t="s">
        <v>197</v>
      </c>
      <c r="E48"/>
      <c r="F48" s="14">
        <v>2.18429487179487</v>
      </c>
      <c r="G48" s="55">
        <v>1.4737588652482301</v>
      </c>
      <c r="H48" s="14">
        <v>1.4875</v>
      </c>
      <c r="I48" s="14">
        <v>1.79481641468683</v>
      </c>
      <c r="J48" s="14">
        <v>2.8471177944862198</v>
      </c>
      <c r="K48" s="4"/>
      <c r="L48" s="4"/>
      <c r="M48" s="4"/>
      <c r="N48" s="4"/>
      <c r="O48" s="4"/>
      <c r="P48" s="44"/>
      <c r="Q48" s="44"/>
      <c r="S48" s="25" t="s">
        <v>5</v>
      </c>
      <c r="T48" s="25">
        <v>4022309</v>
      </c>
      <c r="V48" s="17" t="s">
        <v>174</v>
      </c>
      <c r="W48" s="114">
        <v>7597</v>
      </c>
      <c r="X48" s="20">
        <v>545000</v>
      </c>
    </row>
    <row r="49" spans="3:28" ht="11.25" customHeight="1" x14ac:dyDescent="0.25">
      <c r="C49" s="39">
        <v>7270</v>
      </c>
      <c r="D49" s="3" t="s">
        <v>148</v>
      </c>
      <c r="E49"/>
      <c r="F49" s="14">
        <v>4.9584120982986803</v>
      </c>
      <c r="G49" s="55">
        <v>4.3119092627599196</v>
      </c>
      <c r="H49" s="14">
        <v>4.6772486772486799</v>
      </c>
      <c r="I49" s="14">
        <v>5.18333333333333</v>
      </c>
      <c r="J49" s="14">
        <v>6.3820512820512798</v>
      </c>
      <c r="K49"/>
      <c r="L49"/>
      <c r="M49"/>
      <c r="N49"/>
      <c r="O49"/>
      <c r="P49" s="10"/>
      <c r="S49" s="25" t="s">
        <v>6</v>
      </c>
      <c r="T49" s="25">
        <v>4057038</v>
      </c>
      <c r="V49" s="17" t="s">
        <v>175</v>
      </c>
      <c r="W49" s="114">
        <v>7598</v>
      </c>
      <c r="X49" s="20">
        <v>2113000</v>
      </c>
    </row>
    <row r="50" spans="3:28" ht="11.25" customHeight="1" x14ac:dyDescent="0.25">
      <c r="C50" s="39">
        <v>11512</v>
      </c>
      <c r="D50" s="3" t="s">
        <v>198</v>
      </c>
      <c r="E50"/>
      <c r="F50" s="14">
        <v>3.09935897435897</v>
      </c>
      <c r="G50" s="55">
        <v>3.4978723404255301</v>
      </c>
      <c r="H50" s="14">
        <v>3.87719298245614</v>
      </c>
      <c r="I50" s="14">
        <v>4.8857142857142897</v>
      </c>
      <c r="J50" s="14">
        <v>6.3820512820512798</v>
      </c>
      <c r="K50"/>
      <c r="L50"/>
      <c r="M50"/>
      <c r="N50"/>
      <c r="O50"/>
      <c r="P50" s="10"/>
      <c r="S50" s="25" t="s">
        <v>269</v>
      </c>
      <c r="T50" s="25">
        <v>4135391</v>
      </c>
      <c r="V50" s="18" t="s">
        <v>176</v>
      </c>
      <c r="W50" s="115">
        <v>7599</v>
      </c>
      <c r="X50" s="20">
        <v>4283000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51000</v>
      </c>
    </row>
    <row r="52" spans="3:28" ht="11.25" customHeight="1" x14ac:dyDescent="0.25">
      <c r="C52" s="39">
        <v>18788</v>
      </c>
      <c r="D52" s="3" t="s">
        <v>210</v>
      </c>
      <c r="E52"/>
      <c r="F52" s="14">
        <v>6.0305947388486496</v>
      </c>
      <c r="G52" s="55">
        <v>6.1125054800526097</v>
      </c>
      <c r="H52" s="14">
        <v>5.2801187782805403</v>
      </c>
      <c r="I52" s="14">
        <v>3.8879191548001799</v>
      </c>
      <c r="J52" s="14">
        <v>3.49306950582563</v>
      </c>
      <c r="K52"/>
      <c r="L52"/>
      <c r="M52"/>
      <c r="N52"/>
      <c r="O52"/>
      <c r="P52" s="10"/>
      <c r="S52" s="25" t="s">
        <v>7</v>
      </c>
      <c r="T52" s="25">
        <v>4007308</v>
      </c>
      <c r="V52" s="19" t="s">
        <v>178</v>
      </c>
      <c r="W52" s="114">
        <v>7601</v>
      </c>
      <c r="X52" s="20">
        <v>860000</v>
      </c>
    </row>
    <row r="53" spans="3:28" ht="11.25" customHeight="1" x14ac:dyDescent="0.25">
      <c r="C53" s="39">
        <v>18794</v>
      </c>
      <c r="D53" s="3" t="s">
        <v>199</v>
      </c>
      <c r="E53"/>
      <c r="F53" s="14">
        <v>0.90170132325141805</v>
      </c>
      <c r="G53" s="55">
        <v>4.3383742911153096</v>
      </c>
      <c r="H53" s="14">
        <v>4.57545605306799</v>
      </c>
      <c r="I53" s="14">
        <v>5.7850467289719596</v>
      </c>
      <c r="J53" s="14">
        <v>4.74185463659148</v>
      </c>
      <c r="K53"/>
      <c r="L53"/>
      <c r="M53"/>
      <c r="N53"/>
      <c r="O53"/>
      <c r="P53" s="10"/>
      <c r="S53" s="25" t="s">
        <v>217</v>
      </c>
      <c r="T53" s="25">
        <v>4272394</v>
      </c>
      <c r="V53" s="17" t="s">
        <v>179</v>
      </c>
      <c r="W53" s="114">
        <v>7602</v>
      </c>
      <c r="X53" s="20">
        <v>8251000</v>
      </c>
    </row>
    <row r="54" spans="3:28" ht="11.25" customHeight="1" x14ac:dyDescent="0.25">
      <c r="C54" s="39">
        <v>18792</v>
      </c>
      <c r="D54" s="3" t="s">
        <v>200</v>
      </c>
      <c r="E54"/>
      <c r="F54" s="14">
        <v>-0.32873421522608398</v>
      </c>
      <c r="G54" s="55">
        <v>12.6661944935046</v>
      </c>
      <c r="H54" s="14">
        <v>15.3968381493086</v>
      </c>
      <c r="I54" s="14">
        <v>24.1965973534972</v>
      </c>
      <c r="J54" s="14">
        <v>17.1722690283808</v>
      </c>
      <c r="K54"/>
      <c r="L54"/>
      <c r="M54"/>
      <c r="N54"/>
      <c r="O54"/>
      <c r="P54" s="10"/>
      <c r="S54" s="25" t="s">
        <v>8</v>
      </c>
      <c r="T54" s="25">
        <v>4006321</v>
      </c>
      <c r="V54" s="26" t="s">
        <v>183</v>
      </c>
      <c r="W54" s="116"/>
      <c r="X54" s="20"/>
    </row>
    <row r="55" spans="3:28" ht="11.25" customHeight="1" x14ac:dyDescent="0.25">
      <c r="C55" s="39">
        <v>11576</v>
      </c>
      <c r="D55" s="3" t="s">
        <v>201</v>
      </c>
      <c r="E55"/>
      <c r="F55" s="14">
        <v>1.0415879017013201</v>
      </c>
      <c r="G55" s="55">
        <v>4.7712665406427197</v>
      </c>
      <c r="H55" s="14">
        <v>3.8888888888888902</v>
      </c>
      <c r="I55" s="14">
        <v>6.0857142857142899</v>
      </c>
      <c r="J55" s="14">
        <v>4.6333333333333302</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19</v>
      </c>
    </row>
    <row r="57" spans="3:28" ht="11.25" customHeight="1" x14ac:dyDescent="0.25">
      <c r="C57" s="39">
        <v>6419</v>
      </c>
      <c r="D57" s="3" t="s">
        <v>164</v>
      </c>
      <c r="E57"/>
      <c r="F57" s="14">
        <v>1.71565197107534</v>
      </c>
      <c r="G57" s="55">
        <v>0.60518134715025895</v>
      </c>
      <c r="H57" s="14">
        <v>0.98969331322272502</v>
      </c>
      <c r="I57" s="14">
        <v>2.1274984857661998</v>
      </c>
      <c r="J57" s="14">
        <v>1.1062235255783599</v>
      </c>
      <c r="K57"/>
      <c r="L57"/>
      <c r="M57"/>
      <c r="N57"/>
      <c r="O57"/>
      <c r="P57" s="10"/>
      <c r="S57" s="25" t="s">
        <v>338</v>
      </c>
      <c r="T57" s="25">
        <v>4963960</v>
      </c>
    </row>
    <row r="58" spans="3:28" ht="11.25" customHeight="1" x14ac:dyDescent="0.25">
      <c r="C58" s="39">
        <v>4963</v>
      </c>
      <c r="D58" s="3" t="s">
        <v>202</v>
      </c>
      <c r="E58"/>
      <c r="F58" s="14">
        <v>1.7127987254381301</v>
      </c>
      <c r="G58" s="55">
        <v>1.61379971250599</v>
      </c>
      <c r="H58" s="14">
        <v>1.8115803325756701</v>
      </c>
      <c r="I58" s="14">
        <v>1.1372549019607801</v>
      </c>
      <c r="J58" s="14">
        <v>1.88566552901024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545000</v>
      </c>
      <c r="G61" s="56">
        <v>1919000</v>
      </c>
      <c r="H61" s="13">
        <v>868000</v>
      </c>
      <c r="I61" s="13">
        <v>482000</v>
      </c>
      <c r="J61" s="13">
        <v>645000</v>
      </c>
      <c r="K61"/>
      <c r="L61"/>
      <c r="M61"/>
      <c r="N61"/>
      <c r="O61"/>
      <c r="P61" s="10"/>
      <c r="S61" s="25" t="s">
        <v>409</v>
      </c>
      <c r="T61" s="25">
        <v>4086899</v>
      </c>
      <c r="V61" s="28" t="s">
        <v>148</v>
      </c>
      <c r="X61" s="27">
        <f>IF(ISNUMBER(F49),F49,NA())</f>
        <v>4.9584120982986803</v>
      </c>
      <c r="Y61" s="27">
        <f>IF(ISNUMBER(G49),G49,NA())</f>
        <v>4.3119092627599196</v>
      </c>
      <c r="Z61" s="27">
        <f>IF(ISNUMBER(H49),H49,NA())</f>
        <v>4.6772486772486799</v>
      </c>
      <c r="AA61" s="27">
        <f>IF(ISNUMBER(I49),I49,NA())</f>
        <v>5.18333333333333</v>
      </c>
      <c r="AB61" s="27">
        <f>IF(ISNUMBER(J49),J49,NA())</f>
        <v>6.3820512820512798</v>
      </c>
    </row>
    <row r="62" spans="3:28" ht="11.25" customHeight="1" x14ac:dyDescent="0.25">
      <c r="C62" s="39">
        <v>7598</v>
      </c>
      <c r="D62" s="3" t="s">
        <v>204</v>
      </c>
      <c r="E62"/>
      <c r="F62" s="13">
        <v>2113000</v>
      </c>
      <c r="G62" s="56">
        <v>2542000</v>
      </c>
      <c r="H62" s="13">
        <v>2761000</v>
      </c>
      <c r="I62" s="13">
        <v>231000</v>
      </c>
      <c r="J62" s="13">
        <v>458000</v>
      </c>
      <c r="K62"/>
      <c r="L62"/>
      <c r="M62"/>
      <c r="N62"/>
      <c r="O62"/>
      <c r="P62" s="10"/>
      <c r="S62" s="25" t="s">
        <v>11</v>
      </c>
      <c r="T62" s="25">
        <v>4056975</v>
      </c>
      <c r="V62" s="118" t="s">
        <v>187</v>
      </c>
    </row>
    <row r="63" spans="3:28" ht="11.25" customHeight="1" x14ac:dyDescent="0.25">
      <c r="C63" s="39">
        <v>7599</v>
      </c>
      <c r="D63" s="3" t="s">
        <v>205</v>
      </c>
      <c r="E63"/>
      <c r="F63" s="13">
        <v>4283000</v>
      </c>
      <c r="G63" s="56">
        <v>713000</v>
      </c>
      <c r="H63" s="13">
        <v>3302000</v>
      </c>
      <c r="I63" s="13">
        <v>1706000</v>
      </c>
      <c r="J63" s="13">
        <v>231000</v>
      </c>
      <c r="K63"/>
      <c r="L63"/>
      <c r="M63"/>
      <c r="N63"/>
      <c r="O63"/>
      <c r="P63" s="10"/>
      <c r="S63" s="25" t="s">
        <v>270</v>
      </c>
      <c r="T63" s="25">
        <v>4098671</v>
      </c>
      <c r="V63" s="28" t="s">
        <v>188</v>
      </c>
    </row>
    <row r="64" spans="3:28" ht="11.25" customHeight="1" x14ac:dyDescent="0.25">
      <c r="C64" s="39">
        <v>7600</v>
      </c>
      <c r="D64" s="3" t="s">
        <v>206</v>
      </c>
      <c r="E64"/>
      <c r="F64" s="13">
        <v>51000</v>
      </c>
      <c r="G64" s="56">
        <v>1184000</v>
      </c>
      <c r="H64" s="13">
        <v>713000</v>
      </c>
      <c r="I64" s="13">
        <v>1230000</v>
      </c>
      <c r="J64" s="13">
        <v>1206000</v>
      </c>
      <c r="K64"/>
      <c r="L64"/>
      <c r="M64"/>
      <c r="N64"/>
      <c r="O64"/>
      <c r="P64" s="10"/>
      <c r="S64" s="25" t="s">
        <v>395</v>
      </c>
      <c r="T64" s="25">
        <v>4545218</v>
      </c>
      <c r="V64" s="28" t="s">
        <v>189</v>
      </c>
    </row>
    <row r="65" spans="3:28" ht="11.25" customHeight="1" x14ac:dyDescent="0.25">
      <c r="C65" s="39">
        <v>7601</v>
      </c>
      <c r="D65" s="3" t="s">
        <v>207</v>
      </c>
      <c r="E65"/>
      <c r="F65" s="13">
        <v>860000</v>
      </c>
      <c r="G65" s="56">
        <v>51000</v>
      </c>
      <c r="H65" s="13">
        <v>1184000</v>
      </c>
      <c r="I65" s="13">
        <v>656000</v>
      </c>
      <c r="J65" s="13">
        <v>2773000</v>
      </c>
      <c r="K65"/>
      <c r="L65"/>
      <c r="M65"/>
      <c r="N65"/>
      <c r="O65"/>
      <c r="P65" s="10"/>
      <c r="S65" s="25" t="s">
        <v>218</v>
      </c>
      <c r="T65" s="25">
        <v>4057157</v>
      </c>
      <c r="V65" s="28" t="s">
        <v>164</v>
      </c>
      <c r="X65" s="27">
        <f>IF(ISNUMBER(F57),F57,NA())</f>
        <v>1.71565197107534</v>
      </c>
      <c r="Y65" s="27">
        <f>IF(ISNUMBER(G57),G57,NA())</f>
        <v>0.60518134715025895</v>
      </c>
      <c r="Z65" s="27">
        <f>IF(ISNUMBER(H57),H57,NA())</f>
        <v>0.98969331322272502</v>
      </c>
      <c r="AA65" s="27">
        <f>IF(ISNUMBER(I57),I57,NA())</f>
        <v>2.1274984857661998</v>
      </c>
      <c r="AB65" s="27">
        <f>IF(ISNUMBER(J57),J57,NA())</f>
        <v>1.1062235255783599</v>
      </c>
    </row>
    <row r="66" spans="3:28" ht="11.25" customHeight="1" x14ac:dyDescent="0.25">
      <c r="C66" s="39">
        <v>7602</v>
      </c>
      <c r="D66" s="3" t="s">
        <v>208</v>
      </c>
      <c r="E66"/>
      <c r="F66" s="13">
        <v>8251000</v>
      </c>
      <c r="G66" s="56">
        <v>7031000</v>
      </c>
      <c r="H66" s="13">
        <v>14244000</v>
      </c>
      <c r="I66" s="13">
        <v>4859000</v>
      </c>
      <c r="J66" s="13">
        <v>3527000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33.726119636705299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3.1318509238960202</v>
      </c>
    </row>
    <row r="69" spans="3:28" ht="11.25" customHeight="1" x14ac:dyDescent="0.25">
      <c r="C69" s="39">
        <v>18626</v>
      </c>
      <c r="D69" s="3" t="s">
        <v>134</v>
      </c>
      <c r="F69" s="13">
        <v>8352000</v>
      </c>
      <c r="G69" s="56">
        <v>7418000</v>
      </c>
      <c r="H69" s="13">
        <v>7588000</v>
      </c>
      <c r="I69" s="13">
        <v>10589000</v>
      </c>
      <c r="J69" s="13">
        <v>9614000</v>
      </c>
      <c r="K69" s="4"/>
      <c r="L69" s="4"/>
      <c r="M69" s="4"/>
      <c r="N69"/>
      <c r="O69"/>
      <c r="P69" s="10"/>
      <c r="S69" s="25" t="s">
        <v>340</v>
      </c>
      <c r="T69" s="25">
        <v>4057049</v>
      </c>
      <c r="V69" s="28" t="str">
        <f>"Total Debt -"</f>
        <v>Total Debt -</v>
      </c>
      <c r="X69" s="47">
        <f>F44</f>
        <v>63.130284998434099</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6.0305947388486496</v>
      </c>
      <c r="Y71" s="27">
        <f>IF(ISNUMBER(G52),G52,NA())</f>
        <v>6.1125054800526097</v>
      </c>
      <c r="Z71" s="27">
        <f>IF(ISNUMBER(H52),H52,NA())</f>
        <v>5.2801187782805403</v>
      </c>
      <c r="AA71" s="27">
        <f>IF(ISNUMBER(I52),I52,NA())</f>
        <v>3.8879191548001799</v>
      </c>
      <c r="AB71" s="27">
        <f>IF(ISNUMBER(J52),J52,NA())</f>
        <v>3.49306950582563</v>
      </c>
    </row>
    <row r="72" spans="3:28" ht="11.25" customHeight="1" x14ac:dyDescent="0.25">
      <c r="C72" s="39">
        <v>18632</v>
      </c>
      <c r="D72" s="3" t="s">
        <v>137</v>
      </c>
      <c r="E72" s="5"/>
      <c r="F72" s="13">
        <v>2810000</v>
      </c>
      <c r="G72" s="56">
        <v>2744000</v>
      </c>
      <c r="H72" s="13">
        <v>2775000</v>
      </c>
      <c r="I72" s="13">
        <v>2289000</v>
      </c>
      <c r="J72" s="13">
        <v>2157000</v>
      </c>
      <c r="K72"/>
      <c r="L72"/>
      <c r="M72"/>
      <c r="N72"/>
      <c r="O72"/>
      <c r="P72" s="10"/>
      <c r="S72" s="25" t="s">
        <v>271</v>
      </c>
      <c r="T72" s="25">
        <v>4082886</v>
      </c>
    </row>
    <row r="73" spans="3:28" ht="11.25" customHeight="1" x14ac:dyDescent="0.25">
      <c r="C73" s="39">
        <v>18636</v>
      </c>
      <c r="D73" s="3" t="s">
        <v>138</v>
      </c>
      <c r="F73" s="13">
        <v>1316000</v>
      </c>
      <c r="G73" s="56">
        <v>1189000</v>
      </c>
      <c r="H73" s="13">
        <v>1225000</v>
      </c>
      <c r="I73" s="13">
        <v>1243000</v>
      </c>
      <c r="J73" s="13">
        <v>1036000</v>
      </c>
      <c r="K73"/>
      <c r="L73"/>
      <c r="M73"/>
      <c r="N73"/>
      <c r="O73"/>
      <c r="P73" s="10"/>
      <c r="S73" s="25" t="s">
        <v>396</v>
      </c>
      <c r="T73" s="25">
        <v>4235589</v>
      </c>
    </row>
    <row r="74" spans="3:28" ht="11.25" customHeight="1" x14ac:dyDescent="0.25">
      <c r="C74" s="39">
        <v>18635</v>
      </c>
      <c r="D74" s="3" t="s">
        <v>139</v>
      </c>
      <c r="F74" s="13">
        <v>2335000</v>
      </c>
      <c r="G74" s="56">
        <v>1745000</v>
      </c>
      <c r="H74" s="13">
        <v>2043000</v>
      </c>
      <c r="I74" s="13">
        <v>5774000</v>
      </c>
      <c r="J74" s="13">
        <v>4894000</v>
      </c>
      <c r="K74"/>
      <c r="L74"/>
      <c r="M74"/>
      <c r="N74"/>
      <c r="O74"/>
      <c r="P74" s="10"/>
      <c r="S74" s="25" t="s">
        <v>288</v>
      </c>
      <c r="T74" s="25">
        <v>4304864</v>
      </c>
    </row>
    <row r="75" spans="3:28" ht="11.25" customHeight="1" x14ac:dyDescent="0.25">
      <c r="C75" s="39">
        <v>18634</v>
      </c>
      <c r="D75" s="3" t="s">
        <v>140</v>
      </c>
      <c r="F75" s="13">
        <v>6989000</v>
      </c>
      <c r="G75" s="56">
        <v>6194000</v>
      </c>
      <c r="H75" s="13">
        <v>6517000</v>
      </c>
      <c r="I75" s="13">
        <v>9712000</v>
      </c>
      <c r="J75" s="13">
        <v>8478000</v>
      </c>
      <c r="K75"/>
      <c r="L75"/>
      <c r="M75"/>
      <c r="N75"/>
      <c r="O75"/>
      <c r="P75" s="10"/>
      <c r="S75" s="25" t="s">
        <v>16</v>
      </c>
      <c r="T75" s="25">
        <v>4056958</v>
      </c>
    </row>
    <row r="76" spans="3:28" ht="11.25" customHeight="1" x14ac:dyDescent="0.25">
      <c r="C76" s="39">
        <v>6200</v>
      </c>
      <c r="D76" s="3" t="s">
        <v>141</v>
      </c>
      <c r="F76" s="13">
        <v>2623000</v>
      </c>
      <c r="G76" s="56">
        <v>2281000</v>
      </c>
      <c r="H76" s="13">
        <v>2652000</v>
      </c>
      <c r="I76" s="13">
        <v>2177000</v>
      </c>
      <c r="J76" s="13">
        <v>2489000</v>
      </c>
      <c r="K76"/>
      <c r="L76"/>
      <c r="M76"/>
      <c r="N76"/>
      <c r="O76"/>
      <c r="P76" s="10"/>
      <c r="S76" s="25" t="s">
        <v>312</v>
      </c>
      <c r="T76" s="25">
        <v>4246977</v>
      </c>
    </row>
    <row r="77" spans="3:28" ht="11.25" customHeight="1" x14ac:dyDescent="0.25">
      <c r="C77" s="39">
        <v>28017</v>
      </c>
      <c r="D77" s="3" t="s">
        <v>150</v>
      </c>
      <c r="E77"/>
      <c r="F77" s="13">
        <v>1934000</v>
      </c>
      <c r="G77" s="56">
        <v>2466000</v>
      </c>
      <c r="H77" s="13">
        <v>2652000</v>
      </c>
      <c r="I77" s="13">
        <v>2223000</v>
      </c>
      <c r="J77" s="13">
        <v>2489000</v>
      </c>
      <c r="K77"/>
      <c r="L77"/>
      <c r="M77"/>
      <c r="N77"/>
      <c r="O77"/>
      <c r="P77" s="10"/>
      <c r="S77" s="25" t="s">
        <v>272</v>
      </c>
      <c r="T77" s="25">
        <v>4142320</v>
      </c>
    </row>
    <row r="78" spans="3:28" ht="11.25" customHeight="1" x14ac:dyDescent="0.25">
      <c r="C78" s="39">
        <v>4424</v>
      </c>
      <c r="D78" s="3" t="s">
        <v>142</v>
      </c>
      <c r="F78" s="13">
        <v>778000</v>
      </c>
      <c r="G78" s="56">
        <v>563000</v>
      </c>
      <c r="H78" s="13">
        <v>774000</v>
      </c>
      <c r="I78" s="13">
        <v>514000</v>
      </c>
      <c r="J78" s="13">
        <v>1063000</v>
      </c>
      <c r="K78"/>
      <c r="L78"/>
      <c r="M78"/>
      <c r="N78"/>
      <c r="O78"/>
      <c r="P78" s="10"/>
      <c r="S78" s="25" t="s">
        <v>273</v>
      </c>
      <c r="T78" s="25">
        <v>4237697</v>
      </c>
    </row>
    <row r="79" spans="3:28" ht="11.25" customHeight="1" x14ac:dyDescent="0.25">
      <c r="C79" s="39">
        <v>4427</v>
      </c>
      <c r="D79" s="3" t="s">
        <v>143</v>
      </c>
      <c r="F79" s="13">
        <v>110000</v>
      </c>
      <c r="G79" s="56">
        <v>80000</v>
      </c>
      <c r="H79" s="13">
        <v>92000</v>
      </c>
      <c r="I79" s="13">
        <v>146000</v>
      </c>
      <c r="J79" s="13">
        <v>-729000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668000</v>
      </c>
      <c r="G81" s="93">
        <v>483000</v>
      </c>
      <c r="H81" s="92">
        <v>682000</v>
      </c>
      <c r="I81" s="92">
        <v>368000</v>
      </c>
      <c r="J81" s="92">
        <v>1792000</v>
      </c>
      <c r="K81"/>
      <c r="L81"/>
      <c r="M81"/>
      <c r="N81"/>
      <c r="O81"/>
      <c r="P81" s="10"/>
      <c r="S81" s="25" t="s">
        <v>275</v>
      </c>
      <c r="T81" s="25">
        <v>4276419</v>
      </c>
    </row>
    <row r="82" spans="3:20" ht="11.25" customHeight="1" x14ac:dyDescent="0.25">
      <c r="C82" s="39">
        <v>833</v>
      </c>
      <c r="D82" s="94" t="s">
        <v>146</v>
      </c>
      <c r="E82" s="95"/>
      <c r="F82" s="96">
        <v>1486000</v>
      </c>
      <c r="G82" s="97">
        <v>-773000</v>
      </c>
      <c r="H82" s="96">
        <v>791000</v>
      </c>
      <c r="I82" s="96">
        <v>368000</v>
      </c>
      <c r="J82" s="96">
        <v>1792000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1486000</v>
      </c>
      <c r="G84" s="56">
        <v>-773000</v>
      </c>
      <c r="H84" s="13">
        <v>791000</v>
      </c>
      <c r="I84" s="13">
        <v>368000</v>
      </c>
      <c r="J84" s="13">
        <v>1792000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7355000</v>
      </c>
      <c r="G87" s="56">
        <v>2920000</v>
      </c>
      <c r="H87" s="13">
        <v>3937000</v>
      </c>
      <c r="I87" s="13">
        <v>7025000</v>
      </c>
      <c r="J87" s="13">
        <v>3395000</v>
      </c>
      <c r="K87"/>
      <c r="L87"/>
      <c r="M87"/>
      <c r="N87"/>
      <c r="O87"/>
      <c r="P87" s="10"/>
      <c r="S87" s="25" t="s">
        <v>21</v>
      </c>
      <c r="T87" s="25">
        <v>4057039</v>
      </c>
    </row>
    <row r="88" spans="3:20" ht="11.25" customHeight="1" x14ac:dyDescent="0.25">
      <c r="C88" s="39">
        <v>18807</v>
      </c>
      <c r="D88" s="3" t="s">
        <v>152</v>
      </c>
      <c r="E88"/>
      <c r="F88" s="13">
        <v>23506000</v>
      </c>
      <c r="G88" s="56">
        <v>22393000</v>
      </c>
      <c r="H88" s="13">
        <v>20655000</v>
      </c>
      <c r="I88" s="13">
        <v>14044000</v>
      </c>
      <c r="J88" s="13">
        <v>13057000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363000</v>
      </c>
      <c r="H90" s="13">
        <v>2771000</v>
      </c>
      <c r="I90" s="13">
        <v>2845000</v>
      </c>
      <c r="J90" s="13">
        <v>2835000</v>
      </c>
      <c r="K90"/>
      <c r="L90"/>
      <c r="M90"/>
      <c r="N90"/>
      <c r="O90"/>
      <c r="P90" s="10"/>
      <c r="S90" s="25" t="s">
        <v>289</v>
      </c>
      <c r="T90" s="25">
        <v>4056937</v>
      </c>
    </row>
    <row r="91" spans="3:20" ht="11.25" customHeight="1" x14ac:dyDescent="0.25">
      <c r="C91" s="39">
        <v>3706</v>
      </c>
      <c r="D91" s="23" t="s">
        <v>155</v>
      </c>
      <c r="E91" s="10"/>
      <c r="F91" s="92">
        <v>4338000</v>
      </c>
      <c r="G91" s="93">
        <v>4747000</v>
      </c>
      <c r="H91" s="92">
        <v>4940000</v>
      </c>
      <c r="I91" s="92">
        <v>932000</v>
      </c>
      <c r="J91" s="92">
        <v>0</v>
      </c>
      <c r="K91"/>
      <c r="L91"/>
      <c r="M91"/>
      <c r="N91"/>
      <c r="O91"/>
      <c r="P91" s="10"/>
      <c r="S91" s="25" t="s">
        <v>23</v>
      </c>
      <c r="T91" s="25">
        <v>4056982</v>
      </c>
    </row>
    <row r="92" spans="3:20" ht="11.25" customHeight="1" x14ac:dyDescent="0.25">
      <c r="C92" s="39">
        <v>220</v>
      </c>
      <c r="D92" s="98" t="s">
        <v>156</v>
      </c>
      <c r="E92" s="95"/>
      <c r="F92" s="96">
        <v>37679000</v>
      </c>
      <c r="G92" s="97">
        <v>33471000</v>
      </c>
      <c r="H92" s="96">
        <v>35529000</v>
      </c>
      <c r="I92" s="96">
        <v>27009000</v>
      </c>
      <c r="J92" s="96">
        <v>22736000</v>
      </c>
      <c r="K92"/>
      <c r="L92"/>
      <c r="M92"/>
      <c r="N92"/>
      <c r="O92"/>
      <c r="P92" s="10"/>
      <c r="S92" s="25" t="s">
        <v>24</v>
      </c>
      <c r="T92" s="25">
        <v>4004172</v>
      </c>
    </row>
    <row r="93" spans="3:20" ht="11.25" customHeight="1" x14ac:dyDescent="0.25">
      <c r="C93" s="39">
        <v>6361</v>
      </c>
      <c r="D93" s="3" t="s">
        <v>157</v>
      </c>
      <c r="E93"/>
      <c r="F93" s="13">
        <v>4287000</v>
      </c>
      <c r="G93" s="56">
        <v>4825000</v>
      </c>
      <c r="H93" s="13">
        <v>3978000</v>
      </c>
      <c r="I93" s="13">
        <v>3302000</v>
      </c>
      <c r="J93" s="13">
        <v>3069000</v>
      </c>
      <c r="K93"/>
      <c r="L93"/>
      <c r="M93"/>
      <c r="N93"/>
      <c r="O93"/>
      <c r="P93" s="10"/>
      <c r="S93" s="25" t="s">
        <v>25</v>
      </c>
      <c r="T93" s="25">
        <v>4000672</v>
      </c>
    </row>
    <row r="94" spans="3:20" ht="11.25" customHeight="1" x14ac:dyDescent="0.25">
      <c r="C94" s="39">
        <v>6148</v>
      </c>
      <c r="D94" s="3" t="s">
        <v>158</v>
      </c>
      <c r="E94"/>
      <c r="F94" s="13">
        <v>15575000</v>
      </c>
      <c r="G94" s="56">
        <v>11547000</v>
      </c>
      <c r="H94" s="13">
        <v>14268000</v>
      </c>
      <c r="I94" s="13">
        <v>8682000</v>
      </c>
      <c r="J94" s="13">
        <v>8195000</v>
      </c>
      <c r="K94"/>
      <c r="L94"/>
      <c r="M94"/>
      <c r="N94"/>
      <c r="O94"/>
      <c r="P94" s="10"/>
      <c r="S94" s="25" t="s">
        <v>26</v>
      </c>
      <c r="T94" s="25">
        <v>4059402</v>
      </c>
    </row>
    <row r="95" spans="3:20" ht="11.25" customHeight="1" x14ac:dyDescent="0.25">
      <c r="C95" s="39">
        <v>18082</v>
      </c>
      <c r="D95" s="3" t="s">
        <v>159</v>
      </c>
      <c r="E95"/>
      <c r="F95" s="13">
        <v>831000</v>
      </c>
      <c r="G95" s="56">
        <v>1020000</v>
      </c>
      <c r="H95" s="13">
        <v>772000</v>
      </c>
      <c r="I95" s="13">
        <v>407000</v>
      </c>
      <c r="J95" s="13">
        <v>361000</v>
      </c>
      <c r="K95"/>
      <c r="L95"/>
      <c r="M95"/>
      <c r="N95"/>
      <c r="O95"/>
      <c r="P95" s="10"/>
      <c r="S95" s="25" t="s">
        <v>27</v>
      </c>
      <c r="T95" s="25">
        <v>4057080</v>
      </c>
    </row>
    <row r="96" spans="3:20" ht="11.25" customHeight="1" x14ac:dyDescent="0.25">
      <c r="C96" s="39">
        <v>845</v>
      </c>
      <c r="D96" s="3" t="s">
        <v>173</v>
      </c>
      <c r="E96"/>
      <c r="F96" s="13">
        <v>16126000</v>
      </c>
      <c r="G96" s="56">
        <v>13472000</v>
      </c>
      <c r="H96" s="13">
        <v>15143000</v>
      </c>
      <c r="I96" s="13">
        <v>9164000</v>
      </c>
      <c r="J96" s="13">
        <v>8840000</v>
      </c>
      <c r="K96"/>
      <c r="L96"/>
      <c r="M96"/>
      <c r="N96"/>
      <c r="O96"/>
      <c r="P96" s="10"/>
      <c r="S96" s="25" t="s">
        <v>28</v>
      </c>
      <c r="T96" s="25">
        <v>4057041</v>
      </c>
    </row>
    <row r="97" spans="3:20" ht="11.25" customHeight="1" x14ac:dyDescent="0.25">
      <c r="C97" s="39">
        <v>49691</v>
      </c>
      <c r="D97" s="32" t="s">
        <v>192</v>
      </c>
      <c r="E97"/>
      <c r="F97" s="13">
        <v>9415000</v>
      </c>
      <c r="G97" s="56">
        <v>8348000</v>
      </c>
      <c r="H97" s="13">
        <v>8359000</v>
      </c>
      <c r="I97" s="13">
        <v>8058000</v>
      </c>
      <c r="J97" s="13">
        <v>4688000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9415000</v>
      </c>
      <c r="G99" s="97">
        <v>8348000</v>
      </c>
      <c r="H99" s="96">
        <v>8359000</v>
      </c>
      <c r="I99" s="96">
        <v>8058000</v>
      </c>
      <c r="J99" s="96">
        <v>4688000</v>
      </c>
      <c r="K99"/>
      <c r="L99"/>
      <c r="M99"/>
      <c r="N99"/>
      <c r="O99"/>
      <c r="P99" s="10"/>
      <c r="S99" s="25" t="s">
        <v>281</v>
      </c>
      <c r="T99" s="25">
        <v>4420429</v>
      </c>
    </row>
    <row r="100" spans="3:20" ht="11.25" customHeight="1" x14ac:dyDescent="0.25">
      <c r="C100" s="39">
        <v>18081</v>
      </c>
      <c r="D100" s="3" t="s">
        <v>162</v>
      </c>
      <c r="E100"/>
      <c r="F100" s="13">
        <v>3000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25544000</v>
      </c>
      <c r="G101" s="56">
        <v>21820000</v>
      </c>
      <c r="H101" s="13">
        <v>23502000</v>
      </c>
      <c r="I101" s="13">
        <v>17222000</v>
      </c>
      <c r="J101" s="13">
        <v>13528000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22000</v>
      </c>
      <c r="G104" s="56">
        <v>1995000</v>
      </c>
      <c r="H104" s="13">
        <v>1638000</v>
      </c>
      <c r="I104" s="13">
        <v>2136000</v>
      </c>
      <c r="J104" s="13">
        <v>1417000</v>
      </c>
      <c r="K104"/>
      <c r="L104"/>
      <c r="M104"/>
      <c r="N104"/>
      <c r="O104"/>
      <c r="P104" s="10"/>
      <c r="S104" s="25" t="s">
        <v>410</v>
      </c>
      <c r="T104" s="25">
        <v>4057043</v>
      </c>
    </row>
    <row r="105" spans="3:20" ht="11.25" customHeight="1" x14ac:dyDescent="0.25">
      <c r="C105" s="39">
        <v>4993</v>
      </c>
      <c r="D105" s="3" t="s">
        <v>168</v>
      </c>
      <c r="E105"/>
      <c r="F105" s="13">
        <v>-1851000</v>
      </c>
      <c r="G105" s="56">
        <v>-1265000</v>
      </c>
      <c r="H105" s="13">
        <v>-8421000</v>
      </c>
      <c r="I105" s="13">
        <v>-1207000</v>
      </c>
      <c r="J105" s="13">
        <v>-1257000</v>
      </c>
      <c r="K105"/>
      <c r="L105"/>
      <c r="M105"/>
      <c r="N105"/>
      <c r="O105"/>
      <c r="P105" s="10"/>
      <c r="S105" s="25" t="s">
        <v>261</v>
      </c>
      <c r="T105" s="25">
        <v>4057083</v>
      </c>
    </row>
    <row r="106" spans="3:20" ht="11.25" customHeight="1" x14ac:dyDescent="0.25">
      <c r="C106" s="39">
        <v>4992</v>
      </c>
      <c r="D106" s="3" t="s">
        <v>169</v>
      </c>
      <c r="E106"/>
      <c r="F106" s="13">
        <v>1916000</v>
      </c>
      <c r="G106" s="56">
        <v>-834000</v>
      </c>
      <c r="H106" s="13">
        <v>2776000</v>
      </c>
      <c r="I106" s="13">
        <v>3053000</v>
      </c>
      <c r="J106" s="13">
        <v>-245000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87000</v>
      </c>
      <c r="G108" s="56">
        <v>-104000</v>
      </c>
      <c r="H108" s="13">
        <v>-4007000</v>
      </c>
      <c r="I108" s="13">
        <v>3982000</v>
      </c>
      <c r="J108" s="13">
        <v>-85000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4.0962875671056498</v>
      </c>
      <c r="G111" s="55">
        <v>-2.3292252990628901</v>
      </c>
      <c r="H111" s="14">
        <v>2.3611587886747998</v>
      </c>
      <c r="I111" s="14">
        <v>1.60666240988447</v>
      </c>
      <c r="J111" s="14">
        <v>8.1091935492994391</v>
      </c>
      <c r="K111"/>
      <c r="L111"/>
      <c r="M111"/>
      <c r="N111"/>
      <c r="O111"/>
      <c r="P111" s="10"/>
      <c r="S111" s="25" t="s">
        <v>291</v>
      </c>
      <c r="T111" s="25">
        <v>4062444</v>
      </c>
    </row>
    <row r="112" spans="3:20" ht="11.25" customHeight="1" x14ac:dyDescent="0.25">
      <c r="C112" s="39">
        <v>284</v>
      </c>
      <c r="D112" s="3" t="s">
        <v>166</v>
      </c>
      <c r="E112"/>
      <c r="F112" s="14">
        <v>16.822562157725699</v>
      </c>
      <c r="G112" s="55">
        <v>-9.6313486068497198</v>
      </c>
      <c r="H112" s="14">
        <v>9.57989554159413</v>
      </c>
      <c r="I112" s="14">
        <v>6.8759342301943196</v>
      </c>
      <c r="J112" s="14">
        <v>48.4586262844781</v>
      </c>
      <c r="K112"/>
      <c r="L112"/>
      <c r="M112"/>
      <c r="N112"/>
      <c r="O112"/>
      <c r="P112" s="10"/>
      <c r="S112" s="25" t="s">
        <v>36</v>
      </c>
      <c r="T112" s="25">
        <v>4057103</v>
      </c>
    </row>
    <row r="113" spans="2:20" ht="11.25" customHeight="1" x14ac:dyDescent="0.25">
      <c r="C113" s="39">
        <v>18791</v>
      </c>
      <c r="D113" s="76" t="s">
        <v>172</v>
      </c>
      <c r="E113" s="61"/>
      <c r="F113" s="100">
        <v>6.0279084861268899</v>
      </c>
      <c r="G113" s="101">
        <v>-3.5186744657122699</v>
      </c>
      <c r="H113" s="100">
        <v>3.5534990285155899</v>
      </c>
      <c r="I113" s="100">
        <v>2.6635784597568</v>
      </c>
      <c r="J113" s="100">
        <v>14.460650809982001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6ECFB535-E286-40A0-975A-7C2BC394F46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E0954-7813-4D71-96E7-D6F863ECB6EA}">
  <sheetPr codeName="Sheet38">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CenterPoint Energy Houston Electric, LLC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_xll.SNL.Clients.Office.Excel.Functions.SNLTable(1,'CNP (2)'!F20:G20,'CNP (2)'!C24:C35,'CNP (2)'!F21:G21,,"Options:Curr=USD,Mag=SNLstandard,ConvMethod=SNLrecommended")</f>
        <v>SNLTable</v>
      </c>
      <c r="D20" s="10"/>
      <c r="E20" s="10"/>
      <c r="F20" s="22">
        <f>VLOOKUP(V40,S:T,2,FALSE)</f>
        <v>4057059</v>
      </c>
      <c r="G20" s="51">
        <f>F20</f>
        <v>4057059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285</v>
      </c>
      <c r="H24" s="129"/>
      <c r="I24"/>
      <c r="J24"/>
      <c r="K24"/>
      <c r="L24"/>
      <c r="M24"/>
      <c r="N24"/>
      <c r="O24"/>
      <c r="P24" s="10"/>
      <c r="V24" t="str">
        <f>SUBSTITUTE(Company_Name,"&amp;","&amp;amp;")</f>
        <v>CenterPoint Energy Houston Electric, LLC</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44249</v>
      </c>
      <c r="G26" s="78">
        <v>43894</v>
      </c>
      <c r="H26" s="130"/>
      <c r="I26" s="10"/>
      <c r="J26"/>
      <c r="K26"/>
      <c r="L26"/>
      <c r="M26"/>
      <c r="N26" s="4"/>
      <c r="O26" s="4"/>
      <c r="P26" s="44"/>
      <c r="Q26" s="44"/>
    </row>
    <row r="27" spans="3:27" ht="11.25" customHeight="1" x14ac:dyDescent="0.25">
      <c r="C27" s="39">
        <v>44949</v>
      </c>
      <c r="D27" s="2" t="s">
        <v>130</v>
      </c>
      <c r="E27"/>
      <c r="F27" s="24" t="s">
        <v>373</v>
      </c>
      <c r="G27" s="52" t="s">
        <v>285</v>
      </c>
      <c r="H27" s="129"/>
      <c r="I27"/>
      <c r="J27"/>
      <c r="K27"/>
      <c r="L27"/>
      <c r="M27"/>
      <c r="N27"/>
      <c r="O27"/>
      <c r="P27" s="10"/>
    </row>
    <row r="28" spans="3:27" ht="11.25" customHeight="1" x14ac:dyDescent="0.25">
      <c r="C28" s="39">
        <v>44950</v>
      </c>
      <c r="D28" s="3" t="s">
        <v>126</v>
      </c>
      <c r="E28"/>
      <c r="F28" s="24" t="s">
        <v>373</v>
      </c>
      <c r="G28" s="52" t="s">
        <v>374</v>
      </c>
      <c r="H28" s="129"/>
      <c r="I28"/>
      <c r="J28"/>
      <c r="K28"/>
      <c r="L28"/>
      <c r="M28"/>
      <c r="N28"/>
      <c r="O28"/>
      <c r="P28" s="10"/>
    </row>
    <row r="29" spans="3:27" ht="11.25" customHeight="1" x14ac:dyDescent="0.25">
      <c r="C29" s="48">
        <v>44952</v>
      </c>
      <c r="D29" s="76" t="s">
        <v>125</v>
      </c>
      <c r="E29" s="61"/>
      <c r="F29" s="77"/>
      <c r="G29" s="78">
        <v>43894</v>
      </c>
      <c r="H29" s="130"/>
      <c r="I29"/>
      <c r="J29"/>
      <c r="K29"/>
      <c r="L29"/>
      <c r="M29"/>
      <c r="N29"/>
      <c r="O29"/>
      <c r="P29" s="10"/>
    </row>
    <row r="30" spans="3:27" ht="11.25" customHeight="1" x14ac:dyDescent="0.25">
      <c r="C30" s="39">
        <v>44965</v>
      </c>
      <c r="D30" s="2" t="s">
        <v>131</v>
      </c>
      <c r="E30"/>
      <c r="F30" s="24" t="s">
        <v>389</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v>43497</v>
      </c>
      <c r="G32" s="78">
        <v>43894</v>
      </c>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375</v>
      </c>
      <c r="G34" s="52" t="s">
        <v>375</v>
      </c>
      <c r="H34" s="129"/>
      <c r="I34"/>
      <c r="J34"/>
      <c r="K34"/>
      <c r="L34"/>
      <c r="M34"/>
      <c r="N34"/>
      <c r="O34"/>
      <c r="P34" s="10"/>
    </row>
    <row r="35" spans="3:24" ht="11.25" customHeight="1" x14ac:dyDescent="0.25">
      <c r="C35" s="39">
        <v>44948</v>
      </c>
      <c r="D35" s="23" t="s">
        <v>125</v>
      </c>
      <c r="E35" s="10"/>
      <c r="F35" s="30">
        <v>37558</v>
      </c>
      <c r="G35" s="53">
        <v>37554</v>
      </c>
      <c r="H35" s="130"/>
      <c r="I35" s="10"/>
      <c r="J35"/>
      <c r="K35"/>
      <c r="L35"/>
      <c r="M35"/>
      <c r="N35"/>
      <c r="O35"/>
      <c r="P35" s="10"/>
    </row>
    <row r="36" spans="3:24" ht="11.25" hidden="1" customHeight="1" outlineLevel="1" x14ac:dyDescent="0.25">
      <c r="C36" s="12" t="str">
        <f>_xll.SNL.Clients.Office.Excel.Functions.SNLTable(1,'CNP (2)'!F36:J36,'CNP (2)'!C41:C113,'CNP (2)'!F37:J37,,"Options:Curr=USD,Mag=SNLstandard,ConvMethod=SNLrecommended")</f>
        <v>SNLTable</v>
      </c>
      <c r="E36"/>
      <c r="F36" s="11">
        <f>F20</f>
        <v>4057059</v>
      </c>
      <c r="G36" s="54">
        <f>F20</f>
        <v>4057059</v>
      </c>
      <c r="H36" s="11">
        <f>F20</f>
        <v>4057059</v>
      </c>
      <c r="I36" s="11">
        <f>F20</f>
        <v>4057059</v>
      </c>
      <c r="J36" s="11">
        <f>F20</f>
        <v>4057059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CenterPoint Energy Houston Electric, LLC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39.723623601667001</v>
      </c>
      <c r="G42" s="55">
        <v>38.260976509654398</v>
      </c>
      <c r="H42" s="31">
        <v>39.636673981955603</v>
      </c>
      <c r="I42" s="14">
        <v>36.253041362530404</v>
      </c>
      <c r="J42" s="14">
        <v>33.263128334737402</v>
      </c>
      <c r="K42"/>
      <c r="L42"/>
      <c r="M42"/>
      <c r="N42"/>
      <c r="O42"/>
      <c r="P42" s="10"/>
      <c r="S42" s="25" t="s">
        <v>335</v>
      </c>
      <c r="T42" s="25">
        <v>4056935</v>
      </c>
      <c r="V42" s="8" t="str">
        <f>_xll.SNL.Clients.Office.Excel.Functions.SNLTable(1,'CNP (2)'!X42,'CNP (2)'!W48:W56,'CNP (2)'!X43,,"Options:Curr=USD,Mag=SNLstandard,ConvMethod=SNLrecommended")</f>
        <v>SNLTable</v>
      </c>
      <c r="W42" s="3"/>
      <c r="X42" s="7">
        <f>F36</f>
        <v>4057059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60.276376398332999</v>
      </c>
      <c r="G44" s="55">
        <v>61.739023490345602</v>
      </c>
      <c r="H44" s="31">
        <v>60.363326018044397</v>
      </c>
      <c r="I44" s="14">
        <v>63.746958637469596</v>
      </c>
      <c r="J44" s="14">
        <v>66.736871665262598</v>
      </c>
      <c r="K44"/>
      <c r="L44"/>
      <c r="M44"/>
      <c r="N44"/>
      <c r="O44"/>
      <c r="P44" s="10"/>
      <c r="S44" s="25" t="s">
        <v>408</v>
      </c>
      <c r="T44" s="25">
        <v>4024697</v>
      </c>
      <c r="V44" s="3"/>
      <c r="W44" s="3"/>
      <c r="X44" s="7">
        <v>1</v>
      </c>
    </row>
    <row r="45" spans="3:24" ht="11.25" customHeight="1" x14ac:dyDescent="0.25">
      <c r="C45" s="39">
        <v>18861</v>
      </c>
      <c r="D45" s="3" t="s">
        <v>163</v>
      </c>
      <c r="E45"/>
      <c r="F45" s="14">
        <v>54.562404035972797</v>
      </c>
      <c r="G45" s="55">
        <v>54.199975402779501</v>
      </c>
      <c r="H45" s="31">
        <v>57.546939770787603</v>
      </c>
      <c r="I45" s="14">
        <v>57.556096242227603</v>
      </c>
      <c r="J45" s="14">
        <v>60.643077787138402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2.9677419354838701</v>
      </c>
      <c r="G47" s="55">
        <v>2.7826086956521698</v>
      </c>
      <c r="H47" s="14">
        <v>2.92890995260663</v>
      </c>
      <c r="I47" s="14">
        <v>3.0788177339901499</v>
      </c>
      <c r="J47" s="14">
        <v>3.0189573459715602</v>
      </c>
      <c r="K47"/>
      <c r="L47"/>
      <c r="M47"/>
      <c r="N47"/>
      <c r="O47"/>
      <c r="P47" s="10"/>
      <c r="S47" s="25" t="s">
        <v>215</v>
      </c>
      <c r="T47" s="25">
        <v>4056955</v>
      </c>
      <c r="V47" s="3"/>
      <c r="W47" s="3"/>
      <c r="X47" s="7"/>
    </row>
    <row r="48" spans="3:24" ht="11.25" customHeight="1" x14ac:dyDescent="0.25">
      <c r="C48" s="39">
        <v>18778</v>
      </c>
      <c r="D48" s="3" t="s">
        <v>197</v>
      </c>
      <c r="E48"/>
      <c r="F48" s="14">
        <v>2.9677419354838701</v>
      </c>
      <c r="G48" s="55">
        <v>2.7826086956521698</v>
      </c>
      <c r="H48" s="14">
        <v>2.92890995260663</v>
      </c>
      <c r="I48" s="14">
        <v>3.0788177339901499</v>
      </c>
      <c r="J48" s="14">
        <v>3.0189573459715602</v>
      </c>
      <c r="K48" s="4"/>
      <c r="L48" s="4"/>
      <c r="M48" s="4"/>
      <c r="N48" s="4"/>
      <c r="O48" s="4"/>
      <c r="P48" s="44"/>
      <c r="Q48" s="44"/>
      <c r="S48" s="25" t="s">
        <v>5</v>
      </c>
      <c r="T48" s="25">
        <v>4022309</v>
      </c>
      <c r="V48" s="17" t="s">
        <v>174</v>
      </c>
      <c r="W48" s="114">
        <v>7597</v>
      </c>
      <c r="X48" s="20">
        <v>520000</v>
      </c>
    </row>
    <row r="49" spans="3:28" ht="11.25" customHeight="1" x14ac:dyDescent="0.25">
      <c r="C49" s="39">
        <v>7270</v>
      </c>
      <c r="D49" s="3" t="s">
        <v>148</v>
      </c>
      <c r="E49"/>
      <c r="F49" s="14">
        <v>6.3872549019607803</v>
      </c>
      <c r="G49" s="55">
        <v>5.7587939698492496</v>
      </c>
      <c r="H49" s="14">
        <v>6.3399014778325098</v>
      </c>
      <c r="I49" s="14">
        <v>7.8121827411167502</v>
      </c>
      <c r="J49" s="14">
        <v>6.6</v>
      </c>
      <c r="K49"/>
      <c r="L49"/>
      <c r="M49"/>
      <c r="N49"/>
      <c r="O49"/>
      <c r="P49" s="10"/>
      <c r="S49" s="25" t="s">
        <v>6</v>
      </c>
      <c r="T49" s="25">
        <v>4057038</v>
      </c>
      <c r="V49" s="17" t="s">
        <v>175</v>
      </c>
      <c r="W49" s="114">
        <v>7598</v>
      </c>
      <c r="X49" s="20">
        <v>356000</v>
      </c>
    </row>
    <row r="50" spans="3:28" ht="11.25" customHeight="1" x14ac:dyDescent="0.25">
      <c r="C50" s="39">
        <v>11512</v>
      </c>
      <c r="D50" s="3" t="s">
        <v>198</v>
      </c>
      <c r="E50"/>
      <c r="F50" s="14">
        <v>6.3872549019607803</v>
      </c>
      <c r="G50" s="55">
        <v>5.7587939698492496</v>
      </c>
      <c r="H50" s="14">
        <v>6.3399014778325098</v>
      </c>
      <c r="I50" s="14">
        <v>7.8121827411167502</v>
      </c>
      <c r="J50" s="14">
        <v>6.6</v>
      </c>
      <c r="K50"/>
      <c r="L50"/>
      <c r="M50"/>
      <c r="N50"/>
      <c r="O50"/>
      <c r="P50" s="10"/>
      <c r="S50" s="25" t="s">
        <v>269</v>
      </c>
      <c r="T50" s="25">
        <v>4135391</v>
      </c>
      <c r="V50" s="18" t="s">
        <v>176</v>
      </c>
      <c r="W50" s="115">
        <v>7599</v>
      </c>
      <c r="X50" s="20">
        <v>161000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4.2954719877206404</v>
      </c>
      <c r="G52" s="55">
        <v>4.3820898778359503</v>
      </c>
      <c r="H52" s="14">
        <v>3.93366355866356</v>
      </c>
      <c r="I52" s="14">
        <v>3.1545646523716702</v>
      </c>
      <c r="J52" s="14">
        <v>3.6171470805617099</v>
      </c>
      <c r="K52"/>
      <c r="L52"/>
      <c r="M52"/>
      <c r="N52"/>
      <c r="O52"/>
      <c r="P52" s="10"/>
      <c r="S52" s="25" t="s">
        <v>7</v>
      </c>
      <c r="T52" s="25">
        <v>4007308</v>
      </c>
      <c r="V52" s="19" t="s">
        <v>178</v>
      </c>
      <c r="W52" s="114">
        <v>7601</v>
      </c>
      <c r="X52" s="20">
        <v>300000</v>
      </c>
    </row>
    <row r="53" spans="3:28" ht="11.25" customHeight="1" x14ac:dyDescent="0.25">
      <c r="C53" s="39">
        <v>18794</v>
      </c>
      <c r="D53" s="3" t="s">
        <v>199</v>
      </c>
      <c r="E53"/>
      <c r="F53" s="14">
        <v>4.7557603686635899</v>
      </c>
      <c r="G53" s="55">
        <v>5.0724637681159397</v>
      </c>
      <c r="H53" s="14">
        <v>5.3744075829383897</v>
      </c>
      <c r="I53" s="14">
        <v>6.5714285714285703</v>
      </c>
      <c r="J53" s="14">
        <v>5.3933649289099499</v>
      </c>
      <c r="K53"/>
      <c r="L53"/>
      <c r="M53"/>
      <c r="N53"/>
      <c r="O53"/>
      <c r="P53" s="10"/>
      <c r="S53" s="25" t="s">
        <v>217</v>
      </c>
      <c r="T53" s="25">
        <v>4272394</v>
      </c>
      <c r="V53" s="17" t="s">
        <v>179</v>
      </c>
      <c r="W53" s="114">
        <v>7602</v>
      </c>
      <c r="X53" s="20">
        <v>4158000</v>
      </c>
    </row>
    <row r="54" spans="3:28" ht="11.25" customHeight="1" x14ac:dyDescent="0.25">
      <c r="C54" s="39">
        <v>18792</v>
      </c>
      <c r="D54" s="3" t="s">
        <v>200</v>
      </c>
      <c r="E54"/>
      <c r="F54" s="14">
        <v>14.561372163659099</v>
      </c>
      <c r="G54" s="55">
        <v>16.786558805227099</v>
      </c>
      <c r="H54" s="14">
        <v>18.2316486012691</v>
      </c>
      <c r="I54" s="14">
        <v>23.2961713741342</v>
      </c>
      <c r="J54" s="14">
        <v>18.941561095218599</v>
      </c>
      <c r="K54"/>
      <c r="L54"/>
      <c r="M54"/>
      <c r="N54"/>
      <c r="O54"/>
      <c r="P54" s="10"/>
      <c r="S54" s="25" t="s">
        <v>8</v>
      </c>
      <c r="T54" s="25">
        <v>4006321</v>
      </c>
      <c r="V54" s="26" t="s">
        <v>183</v>
      </c>
      <c r="W54" s="116"/>
      <c r="X54" s="20"/>
    </row>
    <row r="55" spans="3:28" ht="11.25" customHeight="1" x14ac:dyDescent="0.25">
      <c r="C55" s="39">
        <v>11576</v>
      </c>
      <c r="D55" s="3" t="s">
        <v>201</v>
      </c>
      <c r="E55"/>
      <c r="F55" s="14">
        <v>4.7745098039215703</v>
      </c>
      <c r="G55" s="55">
        <v>5.5175879396984904</v>
      </c>
      <c r="H55" s="14">
        <v>5.5221674876847304</v>
      </c>
      <c r="I55" s="14">
        <v>6.6598984771573599</v>
      </c>
      <c r="J55" s="14">
        <v>5.4146341463414602</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17</v>
      </c>
    </row>
    <row r="57" spans="3:28" ht="11.25" customHeight="1" x14ac:dyDescent="0.25">
      <c r="C57" s="39">
        <v>6419</v>
      </c>
      <c r="D57" s="3" t="s">
        <v>164</v>
      </c>
      <c r="E57"/>
      <c r="F57" s="14">
        <v>0.48875255623721903</v>
      </c>
      <c r="G57" s="55">
        <v>0.57559880239521</v>
      </c>
      <c r="H57" s="14">
        <v>1.55421686746988</v>
      </c>
      <c r="I57" s="14">
        <v>0.87064220183486196</v>
      </c>
      <c r="J57" s="14">
        <v>0.76709796672828101</v>
      </c>
      <c r="K57"/>
      <c r="L57"/>
      <c r="M57"/>
      <c r="N57"/>
      <c r="O57"/>
      <c r="P57" s="10"/>
      <c r="S57" s="25" t="s">
        <v>338</v>
      </c>
      <c r="T57" s="25">
        <v>4963960</v>
      </c>
    </row>
    <row r="58" spans="3:28" ht="11.25" customHeight="1" x14ac:dyDescent="0.25">
      <c r="C58" s="39">
        <v>4963</v>
      </c>
      <c r="D58" s="3" t="s">
        <v>202</v>
      </c>
      <c r="E58"/>
      <c r="F58" s="14">
        <v>1.5173937051352799</v>
      </c>
      <c r="G58" s="55">
        <v>1.6136290581806501</v>
      </c>
      <c r="H58" s="14">
        <v>1.5229160258382</v>
      </c>
      <c r="I58" s="14">
        <v>1.7583892617449699</v>
      </c>
      <c r="J58" s="14">
        <v>2.0063317855635301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520000</v>
      </c>
      <c r="G61" s="56">
        <v>613000</v>
      </c>
      <c r="H61" s="13">
        <v>231000</v>
      </c>
      <c r="I61" s="13">
        <v>458000</v>
      </c>
      <c r="J61" s="13">
        <v>434000</v>
      </c>
      <c r="K61"/>
      <c r="L61"/>
      <c r="M61"/>
      <c r="N61"/>
      <c r="O61"/>
      <c r="P61" s="10"/>
      <c r="S61" s="25" t="s">
        <v>409</v>
      </c>
      <c r="T61" s="25">
        <v>4086899</v>
      </c>
      <c r="V61" s="28" t="s">
        <v>148</v>
      </c>
      <c r="X61" s="27">
        <f>IF(ISNUMBER(F49),F49,NA())</f>
        <v>6.3872549019607803</v>
      </c>
      <c r="Y61" s="27">
        <f>IF(ISNUMBER(G49),G49,NA())</f>
        <v>5.7587939698492496</v>
      </c>
      <c r="Z61" s="27">
        <f>IF(ISNUMBER(H49),H49,NA())</f>
        <v>6.3399014778325098</v>
      </c>
      <c r="AA61" s="27">
        <f>IF(ISNUMBER(I49),I49,NA())</f>
        <v>7.8121827411167502</v>
      </c>
      <c r="AB61" s="27">
        <f>IF(ISNUMBER(J49),J49,NA())</f>
        <v>6.6</v>
      </c>
    </row>
    <row r="62" spans="3:28" ht="11.25" customHeight="1" x14ac:dyDescent="0.25">
      <c r="C62" s="39">
        <v>7598</v>
      </c>
      <c r="D62" s="3" t="s">
        <v>204</v>
      </c>
      <c r="E62"/>
      <c r="F62" s="13">
        <v>356000</v>
      </c>
      <c r="G62" s="56">
        <v>519000</v>
      </c>
      <c r="H62" s="13">
        <v>613000</v>
      </c>
      <c r="I62" s="13">
        <v>231000</v>
      </c>
      <c r="J62" s="13">
        <v>458000</v>
      </c>
      <c r="K62"/>
      <c r="L62"/>
      <c r="M62"/>
      <c r="N62"/>
      <c r="O62"/>
      <c r="P62" s="10"/>
      <c r="S62" s="25" t="s">
        <v>11</v>
      </c>
      <c r="T62" s="25">
        <v>4056975</v>
      </c>
      <c r="V62" s="118" t="s">
        <v>187</v>
      </c>
    </row>
    <row r="63" spans="3:28" ht="11.25" customHeight="1" x14ac:dyDescent="0.25">
      <c r="C63" s="39">
        <v>7599</v>
      </c>
      <c r="D63" s="3" t="s">
        <v>205</v>
      </c>
      <c r="E63"/>
      <c r="F63" s="13">
        <v>161000</v>
      </c>
      <c r="G63" s="56">
        <v>356000</v>
      </c>
      <c r="H63" s="13">
        <v>519000</v>
      </c>
      <c r="I63" s="13">
        <v>613000</v>
      </c>
      <c r="J63" s="13">
        <v>231000</v>
      </c>
      <c r="K63"/>
      <c r="L63"/>
      <c r="M63"/>
      <c r="N63"/>
      <c r="O63"/>
      <c r="P63" s="10"/>
      <c r="S63" s="25" t="s">
        <v>270</v>
      </c>
      <c r="T63" s="25">
        <v>4098671</v>
      </c>
      <c r="V63" s="28" t="s">
        <v>188</v>
      </c>
    </row>
    <row r="64" spans="3:28" ht="11.25" customHeight="1" x14ac:dyDescent="0.25">
      <c r="C64" s="39">
        <v>7600</v>
      </c>
      <c r="D64" s="3" t="s">
        <v>206</v>
      </c>
      <c r="E64"/>
      <c r="F64" s="13">
        <v>0</v>
      </c>
      <c r="G64" s="56">
        <v>162000</v>
      </c>
      <c r="H64" s="13">
        <v>356000</v>
      </c>
      <c r="I64" s="13">
        <v>519000</v>
      </c>
      <c r="J64" s="13">
        <v>613000</v>
      </c>
      <c r="K64"/>
      <c r="L64"/>
      <c r="M64"/>
      <c r="N64"/>
      <c r="O64"/>
      <c r="P64" s="10"/>
      <c r="S64" s="25" t="s">
        <v>395</v>
      </c>
      <c r="T64" s="25">
        <v>4545218</v>
      </c>
      <c r="V64" s="28" t="s">
        <v>189</v>
      </c>
    </row>
    <row r="65" spans="3:28" ht="11.25" customHeight="1" x14ac:dyDescent="0.25">
      <c r="C65" s="39">
        <v>7601</v>
      </c>
      <c r="D65" s="3" t="s">
        <v>207</v>
      </c>
      <c r="E65"/>
      <c r="F65" s="13">
        <v>300000</v>
      </c>
      <c r="G65" s="56">
        <v>0</v>
      </c>
      <c r="H65" s="13">
        <v>162000</v>
      </c>
      <c r="I65" s="13">
        <v>356000</v>
      </c>
      <c r="J65" s="13">
        <v>519000</v>
      </c>
      <c r="K65"/>
      <c r="L65"/>
      <c r="M65"/>
      <c r="N65"/>
      <c r="O65"/>
      <c r="P65" s="10"/>
      <c r="S65" s="25" t="s">
        <v>218</v>
      </c>
      <c r="T65" s="25">
        <v>4057157</v>
      </c>
      <c r="V65" s="28" t="s">
        <v>164</v>
      </c>
      <c r="X65" s="27">
        <f>IF(ISNUMBER(F57),F57,NA())</f>
        <v>0.48875255623721903</v>
      </c>
      <c r="Y65" s="27">
        <f>IF(ISNUMBER(G57),G57,NA())</f>
        <v>0.57559880239521</v>
      </c>
      <c r="Z65" s="27">
        <f>IF(ISNUMBER(H57),H57,NA())</f>
        <v>1.55421686746988</v>
      </c>
      <c r="AA65" s="27">
        <f>IF(ISNUMBER(I57),I57,NA())</f>
        <v>0.87064220183486196</v>
      </c>
      <c r="AB65" s="27">
        <f>IF(ISNUMBER(J57),J57,NA())</f>
        <v>0.76709796672828101</v>
      </c>
    </row>
    <row r="66" spans="3:28" ht="11.25" customHeight="1" x14ac:dyDescent="0.25">
      <c r="C66" s="39">
        <v>7602</v>
      </c>
      <c r="D66" s="3" t="s">
        <v>208</v>
      </c>
      <c r="E66"/>
      <c r="F66" s="13">
        <v>4158000</v>
      </c>
      <c r="G66" s="56">
        <v>3369000</v>
      </c>
      <c r="H66" s="13">
        <v>3069000</v>
      </c>
      <c r="I66" s="13">
        <v>2539000</v>
      </c>
      <c r="J66" s="13">
        <v>2498000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39.723623601667001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3134000</v>
      </c>
      <c r="G69" s="56">
        <v>2911000</v>
      </c>
      <c r="H69" s="13">
        <v>2990000</v>
      </c>
      <c r="I69" s="13">
        <v>3234000</v>
      </c>
      <c r="J69" s="13">
        <v>2998000</v>
      </c>
      <c r="K69" s="4"/>
      <c r="L69" s="4"/>
      <c r="M69" s="4"/>
      <c r="N69"/>
      <c r="O69"/>
      <c r="P69" s="10"/>
      <c r="S69" s="25" t="s">
        <v>340</v>
      </c>
      <c r="T69" s="25">
        <v>4057049</v>
      </c>
      <c r="V69" s="28" t="str">
        <f>"Total Debt -"</f>
        <v>Total Debt -</v>
      </c>
      <c r="X69" s="47">
        <f>F44</f>
        <v>60.276376398332999</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4.2954719877206404</v>
      </c>
      <c r="Y71" s="27">
        <f>IF(ISNUMBER(G52),G52,NA())</f>
        <v>4.3820898778359503</v>
      </c>
      <c r="Z71" s="27">
        <f>IF(ISNUMBER(H52),H52,NA())</f>
        <v>3.93366355866356</v>
      </c>
      <c r="AA71" s="27">
        <f>IF(ISNUMBER(I52),I52,NA())</f>
        <v>3.1545646523716702</v>
      </c>
      <c r="AB71" s="27">
        <f>IF(ISNUMBER(J52),J52,NA())</f>
        <v>3.6171470805617099</v>
      </c>
    </row>
    <row r="72" spans="3:28" ht="11.25" customHeight="1" x14ac:dyDescent="0.25">
      <c r="C72" s="39">
        <v>18632</v>
      </c>
      <c r="D72" s="3" t="s">
        <v>137</v>
      </c>
      <c r="E72" s="5"/>
      <c r="F72" s="13">
        <v>1597000</v>
      </c>
      <c r="G72" s="56">
        <v>1523000</v>
      </c>
      <c r="H72" s="13">
        <v>1477000</v>
      </c>
      <c r="I72" s="13">
        <v>1452000</v>
      </c>
      <c r="J72" s="13">
        <v>1402000</v>
      </c>
      <c r="K72"/>
      <c r="L72"/>
      <c r="M72"/>
      <c r="N72"/>
      <c r="O72"/>
      <c r="P72" s="10"/>
      <c r="S72" s="25" t="s">
        <v>271</v>
      </c>
      <c r="T72" s="25">
        <v>4082886</v>
      </c>
    </row>
    <row r="73" spans="3:28" ht="11.25" customHeight="1" x14ac:dyDescent="0.25">
      <c r="C73" s="39">
        <v>18636</v>
      </c>
      <c r="D73" s="3" t="s">
        <v>138</v>
      </c>
      <c r="F73" s="13">
        <v>642000</v>
      </c>
      <c r="G73" s="56">
        <v>560000</v>
      </c>
      <c r="H73" s="13">
        <v>648000</v>
      </c>
      <c r="I73" s="13">
        <v>917000</v>
      </c>
      <c r="J73" s="13">
        <v>724000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2490000</v>
      </c>
      <c r="G75" s="56">
        <v>2335000</v>
      </c>
      <c r="H75" s="13">
        <v>2372000</v>
      </c>
      <c r="I75" s="13">
        <v>2609000</v>
      </c>
      <c r="J75" s="13">
        <v>2361000</v>
      </c>
      <c r="K75"/>
      <c r="L75"/>
      <c r="M75"/>
      <c r="N75"/>
      <c r="O75"/>
      <c r="P75" s="10"/>
      <c r="S75" s="25" t="s">
        <v>16</v>
      </c>
      <c r="T75" s="25">
        <v>4056958</v>
      </c>
    </row>
    <row r="76" spans="3:28" ht="11.25" customHeight="1" x14ac:dyDescent="0.25">
      <c r="C76" s="39">
        <v>6200</v>
      </c>
      <c r="D76" s="3" t="s">
        <v>141</v>
      </c>
      <c r="F76" s="13">
        <v>1303000</v>
      </c>
      <c r="G76" s="56">
        <v>1146000</v>
      </c>
      <c r="H76" s="13">
        <v>1287000</v>
      </c>
      <c r="I76" s="13">
        <v>1539000</v>
      </c>
      <c r="J76" s="13">
        <v>1353000</v>
      </c>
      <c r="K76"/>
      <c r="L76"/>
      <c r="M76"/>
      <c r="N76"/>
      <c r="O76"/>
      <c r="P76" s="10"/>
      <c r="S76" s="25" t="s">
        <v>312</v>
      </c>
      <c r="T76" s="25">
        <v>4246977</v>
      </c>
    </row>
    <row r="77" spans="3:28" ht="11.25" customHeight="1" x14ac:dyDescent="0.25">
      <c r="C77" s="39">
        <v>28017</v>
      </c>
      <c r="D77" s="3" t="s">
        <v>150</v>
      </c>
      <c r="E77"/>
      <c r="F77" s="13">
        <v>1303000</v>
      </c>
      <c r="G77" s="56">
        <v>1146000</v>
      </c>
      <c r="H77" s="13">
        <v>1287000</v>
      </c>
      <c r="I77" s="13">
        <v>1539000</v>
      </c>
      <c r="J77" s="13">
        <v>1353000</v>
      </c>
      <c r="K77"/>
      <c r="L77"/>
      <c r="M77"/>
      <c r="N77"/>
      <c r="O77"/>
      <c r="P77" s="10"/>
      <c r="S77" s="25" t="s">
        <v>272</v>
      </c>
      <c r="T77" s="25">
        <v>4142320</v>
      </c>
    </row>
    <row r="78" spans="3:28" ht="11.25" customHeight="1" x14ac:dyDescent="0.25">
      <c r="C78" s="39">
        <v>4424</v>
      </c>
      <c r="D78" s="3" t="s">
        <v>142</v>
      </c>
      <c r="F78" s="13">
        <v>457000</v>
      </c>
      <c r="G78" s="56">
        <v>387000</v>
      </c>
      <c r="H78" s="13">
        <v>436000</v>
      </c>
      <c r="I78" s="13">
        <v>425000</v>
      </c>
      <c r="J78" s="13">
        <v>424000</v>
      </c>
      <c r="K78"/>
      <c r="L78"/>
      <c r="M78"/>
      <c r="N78"/>
      <c r="O78"/>
      <c r="P78" s="10"/>
      <c r="S78" s="25" t="s">
        <v>273</v>
      </c>
      <c r="T78" s="25">
        <v>4237697</v>
      </c>
    </row>
    <row r="79" spans="3:28" ht="11.25" customHeight="1" x14ac:dyDescent="0.25">
      <c r="C79" s="39">
        <v>4427</v>
      </c>
      <c r="D79" s="3" t="s">
        <v>143</v>
      </c>
      <c r="F79" s="13">
        <v>76000</v>
      </c>
      <c r="G79" s="56">
        <v>53000</v>
      </c>
      <c r="H79" s="13">
        <v>80000</v>
      </c>
      <c r="I79" s="13">
        <v>89000</v>
      </c>
      <c r="J79" s="13">
        <v>-9000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381000</v>
      </c>
      <c r="G81" s="93">
        <v>334000</v>
      </c>
      <c r="H81" s="92">
        <v>356000</v>
      </c>
      <c r="I81" s="92">
        <v>336000</v>
      </c>
      <c r="J81" s="92">
        <v>433000</v>
      </c>
      <c r="K81"/>
      <c r="L81"/>
      <c r="M81"/>
      <c r="N81"/>
      <c r="O81"/>
      <c r="P81" s="10"/>
      <c r="S81" s="25" t="s">
        <v>275</v>
      </c>
      <c r="T81" s="25">
        <v>4276419</v>
      </c>
    </row>
    <row r="82" spans="3:20" ht="11.25" customHeight="1" x14ac:dyDescent="0.25">
      <c r="C82" s="39">
        <v>833</v>
      </c>
      <c r="D82" s="94" t="s">
        <v>146</v>
      </c>
      <c r="E82" s="95"/>
      <c r="F82" s="96">
        <v>381000</v>
      </c>
      <c r="G82" s="97">
        <v>334000</v>
      </c>
      <c r="H82" s="96">
        <v>356000</v>
      </c>
      <c r="I82" s="96">
        <v>336000</v>
      </c>
      <c r="J82" s="96">
        <v>433000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381000</v>
      </c>
      <c r="G84" s="56">
        <v>334000</v>
      </c>
      <c r="H84" s="13">
        <v>356000</v>
      </c>
      <c r="I84" s="13">
        <v>336000</v>
      </c>
      <c r="J84" s="13">
        <v>433000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956000</v>
      </c>
      <c r="G87" s="56">
        <v>769000</v>
      </c>
      <c r="H87" s="13">
        <v>1290000</v>
      </c>
      <c r="I87" s="13">
        <v>949000</v>
      </c>
      <c r="J87" s="13">
        <v>830000</v>
      </c>
      <c r="K87"/>
      <c r="L87"/>
      <c r="M87"/>
      <c r="N87"/>
      <c r="O87"/>
      <c r="P87" s="10"/>
      <c r="S87" s="25" t="s">
        <v>21</v>
      </c>
      <c r="T87" s="25">
        <v>4057039</v>
      </c>
    </row>
    <row r="88" spans="3:20" ht="11.25" customHeight="1" x14ac:dyDescent="0.25">
      <c r="C88" s="39">
        <v>18807</v>
      </c>
      <c r="D88" s="3" t="s">
        <v>152</v>
      </c>
      <c r="E88"/>
      <c r="F88" s="13">
        <v>11204000</v>
      </c>
      <c r="G88" s="56">
        <v>9664000</v>
      </c>
      <c r="H88" s="13">
        <v>9033000</v>
      </c>
      <c r="I88" s="13">
        <v>8402000</v>
      </c>
      <c r="J88" s="13">
        <v>7863000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12980000</v>
      </c>
      <c r="G92" s="97">
        <v>11316000</v>
      </c>
      <c r="H92" s="96">
        <v>11262000</v>
      </c>
      <c r="I92" s="96">
        <v>10507000</v>
      </c>
      <c r="J92" s="96">
        <v>10292000</v>
      </c>
      <c r="K92"/>
      <c r="L92"/>
      <c r="M92"/>
      <c r="N92"/>
      <c r="O92"/>
      <c r="P92" s="10"/>
      <c r="S92" s="25" t="s">
        <v>24</v>
      </c>
      <c r="T92" s="25">
        <v>4004172</v>
      </c>
    </row>
    <row r="93" spans="3:20" ht="11.25" customHeight="1" x14ac:dyDescent="0.25">
      <c r="C93" s="39">
        <v>6361</v>
      </c>
      <c r="D93" s="3" t="s">
        <v>157</v>
      </c>
      <c r="E93"/>
      <c r="F93" s="13">
        <v>1956000</v>
      </c>
      <c r="G93" s="56">
        <v>1336000</v>
      </c>
      <c r="H93" s="13">
        <v>830000</v>
      </c>
      <c r="I93" s="13">
        <v>1090000</v>
      </c>
      <c r="J93" s="13">
        <v>1082000</v>
      </c>
      <c r="K93"/>
      <c r="L93"/>
      <c r="M93"/>
      <c r="N93"/>
      <c r="O93"/>
      <c r="P93" s="10"/>
      <c r="S93" s="25" t="s">
        <v>25</v>
      </c>
      <c r="T93" s="25">
        <v>4000672</v>
      </c>
    </row>
    <row r="94" spans="3:20" ht="11.25" customHeight="1" x14ac:dyDescent="0.25">
      <c r="C94" s="39">
        <v>6148</v>
      </c>
      <c r="D94" s="3" t="s">
        <v>158</v>
      </c>
      <c r="E94"/>
      <c r="F94" s="13">
        <v>4975000</v>
      </c>
      <c r="G94" s="56">
        <v>4407000</v>
      </c>
      <c r="H94" s="13">
        <v>4720000</v>
      </c>
      <c r="I94" s="13">
        <v>4258000</v>
      </c>
      <c r="J94" s="13">
        <v>4319000</v>
      </c>
      <c r="K94"/>
      <c r="L94"/>
      <c r="M94"/>
      <c r="N94"/>
      <c r="O94"/>
      <c r="P94" s="10"/>
      <c r="S94" s="25" t="s">
        <v>26</v>
      </c>
      <c r="T94" s="25">
        <v>4059402</v>
      </c>
    </row>
    <row r="95" spans="3:20" ht="11.25" customHeight="1" x14ac:dyDescent="0.25">
      <c r="C95" s="39">
        <v>18082</v>
      </c>
      <c r="D95" s="3" t="s">
        <v>159</v>
      </c>
      <c r="E95"/>
      <c r="F95" s="13">
        <v>98000</v>
      </c>
      <c r="G95" s="56">
        <v>94000</v>
      </c>
      <c r="H95" s="13">
        <v>68000</v>
      </c>
      <c r="I95" s="13">
        <v>65000</v>
      </c>
      <c r="J95" s="13">
        <v>54000</v>
      </c>
      <c r="K95"/>
      <c r="L95"/>
      <c r="M95"/>
      <c r="N95"/>
      <c r="O95"/>
      <c r="P95" s="10"/>
      <c r="S95" s="25" t="s">
        <v>27</v>
      </c>
      <c r="T95" s="25">
        <v>4057080</v>
      </c>
    </row>
    <row r="96" spans="3:20" ht="11.25" customHeight="1" x14ac:dyDescent="0.25">
      <c r="C96" s="39">
        <v>845</v>
      </c>
      <c r="D96" s="3" t="s">
        <v>173</v>
      </c>
      <c r="E96"/>
      <c r="F96" s="13">
        <v>5496000</v>
      </c>
      <c r="G96" s="56">
        <v>5020000</v>
      </c>
      <c r="H96" s="13">
        <v>4951000</v>
      </c>
      <c r="I96" s="13">
        <v>4716000</v>
      </c>
      <c r="J96" s="13">
        <v>4753000</v>
      </c>
      <c r="K96"/>
      <c r="L96"/>
      <c r="M96"/>
      <c r="N96"/>
      <c r="O96"/>
      <c r="P96" s="10"/>
      <c r="S96" s="25" t="s">
        <v>28</v>
      </c>
      <c r="T96" s="25">
        <v>4057041</v>
      </c>
    </row>
    <row r="97" spans="3:20" ht="11.25" customHeight="1" x14ac:dyDescent="0.25">
      <c r="C97" s="39">
        <v>49691</v>
      </c>
      <c r="D97" s="32" t="s">
        <v>192</v>
      </c>
      <c r="E97"/>
      <c r="F97" s="13">
        <v>3622000</v>
      </c>
      <c r="G97" s="56">
        <v>3111000</v>
      </c>
      <c r="H97" s="13">
        <v>3251000</v>
      </c>
      <c r="I97" s="13">
        <v>2682000</v>
      </c>
      <c r="J97" s="13">
        <v>2369000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3622000</v>
      </c>
      <c r="G99" s="97">
        <v>3111000</v>
      </c>
      <c r="H99" s="96">
        <v>3251000</v>
      </c>
      <c r="I99" s="96">
        <v>2682000</v>
      </c>
      <c r="J99" s="96">
        <v>2369000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9118000</v>
      </c>
      <c r="G101" s="56">
        <v>8131000</v>
      </c>
      <c r="H101" s="13">
        <v>8202000</v>
      </c>
      <c r="I101" s="13">
        <v>7398000</v>
      </c>
      <c r="J101" s="13">
        <v>7122000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770000</v>
      </c>
      <c r="G104" s="56">
        <v>899000</v>
      </c>
      <c r="H104" s="13">
        <v>918000</v>
      </c>
      <c r="I104" s="13">
        <v>1115000</v>
      </c>
      <c r="J104" s="13">
        <v>905000</v>
      </c>
      <c r="K104"/>
      <c r="L104"/>
      <c r="M104"/>
      <c r="N104"/>
      <c r="O104"/>
      <c r="P104" s="10"/>
      <c r="S104" s="25" t="s">
        <v>410</v>
      </c>
      <c r="T104" s="25">
        <v>4057043</v>
      </c>
    </row>
    <row r="105" spans="3:20" ht="11.25" customHeight="1" x14ac:dyDescent="0.25">
      <c r="C105" s="39">
        <v>4993</v>
      </c>
      <c r="D105" s="3" t="s">
        <v>168</v>
      </c>
      <c r="E105"/>
      <c r="F105" s="13">
        <v>-1617000</v>
      </c>
      <c r="G105" s="56">
        <v>-564000</v>
      </c>
      <c r="H105" s="13">
        <v>-1495000</v>
      </c>
      <c r="I105" s="13">
        <v>-911000</v>
      </c>
      <c r="J105" s="13">
        <v>-776000</v>
      </c>
      <c r="K105"/>
      <c r="L105"/>
      <c r="M105"/>
      <c r="N105"/>
      <c r="O105"/>
      <c r="P105" s="10"/>
      <c r="S105" s="25" t="s">
        <v>261</v>
      </c>
      <c r="T105" s="25">
        <v>4057083</v>
      </c>
    </row>
    <row r="106" spans="3:20" ht="11.25" customHeight="1" x14ac:dyDescent="0.25">
      <c r="C106" s="39">
        <v>4992</v>
      </c>
      <c r="D106" s="3" t="s">
        <v>169</v>
      </c>
      <c r="E106"/>
      <c r="F106" s="13">
        <v>926000</v>
      </c>
      <c r="G106" s="56">
        <v>-416000</v>
      </c>
      <c r="H106" s="13">
        <v>442000</v>
      </c>
      <c r="I106" s="13">
        <v>-108000</v>
      </c>
      <c r="J106" s="13">
        <v>-236000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79000</v>
      </c>
      <c r="G108" s="56">
        <v>-81000</v>
      </c>
      <c r="H108" s="13">
        <v>-135000</v>
      </c>
      <c r="I108" s="13">
        <v>96000</v>
      </c>
      <c r="J108" s="13">
        <v>-107000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3.1320002466141901</v>
      </c>
      <c r="G111" s="55">
        <v>2.99874304183875</v>
      </c>
      <c r="H111" s="14">
        <v>3.1472743145727202</v>
      </c>
      <c r="I111" s="14">
        <v>3.2289451872139501</v>
      </c>
      <c r="J111" s="14">
        <v>4.21365057353818</v>
      </c>
      <c r="K111"/>
      <c r="L111"/>
      <c r="M111"/>
      <c r="N111"/>
      <c r="O111"/>
      <c r="P111" s="10"/>
      <c r="S111" s="25" t="s">
        <v>291</v>
      </c>
      <c r="T111" s="25">
        <v>4062444</v>
      </c>
    </row>
    <row r="112" spans="3:20" ht="11.25" customHeight="1" x14ac:dyDescent="0.25">
      <c r="C112" s="39">
        <v>284</v>
      </c>
      <c r="D112" s="3" t="s">
        <v>166</v>
      </c>
      <c r="E112"/>
      <c r="F112" s="14">
        <v>11.531913283644201</v>
      </c>
      <c r="G112" s="55">
        <v>10.998600477484199</v>
      </c>
      <c r="H112" s="14">
        <v>10.885601804074501</v>
      </c>
      <c r="I112" s="14">
        <v>13.5313365215203</v>
      </c>
      <c r="J112" s="14">
        <v>19.7581565138033</v>
      </c>
      <c r="K112"/>
      <c r="L112"/>
      <c r="M112"/>
      <c r="N112"/>
      <c r="O112"/>
      <c r="P112" s="10"/>
      <c r="S112" s="25" t="s">
        <v>36</v>
      </c>
      <c r="T112" s="25">
        <v>4057103</v>
      </c>
    </row>
    <row r="113" spans="2:20" ht="11.25" customHeight="1" x14ac:dyDescent="0.25">
      <c r="C113" s="39">
        <v>18791</v>
      </c>
      <c r="D113" s="76" t="s">
        <v>172</v>
      </c>
      <c r="E113" s="61"/>
      <c r="F113" s="100">
        <v>4.2804780428890403</v>
      </c>
      <c r="G113" s="101">
        <v>4.1446276504986903</v>
      </c>
      <c r="H113" s="100">
        <v>4.27217088683547</v>
      </c>
      <c r="I113" s="100">
        <v>4.5789043336058901</v>
      </c>
      <c r="J113" s="100">
        <v>6.1110719074165596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870625A-0836-4212-B257-80B2EBE67BA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7C4E1-690C-455A-AB88-94F97CFFD109}">
  <sheetPr codeName="Sheet13">
    <outlinePr summaryRight="0"/>
    <pageSetUpPr autoPageBreaks="0"/>
  </sheetPr>
  <dimension ref="A1:AB460"/>
  <sheetViews>
    <sheetView showGridLines="0" topLeftCell="A5"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CMS Energy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_xll.SNL.Clients.Office.Excel.Functions.SNLTable(1,CMS!F20:G20,CMS!C24:C35,CMS!F21:G21,,"Options:Curr=USD,Mag=SNLstandard,ConvMethod=SNLrecommended")</f>
        <v>SNLTable</v>
      </c>
      <c r="D20" s="10"/>
      <c r="E20" s="10"/>
      <c r="F20" s="22">
        <f>VLOOKUP(V40,S:T,2,FALSE)</f>
        <v>4004172</v>
      </c>
      <c r="G20" s="51">
        <f>F20</f>
        <v>4004172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CMS Energy Corporation</v>
      </c>
    </row>
    <row r="25" spans="3:27" ht="11.25" customHeight="1" x14ac:dyDescent="0.25">
      <c r="C25" s="39">
        <v>44942</v>
      </c>
      <c r="D25" s="23" t="s">
        <v>126</v>
      </c>
      <c r="E25" s="10"/>
      <c r="F25" s="74" t="s">
        <v>284</v>
      </c>
      <c r="G25" s="75" t="s">
        <v>373</v>
      </c>
      <c r="H25" s="129"/>
      <c r="I25"/>
      <c r="J25"/>
      <c r="K25"/>
      <c r="L25"/>
      <c r="M25"/>
      <c r="N25"/>
      <c r="O25"/>
      <c r="P25" s="10"/>
    </row>
    <row r="26" spans="3:27" ht="11.25" customHeight="1" x14ac:dyDescent="0.25">
      <c r="C26" s="39">
        <v>44944</v>
      </c>
      <c r="D26" s="76" t="s">
        <v>125</v>
      </c>
      <c r="E26" s="61"/>
      <c r="F26" s="77">
        <v>41976</v>
      </c>
      <c r="G26" s="78"/>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284</v>
      </c>
      <c r="G28" s="52" t="s">
        <v>374</v>
      </c>
      <c r="H28" s="129"/>
      <c r="I28"/>
      <c r="J28"/>
      <c r="K28"/>
      <c r="L28"/>
      <c r="M28"/>
      <c r="N28"/>
      <c r="O28"/>
      <c r="P28" s="10"/>
    </row>
    <row r="29" spans="3:27" ht="11.25" customHeight="1" x14ac:dyDescent="0.25">
      <c r="C29" s="48">
        <v>44952</v>
      </c>
      <c r="D29" s="76" t="s">
        <v>125</v>
      </c>
      <c r="E29" s="61"/>
      <c r="F29" s="77">
        <v>41976</v>
      </c>
      <c r="G29" s="78">
        <v>44319</v>
      </c>
      <c r="H29" s="130"/>
      <c r="I29"/>
      <c r="J29"/>
      <c r="K29"/>
      <c r="L29"/>
      <c r="M29"/>
      <c r="N29"/>
      <c r="O29"/>
      <c r="P29" s="10"/>
    </row>
    <row r="30" spans="3:27" ht="11.25" customHeight="1" x14ac:dyDescent="0.25">
      <c r="C30" s="39">
        <v>44965</v>
      </c>
      <c r="D30" s="2" t="s">
        <v>131</v>
      </c>
      <c r="E30"/>
      <c r="F30" s="24" t="s">
        <v>373</v>
      </c>
      <c r="G30" s="52" t="s">
        <v>285</v>
      </c>
      <c r="H30" s="129"/>
      <c r="I30"/>
      <c r="J30"/>
      <c r="K30"/>
      <c r="L30"/>
      <c r="M30"/>
      <c r="N30"/>
      <c r="O30"/>
      <c r="P30" s="10"/>
      <c r="Q30" s="44"/>
      <c r="R30" s="4"/>
      <c r="S30" s="113" t="s">
        <v>213</v>
      </c>
    </row>
    <row r="31" spans="3:27" ht="11.25" customHeight="1" x14ac:dyDescent="0.25">
      <c r="C31" s="39">
        <v>44966</v>
      </c>
      <c r="D31" s="3" t="s">
        <v>126</v>
      </c>
      <c r="E31"/>
      <c r="F31" s="24" t="s">
        <v>373</v>
      </c>
      <c r="G31" s="52" t="s">
        <v>382</v>
      </c>
      <c r="H31" s="129"/>
      <c r="I31"/>
      <c r="J31"/>
      <c r="K31"/>
      <c r="L31"/>
      <c r="M31"/>
      <c r="N31"/>
      <c r="O31"/>
      <c r="P31" s="10"/>
      <c r="S31" s="2" t="s">
        <v>214</v>
      </c>
    </row>
    <row r="32" spans="3:27" ht="11.25" customHeight="1" x14ac:dyDescent="0.25">
      <c r="C32" s="39">
        <v>44968</v>
      </c>
      <c r="D32" s="76" t="s">
        <v>125</v>
      </c>
      <c r="E32" s="61"/>
      <c r="F32" s="77"/>
      <c r="G32" s="78">
        <v>41713</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284</v>
      </c>
      <c r="G34" s="52" t="s">
        <v>373</v>
      </c>
      <c r="H34" s="129"/>
      <c r="I34"/>
      <c r="J34"/>
      <c r="K34"/>
      <c r="L34"/>
      <c r="M34"/>
      <c r="N34"/>
      <c r="O34"/>
      <c r="P34" s="10"/>
    </row>
    <row r="35" spans="3:24" ht="11.25" customHeight="1" x14ac:dyDescent="0.25">
      <c r="C35" s="39">
        <v>44948</v>
      </c>
      <c r="D35" s="23" t="s">
        <v>125</v>
      </c>
      <c r="E35" s="10"/>
      <c r="F35" s="30">
        <v>41351</v>
      </c>
      <c r="G35" s="53"/>
      <c r="H35" s="130"/>
      <c r="I35" s="10"/>
      <c r="J35"/>
      <c r="K35"/>
      <c r="L35"/>
      <c r="M35"/>
      <c r="N35"/>
      <c r="O35"/>
      <c r="P35" s="10"/>
    </row>
    <row r="36" spans="3:24" ht="11.25" hidden="1" customHeight="1" outlineLevel="1" x14ac:dyDescent="0.25">
      <c r="C36" s="12" t="str">
        <f>_xll.SNL.Clients.Office.Excel.Functions.SNLTable(1,CMS!F36:J36,CMS!C41:C113,CMS!F37:J37,,"Options:Curr=USD,Mag=SNLstandard,ConvMethod=SNLrecommended")</f>
        <v>SNLTable</v>
      </c>
      <c r="E36"/>
      <c r="F36" s="11">
        <f>F20</f>
        <v>4004172</v>
      </c>
      <c r="G36" s="54">
        <f>F20</f>
        <v>4004172</v>
      </c>
      <c r="H36" s="11">
        <f>F20</f>
        <v>4004172</v>
      </c>
      <c r="I36" s="11">
        <f>F20</f>
        <v>4004172</v>
      </c>
      <c r="J36" s="11">
        <f>F20</f>
        <v>4004172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CMS Energy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32.542665583096301</v>
      </c>
      <c r="G42" s="55">
        <v>29.7081081081081</v>
      </c>
      <c r="H42" s="31">
        <v>27.349029867015499</v>
      </c>
      <c r="I42" s="14">
        <v>28.698171283722601</v>
      </c>
      <c r="J42" s="14">
        <v>29.675910457734702</v>
      </c>
      <c r="K42"/>
      <c r="L42"/>
      <c r="M42"/>
      <c r="N42"/>
      <c r="O42"/>
      <c r="P42" s="10"/>
      <c r="S42" s="25" t="s">
        <v>335</v>
      </c>
      <c r="T42" s="25">
        <v>4056935</v>
      </c>
      <c r="V42" s="8" t="str">
        <f>_xll.SNL.Clients.Office.Excel.Functions.SNLTable(1,CMS!X42,CMS!W48:W56,CMS!X43,,"Options:Curr=USD,Mag=SNLstandard,ConvMethod=SNLrecommended")</f>
        <v>SNLTable</v>
      </c>
      <c r="W42" s="3"/>
      <c r="X42" s="7">
        <f>F36</f>
        <v>4004172</v>
      </c>
    </row>
    <row r="43" spans="3:24" ht="11.25" customHeight="1" x14ac:dyDescent="0.25">
      <c r="C43" s="39">
        <v>18869</v>
      </c>
      <c r="D43" s="3" t="s">
        <v>196</v>
      </c>
      <c r="E43"/>
      <c r="F43" s="14">
        <v>1.1377488825680599</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63.490451036164202</v>
      </c>
      <c r="G44" s="55">
        <v>67.151351351351394</v>
      </c>
      <c r="H44" s="31">
        <v>72.449313276651395</v>
      </c>
      <c r="I44" s="14">
        <v>71.078520127949801</v>
      </c>
      <c r="J44" s="14">
        <v>70.0768459739392</v>
      </c>
      <c r="K44"/>
      <c r="L44"/>
      <c r="M44"/>
      <c r="N44"/>
      <c r="O44"/>
      <c r="P44" s="10"/>
      <c r="S44" s="25" t="s">
        <v>408</v>
      </c>
      <c r="T44" s="25">
        <v>4024697</v>
      </c>
      <c r="V44" s="3"/>
      <c r="W44" s="3"/>
      <c r="X44" s="7">
        <v>1</v>
      </c>
    </row>
    <row r="45" spans="3:24" ht="11.25" customHeight="1" x14ac:dyDescent="0.25">
      <c r="C45" s="39">
        <v>18861</v>
      </c>
      <c r="D45" s="3" t="s">
        <v>163</v>
      </c>
      <c r="E45"/>
      <c r="F45" s="14">
        <v>61.534945144250301</v>
      </c>
      <c r="G45" s="55">
        <v>63.918918918918898</v>
      </c>
      <c r="H45" s="31">
        <v>65.751035535208203</v>
      </c>
      <c r="I45" s="14">
        <v>64.481863721407507</v>
      </c>
      <c r="J45" s="14">
        <v>61.570330771800897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2.2783300198807201</v>
      </c>
      <c r="G47" s="55">
        <v>2.4260355029585798</v>
      </c>
      <c r="H47" s="14">
        <v>2.3690248565965599</v>
      </c>
      <c r="I47" s="14">
        <v>2.5206073752711502</v>
      </c>
      <c r="J47" s="14">
        <v>3.0409090909090901</v>
      </c>
      <c r="K47"/>
      <c r="L47"/>
      <c r="M47"/>
      <c r="N47"/>
      <c r="O47"/>
      <c r="P47" s="10"/>
      <c r="S47" s="25" t="s">
        <v>215</v>
      </c>
      <c r="T47" s="25">
        <v>4056955</v>
      </c>
      <c r="V47" s="3"/>
      <c r="W47" s="3"/>
      <c r="X47" s="7"/>
    </row>
    <row r="48" spans="3:24" ht="11.25" customHeight="1" x14ac:dyDescent="0.25">
      <c r="C48" s="39">
        <v>18778</v>
      </c>
      <c r="D48" s="3" t="s">
        <v>197</v>
      </c>
      <c r="E48"/>
      <c r="F48" s="14">
        <v>2.2559055118110201</v>
      </c>
      <c r="G48" s="55">
        <v>2.4260355029585798</v>
      </c>
      <c r="H48" s="14">
        <v>2.3690248565965599</v>
      </c>
      <c r="I48" s="14">
        <v>2.5206073752711502</v>
      </c>
      <c r="J48" s="14">
        <v>3.0409090909090901</v>
      </c>
      <c r="K48" s="4"/>
      <c r="L48" s="4"/>
      <c r="M48" s="4"/>
      <c r="N48" s="4"/>
      <c r="O48" s="4"/>
      <c r="P48" s="44"/>
      <c r="Q48" s="44"/>
      <c r="S48" s="25" t="s">
        <v>5</v>
      </c>
      <c r="T48" s="25">
        <v>4022309</v>
      </c>
      <c r="V48" s="17" t="s">
        <v>174</v>
      </c>
      <c r="W48" s="114">
        <v>7597</v>
      </c>
      <c r="X48" s="20">
        <v>382000</v>
      </c>
    </row>
    <row r="49" spans="3:28" ht="11.25" customHeight="1" x14ac:dyDescent="0.25">
      <c r="C49" s="39">
        <v>7270</v>
      </c>
      <c r="D49" s="3" t="s">
        <v>148</v>
      </c>
      <c r="E49"/>
      <c r="F49" s="14">
        <v>4.8739999999999997</v>
      </c>
      <c r="G49" s="55">
        <v>4.6673267326732697</v>
      </c>
      <c r="H49" s="14">
        <v>4.5086705202312096</v>
      </c>
      <c r="I49" s="14">
        <v>4.7270742358078603</v>
      </c>
      <c r="J49" s="14">
        <v>5.0342465753424701</v>
      </c>
      <c r="K49"/>
      <c r="L49"/>
      <c r="M49"/>
      <c r="N49"/>
      <c r="O49"/>
      <c r="P49" s="10"/>
      <c r="S49" s="25" t="s">
        <v>6</v>
      </c>
      <c r="T49" s="25">
        <v>4057038</v>
      </c>
      <c r="V49" s="17" t="s">
        <v>175</v>
      </c>
      <c r="W49" s="114">
        <v>7598</v>
      </c>
      <c r="X49" s="20">
        <v>681000</v>
      </c>
    </row>
    <row r="50" spans="3:28" ht="11.25" customHeight="1" x14ac:dyDescent="0.25">
      <c r="C50" s="39">
        <v>11512</v>
      </c>
      <c r="D50" s="3" t="s">
        <v>198</v>
      </c>
      <c r="E50"/>
      <c r="F50" s="14">
        <v>4.82574257425743</v>
      </c>
      <c r="G50" s="55">
        <v>4.6990099009900996</v>
      </c>
      <c r="H50" s="14">
        <v>4.5086705202312096</v>
      </c>
      <c r="I50" s="14">
        <v>4.7620087336244499</v>
      </c>
      <c r="J50" s="14">
        <v>5.0753424657534199</v>
      </c>
      <c r="K50"/>
      <c r="L50"/>
      <c r="M50"/>
      <c r="N50"/>
      <c r="O50"/>
      <c r="P50" s="10"/>
      <c r="S50" s="25" t="s">
        <v>269</v>
      </c>
      <c r="T50" s="25">
        <v>4135391</v>
      </c>
      <c r="V50" s="18" t="s">
        <v>176</v>
      </c>
      <c r="W50" s="115">
        <v>7599</v>
      </c>
      <c r="X50" s="20">
        <v>608000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346000</v>
      </c>
    </row>
    <row r="52" spans="3:28" ht="11.25" customHeight="1" x14ac:dyDescent="0.25">
      <c r="C52" s="39">
        <v>18788</v>
      </c>
      <c r="D52" s="3" t="s">
        <v>210</v>
      </c>
      <c r="E52"/>
      <c r="F52" s="14">
        <v>5.5406237176856798</v>
      </c>
      <c r="G52" s="55">
        <v>6.1046881629189604</v>
      </c>
      <c r="H52" s="14">
        <v>5.3792735042734998</v>
      </c>
      <c r="I52" s="14">
        <v>4.9957274826789799</v>
      </c>
      <c r="J52" s="14">
        <v>4.6107142857142902</v>
      </c>
      <c r="K52"/>
      <c r="L52"/>
      <c r="M52"/>
      <c r="N52"/>
      <c r="O52"/>
      <c r="P52" s="10"/>
      <c r="S52" s="25" t="s">
        <v>7</v>
      </c>
      <c r="T52" s="25">
        <v>4007308</v>
      </c>
      <c r="V52" s="19" t="s">
        <v>178</v>
      </c>
      <c r="W52" s="114">
        <v>7601</v>
      </c>
      <c r="X52" s="20">
        <v>347000</v>
      </c>
    </row>
    <row r="53" spans="3:28" ht="11.25" customHeight="1" x14ac:dyDescent="0.25">
      <c r="C53" s="39">
        <v>18794</v>
      </c>
      <c r="D53" s="3" t="s">
        <v>199</v>
      </c>
      <c r="E53"/>
      <c r="F53" s="14">
        <v>4.4980000000000002</v>
      </c>
      <c r="G53" s="55">
        <v>3.4990099009900999</v>
      </c>
      <c r="H53" s="14">
        <v>4.5048169556840101</v>
      </c>
      <c r="I53" s="14">
        <v>4.6462882096069897</v>
      </c>
      <c r="J53" s="14">
        <v>4.89041095890411</v>
      </c>
      <c r="K53"/>
      <c r="L53"/>
      <c r="M53"/>
      <c r="N53"/>
      <c r="O53"/>
      <c r="P53" s="10"/>
      <c r="S53" s="25" t="s">
        <v>217</v>
      </c>
      <c r="T53" s="25">
        <v>4272394</v>
      </c>
      <c r="V53" s="17" t="s">
        <v>179</v>
      </c>
      <c r="W53" s="114">
        <v>7602</v>
      </c>
      <c r="X53" s="20">
        <v>10236000</v>
      </c>
    </row>
    <row r="54" spans="3:28" ht="11.25" customHeight="1" x14ac:dyDescent="0.25">
      <c r="C54" s="39">
        <v>18792</v>
      </c>
      <c r="D54" s="3" t="s">
        <v>200</v>
      </c>
      <c r="E54"/>
      <c r="F54" s="14">
        <v>12.990187002407</v>
      </c>
      <c r="G54" s="55">
        <v>8.7985405264529604</v>
      </c>
      <c r="H54" s="14">
        <v>14.498510427010901</v>
      </c>
      <c r="I54" s="14">
        <v>15.468182973903801</v>
      </c>
      <c r="J54" s="14">
        <v>16.790232746855501</v>
      </c>
      <c r="K54"/>
      <c r="L54"/>
      <c r="M54"/>
      <c r="N54"/>
      <c r="O54"/>
      <c r="P54" s="10"/>
      <c r="S54" s="25" t="s">
        <v>8</v>
      </c>
      <c r="T54" s="25">
        <v>4006321</v>
      </c>
      <c r="V54" s="26" t="s">
        <v>183</v>
      </c>
      <c r="W54" s="116"/>
      <c r="X54" s="20"/>
    </row>
    <row r="55" spans="3:28" ht="11.25" customHeight="1" x14ac:dyDescent="0.25">
      <c r="C55" s="39">
        <v>11576</v>
      </c>
      <c r="D55" s="3" t="s">
        <v>201</v>
      </c>
      <c r="E55"/>
      <c r="F55" s="14">
        <v>4.6379999999999999</v>
      </c>
      <c r="G55" s="55">
        <v>3.5267326732673299</v>
      </c>
      <c r="H55" s="14">
        <v>4.4489402697495199</v>
      </c>
      <c r="I55" s="14">
        <v>4.7183406113537103</v>
      </c>
      <c r="J55" s="14">
        <v>4.8926940639269398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24</v>
      </c>
    </row>
    <row r="57" spans="3:28" ht="11.25" customHeight="1" x14ac:dyDescent="0.25">
      <c r="C57" s="39">
        <v>6419</v>
      </c>
      <c r="D57" s="3" t="s">
        <v>164</v>
      </c>
      <c r="E57"/>
      <c r="F57" s="14">
        <v>1.1919237749546301</v>
      </c>
      <c r="G57" s="55">
        <v>0.78204294079375403</v>
      </c>
      <c r="H57" s="14">
        <v>0.86205621301775104</v>
      </c>
      <c r="I57" s="14">
        <v>0.94054878048780499</v>
      </c>
      <c r="J57" s="14">
        <v>0.88900862068965503</v>
      </c>
      <c r="K57"/>
      <c r="L57"/>
      <c r="M57"/>
      <c r="N57"/>
      <c r="O57"/>
      <c r="P57" s="10"/>
      <c r="S57" s="25" t="s">
        <v>338</v>
      </c>
      <c r="T57" s="25">
        <v>4963960</v>
      </c>
    </row>
    <row r="58" spans="3:28" ht="11.25" customHeight="1" x14ac:dyDescent="0.25">
      <c r="C58" s="39">
        <v>4963</v>
      </c>
      <c r="D58" s="3" t="s">
        <v>202</v>
      </c>
      <c r="E58"/>
      <c r="F58" s="14">
        <v>1.7390094602114601</v>
      </c>
      <c r="G58" s="55">
        <v>2.0442652624650299</v>
      </c>
      <c r="H58" s="14">
        <v>2.6296735905044502</v>
      </c>
      <c r="I58" s="14">
        <v>2.45763772954925</v>
      </c>
      <c r="J58" s="14">
        <v>2.34189370254578</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382000</v>
      </c>
      <c r="G61" s="56">
        <v>591000</v>
      </c>
      <c r="H61" s="13">
        <v>1220000</v>
      </c>
      <c r="I61" s="13">
        <v>1093000</v>
      </c>
      <c r="J61" s="13">
        <v>1273000</v>
      </c>
      <c r="K61"/>
      <c r="L61"/>
      <c r="M61"/>
      <c r="N61"/>
      <c r="O61"/>
      <c r="P61" s="10"/>
      <c r="S61" s="25" t="s">
        <v>409</v>
      </c>
      <c r="T61" s="25">
        <v>4086899</v>
      </c>
      <c r="V61" s="28" t="s">
        <v>148</v>
      </c>
      <c r="X61" s="27">
        <f>IF(ISNUMBER(F49),F49,NA())</f>
        <v>4.8739999999999997</v>
      </c>
      <c r="Y61" s="27">
        <f>IF(ISNUMBER(G49),G49,NA())</f>
        <v>4.6673267326732697</v>
      </c>
      <c r="Z61" s="27">
        <f>IF(ISNUMBER(H49),H49,NA())</f>
        <v>4.5086705202312096</v>
      </c>
      <c r="AA61" s="27">
        <f>IF(ISNUMBER(I49),I49,NA())</f>
        <v>4.7270742358078603</v>
      </c>
      <c r="AB61" s="27">
        <f>IF(ISNUMBER(J49),J49,NA())</f>
        <v>5.0342465753424701</v>
      </c>
    </row>
    <row r="62" spans="3:28" ht="11.25" customHeight="1" x14ac:dyDescent="0.25">
      <c r="C62" s="39">
        <v>7598</v>
      </c>
      <c r="D62" s="3" t="s">
        <v>204</v>
      </c>
      <c r="E62"/>
      <c r="F62" s="13">
        <v>681000</v>
      </c>
      <c r="G62" s="56">
        <v>55000</v>
      </c>
      <c r="H62" s="13">
        <v>561000</v>
      </c>
      <c r="I62" s="13">
        <v>1032000</v>
      </c>
      <c r="J62" s="13">
        <v>1458000</v>
      </c>
      <c r="K62"/>
      <c r="L62"/>
      <c r="M62"/>
      <c r="N62"/>
      <c r="O62"/>
      <c r="P62" s="10"/>
      <c r="S62" s="25" t="s">
        <v>11</v>
      </c>
      <c r="T62" s="25">
        <v>4056975</v>
      </c>
      <c r="V62" s="118" t="s">
        <v>187</v>
      </c>
    </row>
    <row r="63" spans="3:28" ht="11.25" customHeight="1" x14ac:dyDescent="0.25">
      <c r="C63" s="39">
        <v>7599</v>
      </c>
      <c r="D63" s="3" t="s">
        <v>205</v>
      </c>
      <c r="E63"/>
      <c r="F63" s="13">
        <v>608000</v>
      </c>
      <c r="G63" s="56">
        <v>681000</v>
      </c>
      <c r="H63" s="13">
        <v>1373000</v>
      </c>
      <c r="I63" s="13">
        <v>335000</v>
      </c>
      <c r="J63" s="13">
        <v>931000</v>
      </c>
      <c r="K63"/>
      <c r="L63"/>
      <c r="M63"/>
      <c r="N63"/>
      <c r="O63"/>
      <c r="P63" s="10"/>
      <c r="S63" s="25" t="s">
        <v>270</v>
      </c>
      <c r="T63" s="25">
        <v>4098671</v>
      </c>
      <c r="V63" s="28" t="s">
        <v>188</v>
      </c>
    </row>
    <row r="64" spans="3:28" ht="11.25" customHeight="1" x14ac:dyDescent="0.25">
      <c r="C64" s="39">
        <v>7600</v>
      </c>
      <c r="D64" s="3" t="s">
        <v>206</v>
      </c>
      <c r="E64"/>
      <c r="F64" s="13">
        <v>346000</v>
      </c>
      <c r="G64" s="56">
        <v>608000</v>
      </c>
      <c r="H64" s="13">
        <v>687000</v>
      </c>
      <c r="I64" s="13">
        <v>1157000</v>
      </c>
      <c r="J64" s="13">
        <v>204000</v>
      </c>
      <c r="K64"/>
      <c r="L64"/>
      <c r="M64"/>
      <c r="N64"/>
      <c r="O64"/>
      <c r="P64" s="10"/>
      <c r="S64" s="25" t="s">
        <v>395</v>
      </c>
      <c r="T64" s="25">
        <v>4545218</v>
      </c>
      <c r="V64" s="28" t="s">
        <v>189</v>
      </c>
    </row>
    <row r="65" spans="3:28" ht="11.25" customHeight="1" x14ac:dyDescent="0.25">
      <c r="C65" s="39">
        <v>7601</v>
      </c>
      <c r="D65" s="3" t="s">
        <v>207</v>
      </c>
      <c r="E65"/>
      <c r="F65" s="13">
        <v>347000</v>
      </c>
      <c r="G65" s="56">
        <v>346000</v>
      </c>
      <c r="H65" s="13">
        <v>824000</v>
      </c>
      <c r="I65" s="13">
        <v>552000</v>
      </c>
      <c r="J65" s="13">
        <v>1050000</v>
      </c>
      <c r="K65"/>
      <c r="L65"/>
      <c r="M65"/>
      <c r="N65"/>
      <c r="O65"/>
      <c r="P65" s="10"/>
      <c r="S65" s="25" t="s">
        <v>218</v>
      </c>
      <c r="T65" s="25">
        <v>4057157</v>
      </c>
      <c r="V65" s="28" t="s">
        <v>164</v>
      </c>
      <c r="X65" s="27">
        <f>IF(ISNUMBER(F57),F57,NA())</f>
        <v>1.1919237749546301</v>
      </c>
      <c r="Y65" s="27">
        <f>IF(ISNUMBER(G57),G57,NA())</f>
        <v>0.78204294079375403</v>
      </c>
      <c r="Z65" s="27">
        <f>IF(ISNUMBER(H57),H57,NA())</f>
        <v>0.86205621301775104</v>
      </c>
      <c r="AA65" s="27">
        <f>IF(ISNUMBER(I57),I57,NA())</f>
        <v>0.94054878048780499</v>
      </c>
      <c r="AB65" s="27">
        <f>IF(ISNUMBER(J57),J57,NA())</f>
        <v>0.88900862068965503</v>
      </c>
    </row>
    <row r="66" spans="3:28" ht="11.25" customHeight="1" x14ac:dyDescent="0.25">
      <c r="C66" s="39">
        <v>7602</v>
      </c>
      <c r="D66" s="3" t="s">
        <v>208</v>
      </c>
      <c r="E66"/>
      <c r="F66" s="13">
        <v>10236000</v>
      </c>
      <c r="G66" s="56">
        <v>10110000</v>
      </c>
      <c r="H66" s="13">
        <v>8582000</v>
      </c>
      <c r="I66" s="13">
        <v>7608000</v>
      </c>
      <c r="J66" s="13">
        <v>5571000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32.542665583096301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1.1377488825680599</v>
      </c>
    </row>
    <row r="69" spans="3:28" ht="11.25" customHeight="1" x14ac:dyDescent="0.25">
      <c r="C69" s="39">
        <v>18626</v>
      </c>
      <c r="D69" s="3" t="s">
        <v>134</v>
      </c>
      <c r="F69" s="13">
        <v>7329000</v>
      </c>
      <c r="G69" s="56">
        <v>6418000</v>
      </c>
      <c r="H69" s="13">
        <v>6845000</v>
      </c>
      <c r="I69" s="13">
        <v>6873000</v>
      </c>
      <c r="J69" s="13">
        <v>6583000</v>
      </c>
      <c r="K69" s="4"/>
      <c r="L69" s="4"/>
      <c r="M69" s="4"/>
      <c r="N69"/>
      <c r="O69"/>
      <c r="P69" s="10"/>
      <c r="S69" s="25" t="s">
        <v>340</v>
      </c>
      <c r="T69" s="25">
        <v>4057049</v>
      </c>
      <c r="V69" s="28" t="str">
        <f>"Total Debt -"</f>
        <v>Total Debt -</v>
      </c>
      <c r="X69" s="47">
        <f>F44</f>
        <v>63.490451036164202</v>
      </c>
    </row>
    <row r="70" spans="3:28" ht="11.25" customHeight="1" x14ac:dyDescent="0.25">
      <c r="C70" s="39">
        <v>18630</v>
      </c>
      <c r="D70" s="3" t="s">
        <v>135</v>
      </c>
      <c r="F70" s="13">
        <v>2335000</v>
      </c>
      <c r="G70" s="56">
        <v>1931000</v>
      </c>
      <c r="H70" s="13">
        <v>2064000</v>
      </c>
      <c r="I70" s="13">
        <v>2222000</v>
      </c>
      <c r="J70" s="13">
        <v>2094000</v>
      </c>
      <c r="K70"/>
      <c r="L70"/>
      <c r="M70"/>
      <c r="N70"/>
      <c r="O70"/>
      <c r="P70" s="10"/>
      <c r="S70" s="25" t="s">
        <v>14</v>
      </c>
      <c r="T70" s="25">
        <v>4010420</v>
      </c>
      <c r="V70" s="118" t="s">
        <v>211</v>
      </c>
    </row>
    <row r="71" spans="3:28" ht="11.25" customHeight="1" x14ac:dyDescent="0.25">
      <c r="C71" s="39">
        <v>18631</v>
      </c>
      <c r="D71" s="3" t="s">
        <v>136</v>
      </c>
      <c r="F71" s="13">
        <v>735000</v>
      </c>
      <c r="G71" s="56">
        <v>577000</v>
      </c>
      <c r="H71" s="13">
        <v>769000</v>
      </c>
      <c r="I71" s="13">
        <v>836000</v>
      </c>
      <c r="J71" s="13">
        <v>750000</v>
      </c>
      <c r="K71"/>
      <c r="L71"/>
      <c r="M71"/>
      <c r="N71"/>
      <c r="O71"/>
      <c r="P71" s="10"/>
      <c r="S71" s="25" t="s">
        <v>15</v>
      </c>
      <c r="T71" s="25">
        <v>4065694</v>
      </c>
      <c r="V71" s="28" t="s">
        <v>210</v>
      </c>
      <c r="X71" s="27">
        <f>IF(ISNUMBER(F52),F52,NA())</f>
        <v>5.5406237176856798</v>
      </c>
      <c r="Y71" s="27">
        <f>IF(ISNUMBER(G52),G52,NA())</f>
        <v>6.1046881629189604</v>
      </c>
      <c r="Z71" s="27">
        <f>IF(ISNUMBER(H52),H52,NA())</f>
        <v>5.3792735042734998</v>
      </c>
      <c r="AA71" s="27">
        <f>IF(ISNUMBER(I52),I52,NA())</f>
        <v>4.9957274826789799</v>
      </c>
      <c r="AB71" s="27">
        <f>IF(ISNUMBER(J52),J52,NA())</f>
        <v>4.6107142857142902</v>
      </c>
    </row>
    <row r="72" spans="3:28" ht="11.25" customHeight="1" x14ac:dyDescent="0.25">
      <c r="C72" s="39">
        <v>18632</v>
      </c>
      <c r="D72" s="3" t="s">
        <v>137</v>
      </c>
      <c r="E72" s="5"/>
      <c r="F72" s="13">
        <v>0</v>
      </c>
      <c r="G72" s="56">
        <v>0</v>
      </c>
      <c r="H72" s="13">
        <v>0</v>
      </c>
      <c r="I72" s="13">
        <v>0</v>
      </c>
      <c r="J72" s="13">
        <v>0</v>
      </c>
      <c r="K72"/>
      <c r="L72"/>
      <c r="M72"/>
      <c r="N72"/>
      <c r="O72"/>
      <c r="P72" s="10"/>
      <c r="S72" s="25" t="s">
        <v>271</v>
      </c>
      <c r="T72" s="25">
        <v>4082886</v>
      </c>
    </row>
    <row r="73" spans="3:28" ht="11.25" customHeight="1" x14ac:dyDescent="0.25">
      <c r="C73" s="39">
        <v>18636</v>
      </c>
      <c r="D73" s="3" t="s">
        <v>138</v>
      </c>
      <c r="F73" s="13">
        <v>1114000</v>
      </c>
      <c r="G73" s="56">
        <v>1043000</v>
      </c>
      <c r="H73" s="13">
        <v>992000</v>
      </c>
      <c r="I73" s="13">
        <v>933000</v>
      </c>
      <c r="J73" s="13">
        <v>881000</v>
      </c>
      <c r="K73"/>
      <c r="L73"/>
      <c r="M73"/>
      <c r="N73"/>
      <c r="O73"/>
      <c r="P73" s="10"/>
      <c r="S73" s="25" t="s">
        <v>396</v>
      </c>
      <c r="T73" s="25">
        <v>4235589</v>
      </c>
    </row>
    <row r="74" spans="3:28" ht="11.25" customHeight="1" x14ac:dyDescent="0.25">
      <c r="C74" s="39">
        <v>18635</v>
      </c>
      <c r="D74" s="3" t="s">
        <v>139</v>
      </c>
      <c r="F74" s="13">
        <v>1610000</v>
      </c>
      <c r="G74" s="56">
        <v>1280000</v>
      </c>
      <c r="H74" s="13">
        <v>1448000</v>
      </c>
      <c r="I74" s="13">
        <v>1417000</v>
      </c>
      <c r="J74" s="13">
        <v>1236000</v>
      </c>
      <c r="K74"/>
      <c r="L74"/>
      <c r="M74"/>
      <c r="N74"/>
      <c r="O74"/>
      <c r="P74" s="10"/>
      <c r="S74" s="25" t="s">
        <v>288</v>
      </c>
      <c r="T74" s="25">
        <v>4304864</v>
      </c>
    </row>
    <row r="75" spans="3:28" ht="11.25" customHeight="1" x14ac:dyDescent="0.25">
      <c r="C75" s="39">
        <v>18634</v>
      </c>
      <c r="D75" s="3" t="s">
        <v>140</v>
      </c>
      <c r="F75" s="13">
        <v>6183000</v>
      </c>
      <c r="G75" s="56">
        <v>5188000</v>
      </c>
      <c r="H75" s="13">
        <v>5606000</v>
      </c>
      <c r="I75" s="13">
        <v>5711000</v>
      </c>
      <c r="J75" s="13">
        <v>5245000</v>
      </c>
      <c r="K75"/>
      <c r="L75"/>
      <c r="M75"/>
      <c r="N75"/>
      <c r="O75"/>
      <c r="P75" s="10"/>
      <c r="S75" s="25" t="s">
        <v>16</v>
      </c>
      <c r="T75" s="25">
        <v>4056958</v>
      </c>
    </row>
    <row r="76" spans="3:28" ht="11.25" customHeight="1" x14ac:dyDescent="0.25">
      <c r="C76" s="39">
        <v>6200</v>
      </c>
      <c r="D76" s="3" t="s">
        <v>141</v>
      </c>
      <c r="F76" s="13">
        <v>2437000</v>
      </c>
      <c r="G76" s="56">
        <v>2357000</v>
      </c>
      <c r="H76" s="13">
        <v>2340000</v>
      </c>
      <c r="I76" s="13">
        <v>2165000</v>
      </c>
      <c r="J76" s="13">
        <v>2205000</v>
      </c>
      <c r="K76"/>
      <c r="L76"/>
      <c r="M76"/>
      <c r="N76"/>
      <c r="O76"/>
      <c r="P76" s="10"/>
      <c r="S76" s="25" t="s">
        <v>312</v>
      </c>
      <c r="T76" s="25">
        <v>4246977</v>
      </c>
    </row>
    <row r="77" spans="3:28" ht="11.25" customHeight="1" x14ac:dyDescent="0.25">
      <c r="C77" s="39">
        <v>28017</v>
      </c>
      <c r="D77" s="3" t="s">
        <v>150</v>
      </c>
      <c r="E77"/>
      <c r="F77" s="13">
        <v>2437000</v>
      </c>
      <c r="G77" s="56">
        <v>2373000</v>
      </c>
      <c r="H77" s="13">
        <v>2340000</v>
      </c>
      <c r="I77" s="13">
        <v>2181000</v>
      </c>
      <c r="J77" s="13">
        <v>2223000</v>
      </c>
      <c r="K77"/>
      <c r="L77"/>
      <c r="M77"/>
      <c r="N77"/>
      <c r="O77"/>
      <c r="P77" s="10"/>
      <c r="S77" s="25" t="s">
        <v>272</v>
      </c>
      <c r="T77" s="25">
        <v>4142320</v>
      </c>
    </row>
    <row r="78" spans="3:28" ht="11.25" customHeight="1" x14ac:dyDescent="0.25">
      <c r="C78" s="39">
        <v>4424</v>
      </c>
      <c r="D78" s="3" t="s">
        <v>142</v>
      </c>
      <c r="F78" s="13">
        <v>823000</v>
      </c>
      <c r="G78" s="56">
        <v>809000</v>
      </c>
      <c r="H78" s="13">
        <v>829000</v>
      </c>
      <c r="I78" s="13">
        <v>774000</v>
      </c>
      <c r="J78" s="13">
        <v>886000</v>
      </c>
      <c r="K78"/>
      <c r="L78"/>
      <c r="M78"/>
      <c r="N78"/>
      <c r="O78"/>
      <c r="P78" s="10"/>
      <c r="S78" s="25" t="s">
        <v>273</v>
      </c>
      <c r="T78" s="25">
        <v>4237697</v>
      </c>
    </row>
    <row r="79" spans="3:28" ht="11.25" customHeight="1" x14ac:dyDescent="0.25">
      <c r="C79" s="39">
        <v>4427</v>
      </c>
      <c r="D79" s="3" t="s">
        <v>143</v>
      </c>
      <c r="F79" s="13">
        <v>95000</v>
      </c>
      <c r="G79" s="56">
        <v>115000</v>
      </c>
      <c r="H79" s="13">
        <v>147000</v>
      </c>
      <c r="I79" s="13">
        <v>115000</v>
      </c>
      <c r="J79" s="13">
        <v>424000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728000</v>
      </c>
      <c r="G81" s="93">
        <v>694000</v>
      </c>
      <c r="H81" s="92">
        <v>682000</v>
      </c>
      <c r="I81" s="92">
        <v>659000</v>
      </c>
      <c r="J81" s="92">
        <v>462000</v>
      </c>
      <c r="K81"/>
      <c r="L81"/>
      <c r="M81"/>
      <c r="N81"/>
      <c r="O81"/>
      <c r="P81" s="10"/>
      <c r="S81" s="25" t="s">
        <v>275</v>
      </c>
      <c r="T81" s="25">
        <v>4276419</v>
      </c>
    </row>
    <row r="82" spans="3:20" ht="11.25" customHeight="1" x14ac:dyDescent="0.25">
      <c r="C82" s="39">
        <v>833</v>
      </c>
      <c r="D82" s="94" t="s">
        <v>146</v>
      </c>
      <c r="E82" s="95"/>
      <c r="F82" s="96">
        <v>1330000</v>
      </c>
      <c r="G82" s="97">
        <v>752000</v>
      </c>
      <c r="H82" s="96">
        <v>682000</v>
      </c>
      <c r="I82" s="96">
        <v>659000</v>
      </c>
      <c r="J82" s="96">
        <v>462000</v>
      </c>
      <c r="K82"/>
      <c r="L82"/>
      <c r="M82"/>
      <c r="N82"/>
      <c r="O82"/>
      <c r="P82" s="10"/>
      <c r="S82" s="25" t="s">
        <v>17</v>
      </c>
      <c r="T82" s="25">
        <v>4057059</v>
      </c>
    </row>
    <row r="83" spans="3:20" ht="11.25" customHeight="1" x14ac:dyDescent="0.25">
      <c r="C83" s="39">
        <v>47814</v>
      </c>
      <c r="D83" s="32" t="s">
        <v>190</v>
      </c>
      <c r="F83" s="13">
        <v>-23000</v>
      </c>
      <c r="G83" s="56">
        <v>-3000</v>
      </c>
      <c r="H83" s="13">
        <v>2000</v>
      </c>
      <c r="I83" s="13">
        <v>2000</v>
      </c>
      <c r="J83" s="13">
        <v>2000</v>
      </c>
      <c r="K83" s="16"/>
      <c r="L83"/>
      <c r="M83"/>
      <c r="N83"/>
      <c r="O83"/>
      <c r="P83" s="10"/>
      <c r="S83" s="25" t="s">
        <v>18</v>
      </c>
      <c r="T83" s="25">
        <v>4057141</v>
      </c>
    </row>
    <row r="84" spans="3:20" ht="11.25" customHeight="1" x14ac:dyDescent="0.25">
      <c r="C84" s="39">
        <v>47813</v>
      </c>
      <c r="D84" s="29" t="s">
        <v>191</v>
      </c>
      <c r="E84"/>
      <c r="F84" s="13">
        <v>1353000</v>
      </c>
      <c r="G84" s="56">
        <v>755000</v>
      </c>
      <c r="H84" s="13">
        <v>680000</v>
      </c>
      <c r="I84" s="13">
        <v>657000</v>
      </c>
      <c r="J84" s="13">
        <v>460000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2627000</v>
      </c>
      <c r="G87" s="56">
        <v>2404000</v>
      </c>
      <c r="H87" s="13">
        <v>2331000</v>
      </c>
      <c r="I87" s="13">
        <v>2468000</v>
      </c>
      <c r="J87" s="13">
        <v>2475000</v>
      </c>
      <c r="K87"/>
      <c r="L87"/>
      <c r="M87"/>
      <c r="N87"/>
      <c r="O87"/>
      <c r="P87" s="10"/>
      <c r="S87" s="25" t="s">
        <v>21</v>
      </c>
      <c r="T87" s="25">
        <v>4057039</v>
      </c>
    </row>
    <row r="88" spans="3:20" ht="11.25" customHeight="1" x14ac:dyDescent="0.25">
      <c r="C88" s="39">
        <v>18807</v>
      </c>
      <c r="D88" s="3" t="s">
        <v>152</v>
      </c>
      <c r="E88"/>
      <c r="F88" s="13">
        <v>22017000</v>
      </c>
      <c r="G88" s="56">
        <v>20667000</v>
      </c>
      <c r="H88" s="13">
        <v>18545000</v>
      </c>
      <c r="I88" s="13">
        <v>17570000</v>
      </c>
      <c r="J88" s="13">
        <v>16164000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71000</v>
      </c>
      <c r="G90" s="56">
        <v>70000</v>
      </c>
      <c r="H90" s="13">
        <v>71000</v>
      </c>
      <c r="I90" s="13">
        <v>69000</v>
      </c>
      <c r="J90" s="13">
        <v>64000</v>
      </c>
      <c r="K90"/>
      <c r="L90"/>
      <c r="M90"/>
      <c r="N90"/>
      <c r="O90"/>
      <c r="P90" s="10"/>
      <c r="S90" s="25" t="s">
        <v>289</v>
      </c>
      <c r="T90" s="25">
        <v>4056937</v>
      </c>
    </row>
    <row r="91" spans="3:20" ht="11.25" customHeight="1" x14ac:dyDescent="0.25">
      <c r="C91" s="39">
        <v>3706</v>
      </c>
      <c r="D91" s="23" t="s">
        <v>155</v>
      </c>
      <c r="E91" s="10"/>
      <c r="F91" s="92">
        <v>418000</v>
      </c>
      <c r="G91" s="93">
        <v>447000</v>
      </c>
      <c r="H91" s="92">
        <v>499000</v>
      </c>
      <c r="I91" s="92">
        <v>556000</v>
      </c>
      <c r="J91" s="92">
        <v>597000</v>
      </c>
      <c r="K91"/>
      <c r="L91"/>
      <c r="M91"/>
      <c r="N91"/>
      <c r="O91"/>
      <c r="P91" s="10"/>
      <c r="S91" s="25" t="s">
        <v>23</v>
      </c>
      <c r="T91" s="25">
        <v>4056982</v>
      </c>
    </row>
    <row r="92" spans="3:20" ht="11.25" customHeight="1" x14ac:dyDescent="0.25">
      <c r="C92" s="39">
        <v>220</v>
      </c>
      <c r="D92" s="98" t="s">
        <v>156</v>
      </c>
      <c r="E92" s="95"/>
      <c r="F92" s="96">
        <v>28753000</v>
      </c>
      <c r="G92" s="97">
        <v>29666000</v>
      </c>
      <c r="H92" s="96">
        <v>26837000</v>
      </c>
      <c r="I92" s="96">
        <v>24529000</v>
      </c>
      <c r="J92" s="96">
        <v>23050000</v>
      </c>
      <c r="K92"/>
      <c r="L92"/>
      <c r="M92"/>
      <c r="N92"/>
      <c r="O92"/>
      <c r="P92" s="10"/>
      <c r="S92" s="25" t="s">
        <v>24</v>
      </c>
      <c r="T92" s="25">
        <v>4004172</v>
      </c>
    </row>
    <row r="93" spans="3:20" ht="11.25" customHeight="1" x14ac:dyDescent="0.25">
      <c r="C93" s="39">
        <v>6361</v>
      </c>
      <c r="D93" s="3" t="s">
        <v>157</v>
      </c>
      <c r="E93"/>
      <c r="F93" s="13">
        <v>2204000</v>
      </c>
      <c r="G93" s="56">
        <v>3074000</v>
      </c>
      <c r="H93" s="13">
        <v>2704000</v>
      </c>
      <c r="I93" s="13">
        <v>2624000</v>
      </c>
      <c r="J93" s="13">
        <v>2784000</v>
      </c>
      <c r="K93"/>
      <c r="L93"/>
      <c r="M93"/>
      <c r="N93"/>
      <c r="O93"/>
      <c r="P93" s="10"/>
      <c r="S93" s="25" t="s">
        <v>25</v>
      </c>
      <c r="T93" s="25">
        <v>4000672</v>
      </c>
    </row>
    <row r="94" spans="3:20" ht="11.25" customHeight="1" x14ac:dyDescent="0.25">
      <c r="C94" s="39">
        <v>6148</v>
      </c>
      <c r="D94" s="3" t="s">
        <v>158</v>
      </c>
      <c r="E94"/>
      <c r="F94" s="13">
        <v>12115000</v>
      </c>
      <c r="G94" s="56">
        <v>11825000</v>
      </c>
      <c r="H94" s="13">
        <v>12064000</v>
      </c>
      <c r="I94" s="13">
        <v>10684000</v>
      </c>
      <c r="J94" s="13">
        <v>9214000</v>
      </c>
      <c r="K94"/>
      <c r="L94"/>
      <c r="M94"/>
      <c r="N94"/>
      <c r="O94"/>
      <c r="P94" s="10"/>
      <c r="S94" s="25" t="s">
        <v>26</v>
      </c>
      <c r="T94" s="25">
        <v>4059402</v>
      </c>
    </row>
    <row r="95" spans="3:20" ht="11.25" customHeight="1" x14ac:dyDescent="0.25">
      <c r="C95" s="39">
        <v>18082</v>
      </c>
      <c r="D95" s="3" t="s">
        <v>159</v>
      </c>
      <c r="E95"/>
      <c r="F95" s="13">
        <v>980000</v>
      </c>
      <c r="G95" s="56">
        <v>2816000</v>
      </c>
      <c r="H95" s="13">
        <v>823000</v>
      </c>
      <c r="I95" s="13">
        <v>726000</v>
      </c>
      <c r="J95" s="13">
        <v>737000</v>
      </c>
      <c r="K95"/>
      <c r="L95"/>
      <c r="M95"/>
      <c r="N95"/>
      <c r="O95"/>
      <c r="P95" s="10"/>
      <c r="S95" s="25" t="s">
        <v>27</v>
      </c>
      <c r="T95" s="25">
        <v>4057080</v>
      </c>
    </row>
    <row r="96" spans="3:20" ht="11.25" customHeight="1" x14ac:dyDescent="0.25">
      <c r="C96" s="39">
        <v>845</v>
      </c>
      <c r="D96" s="3" t="s">
        <v>173</v>
      </c>
      <c r="E96"/>
      <c r="F96" s="13">
        <v>12500000</v>
      </c>
      <c r="G96" s="56">
        <v>12423000</v>
      </c>
      <c r="H96" s="13">
        <v>13293000</v>
      </c>
      <c r="I96" s="13">
        <v>11777000</v>
      </c>
      <c r="J96" s="13">
        <v>10487000</v>
      </c>
      <c r="K96"/>
      <c r="L96"/>
      <c r="M96"/>
      <c r="N96"/>
      <c r="O96"/>
      <c r="P96" s="10"/>
      <c r="S96" s="25" t="s">
        <v>28</v>
      </c>
      <c r="T96" s="25">
        <v>4057041</v>
      </c>
    </row>
    <row r="97" spans="3:20" ht="11.25" customHeight="1" x14ac:dyDescent="0.25">
      <c r="C97" s="39">
        <v>49691</v>
      </c>
      <c r="D97" s="32" t="s">
        <v>192</v>
      </c>
      <c r="E97"/>
      <c r="F97" s="13">
        <v>6631000</v>
      </c>
      <c r="G97" s="56">
        <v>5496000</v>
      </c>
      <c r="H97" s="13">
        <v>5018000</v>
      </c>
      <c r="I97" s="13">
        <v>4755000</v>
      </c>
      <c r="J97" s="13">
        <v>4441000</v>
      </c>
      <c r="K97"/>
      <c r="L97"/>
      <c r="M97"/>
      <c r="N97"/>
      <c r="O97"/>
      <c r="P97" s="10"/>
      <c r="S97" s="25" t="s">
        <v>431</v>
      </c>
      <c r="T97" s="25">
        <v>4072145</v>
      </c>
    </row>
    <row r="98" spans="3:20" ht="11.25" customHeight="1" x14ac:dyDescent="0.25">
      <c r="C98" s="48">
        <v>47772</v>
      </c>
      <c r="D98" s="99" t="s">
        <v>193</v>
      </c>
      <c r="E98" s="10"/>
      <c r="F98" s="92">
        <v>557000</v>
      </c>
      <c r="G98" s="93">
        <v>581000</v>
      </c>
      <c r="H98" s="92">
        <v>37000</v>
      </c>
      <c r="I98" s="92">
        <v>37000</v>
      </c>
      <c r="J98" s="92">
        <v>37000</v>
      </c>
      <c r="K98"/>
      <c r="L98"/>
      <c r="M98"/>
      <c r="N98"/>
      <c r="O98"/>
      <c r="P98" s="10"/>
      <c r="S98" s="25" t="s">
        <v>29</v>
      </c>
      <c r="T98" s="25">
        <v>4057081</v>
      </c>
    </row>
    <row r="99" spans="3:20" ht="11.25" customHeight="1" x14ac:dyDescent="0.25">
      <c r="C99" s="39">
        <v>3800</v>
      </c>
      <c r="D99" s="94" t="s">
        <v>160</v>
      </c>
      <c r="E99" s="95"/>
      <c r="F99" s="96">
        <v>7188000</v>
      </c>
      <c r="G99" s="97">
        <v>6077000</v>
      </c>
      <c r="H99" s="96">
        <v>5055000</v>
      </c>
      <c r="I99" s="96">
        <v>4792000</v>
      </c>
      <c r="J99" s="96">
        <v>4478000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19688000</v>
      </c>
      <c r="G101" s="56">
        <v>18500000</v>
      </c>
      <c r="H101" s="13">
        <v>18348000</v>
      </c>
      <c r="I101" s="13">
        <v>16569000</v>
      </c>
      <c r="J101" s="13">
        <v>14965000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1819000</v>
      </c>
      <c r="G104" s="56">
        <v>1276000</v>
      </c>
      <c r="H104" s="13">
        <v>1790000</v>
      </c>
      <c r="I104" s="13">
        <v>1703000</v>
      </c>
      <c r="J104" s="13">
        <v>1705000</v>
      </c>
      <c r="K104"/>
      <c r="L104"/>
      <c r="M104"/>
      <c r="N104"/>
      <c r="O104"/>
      <c r="P104" s="10"/>
      <c r="S104" s="25" t="s">
        <v>410</v>
      </c>
      <c r="T104" s="25">
        <v>4057043</v>
      </c>
    </row>
    <row r="105" spans="3:20" ht="11.25" customHeight="1" x14ac:dyDescent="0.25">
      <c r="C105" s="39">
        <v>4993</v>
      </c>
      <c r="D105" s="3" t="s">
        <v>168</v>
      </c>
      <c r="E105"/>
      <c r="F105" s="13">
        <v>-1233000</v>
      </c>
      <c r="G105" s="56">
        <v>-2867000</v>
      </c>
      <c r="H105" s="13">
        <v>-2816000</v>
      </c>
      <c r="I105" s="13">
        <v>-2606000</v>
      </c>
      <c r="J105" s="13">
        <v>-1868000</v>
      </c>
      <c r="K105"/>
      <c r="L105"/>
      <c r="M105"/>
      <c r="N105"/>
      <c r="O105"/>
      <c r="P105" s="10"/>
      <c r="S105" s="25" t="s">
        <v>261</v>
      </c>
      <c r="T105" s="25">
        <v>4057083</v>
      </c>
    </row>
    <row r="106" spans="3:20" ht="11.25" customHeight="1" x14ac:dyDescent="0.25">
      <c r="C106" s="39">
        <v>4992</v>
      </c>
      <c r="D106" s="3" t="s">
        <v>169</v>
      </c>
      <c r="E106"/>
      <c r="F106" s="13">
        <v>-295000</v>
      </c>
      <c r="G106" s="56">
        <v>1619000</v>
      </c>
      <c r="H106" s="13">
        <v>1008000</v>
      </c>
      <c r="I106" s="13">
        <v>874000</v>
      </c>
      <c r="J106" s="13">
        <v>110000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291000</v>
      </c>
      <c r="G108" s="56">
        <v>28000</v>
      </c>
      <c r="H108" s="13">
        <v>-18000</v>
      </c>
      <c r="I108" s="13">
        <v>-29000</v>
      </c>
      <c r="J108" s="13">
        <v>-53000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4.4556673660054402</v>
      </c>
      <c r="G111" s="55">
        <v>2.6488316697414098</v>
      </c>
      <c r="H111" s="14">
        <v>2.6803698281537098</v>
      </c>
      <c r="I111" s="14">
        <v>2.80776502543072</v>
      </c>
      <c r="J111" s="14">
        <v>2.1012894276032998</v>
      </c>
      <c r="K111"/>
      <c r="L111"/>
      <c r="M111"/>
      <c r="N111"/>
      <c r="O111"/>
      <c r="P111" s="10"/>
      <c r="S111" s="25" t="s">
        <v>291</v>
      </c>
      <c r="T111" s="25">
        <v>4062444</v>
      </c>
    </row>
    <row r="112" spans="3:20" ht="11.25" customHeight="1" x14ac:dyDescent="0.25">
      <c r="C112" s="39">
        <v>284</v>
      </c>
      <c r="D112" s="3" t="s">
        <v>166</v>
      </c>
      <c r="E112"/>
      <c r="F112" s="14">
        <v>20.498198701523901</v>
      </c>
      <c r="G112" s="55">
        <v>13.7119934357478</v>
      </c>
      <c r="H112" s="14">
        <v>13.8473642800944</v>
      </c>
      <c r="I112" s="14">
        <v>14.048926077919299</v>
      </c>
      <c r="J112" s="14">
        <v>10.3535212056698</v>
      </c>
      <c r="K112"/>
      <c r="L112"/>
      <c r="M112"/>
      <c r="N112"/>
      <c r="O112"/>
      <c r="P112" s="10"/>
      <c r="S112" s="25" t="s">
        <v>36</v>
      </c>
      <c r="T112" s="25">
        <v>4057103</v>
      </c>
    </row>
    <row r="113" spans="2:20" ht="11.25" customHeight="1" x14ac:dyDescent="0.25">
      <c r="C113" s="39">
        <v>18791</v>
      </c>
      <c r="D113" s="76" t="s">
        <v>172</v>
      </c>
      <c r="E113" s="61"/>
      <c r="F113" s="100">
        <v>6.6530354474228899</v>
      </c>
      <c r="G113" s="101">
        <v>3.7840285814924801</v>
      </c>
      <c r="H113" s="100">
        <v>3.8943333737803401</v>
      </c>
      <c r="I113" s="100">
        <v>4.2498307161512896</v>
      </c>
      <c r="J113" s="100">
        <v>3.1581375874768201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0115C144-3A17-47A0-BA18-F4E5F88D9590}">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C1DB-B118-41C8-91FA-FC4570FB271E}">
  <sheetPr codeName="Sheet14">
    <outlinePr summaryRight="0"/>
    <pageSetUpPr autoPageBreaks="0"/>
  </sheetPr>
  <dimension ref="A1:AB460"/>
  <sheetViews>
    <sheetView showGridLines="0" topLeftCell="A5"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Consolidated Edison,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_xll.SNL.Clients.Office.Excel.Functions.SNLTable(1,ED!F20:G20,ED!C24:C35,ED!F21:G21,,"Options:Curr=USD,Mag=SNLstandard,ConvMethod=SNLrecommended")</f>
        <v>SNLTable</v>
      </c>
      <c r="D20" s="10"/>
      <c r="E20" s="10"/>
      <c r="F20" s="22">
        <f>VLOOKUP(V40,S:T,2,FALSE)</f>
        <v>4057041</v>
      </c>
      <c r="G20" s="51">
        <f>F20</f>
        <v>4057041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Consolidated Edison,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44840</v>
      </c>
      <c r="G26" s="78">
        <v>44837</v>
      </c>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373</v>
      </c>
      <c r="G28" s="52" t="s">
        <v>181</v>
      </c>
      <c r="H28" s="129"/>
      <c r="I28"/>
      <c r="J28"/>
      <c r="K28"/>
      <c r="L28"/>
      <c r="M28"/>
      <c r="N28"/>
      <c r="O28"/>
      <c r="P28" s="10"/>
    </row>
    <row r="29" spans="3:27" ht="11.25" customHeight="1" x14ac:dyDescent="0.25">
      <c r="C29" s="48">
        <v>44952</v>
      </c>
      <c r="D29" s="76" t="s">
        <v>125</v>
      </c>
      <c r="E29" s="61"/>
      <c r="F29" s="77">
        <v>42501</v>
      </c>
      <c r="G29" s="78">
        <v>44837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38874</v>
      </c>
      <c r="G35" s="53">
        <v>44837</v>
      </c>
      <c r="H35" s="130"/>
      <c r="I35" s="10"/>
      <c r="J35"/>
      <c r="K35"/>
      <c r="L35"/>
      <c r="M35"/>
      <c r="N35"/>
      <c r="O35"/>
      <c r="P35" s="10"/>
    </row>
    <row r="36" spans="3:24" ht="11.25" hidden="1" customHeight="1" outlineLevel="1" x14ac:dyDescent="0.25">
      <c r="C36" s="12" t="str">
        <f>_xll.SNL.Clients.Office.Excel.Functions.SNLTable(1,ED!F36:J36,ED!C41:C113,ED!F37:J37,,"Options:Curr=USD,Mag=SNLstandard,ConvMethod=SNLrecommended")</f>
        <v>SNLTable</v>
      </c>
      <c r="E36"/>
      <c r="F36" s="11">
        <f>F20</f>
        <v>4057041</v>
      </c>
      <c r="G36" s="54">
        <f>F20</f>
        <v>4057041</v>
      </c>
      <c r="H36" s="11">
        <f>F20</f>
        <v>4057041</v>
      </c>
      <c r="I36" s="11">
        <f>F20</f>
        <v>4057041</v>
      </c>
      <c r="J36" s="11">
        <f>F20</f>
        <v>4057041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Consolidated Edison,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43.844638949671797</v>
      </c>
      <c r="G42" s="55">
        <v>42.691462613541098</v>
      </c>
      <c r="H42" s="31">
        <v>44.222511226167398</v>
      </c>
      <c r="I42" s="14">
        <v>44.543275632490001</v>
      </c>
      <c r="J42" s="14">
        <v>48.134619587274798</v>
      </c>
      <c r="K42"/>
      <c r="L42"/>
      <c r="M42"/>
      <c r="N42"/>
      <c r="O42"/>
      <c r="P42" s="10"/>
      <c r="S42" s="25" t="s">
        <v>335</v>
      </c>
      <c r="T42" s="25">
        <v>4056935</v>
      </c>
      <c r="V42" s="8" t="str">
        <f>_xll.SNL.Clients.Office.Excel.Functions.SNLTable(1,ED!X42,ED!W48:W56,ED!X43,,"Options:Curr=USD,Mag=SNLstandard,ConvMethod=SNLrecommended")</f>
        <v>SNLTable</v>
      </c>
      <c r="W42" s="3"/>
      <c r="X42" s="7">
        <f>F36</f>
        <v>4057041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55.501094091903703</v>
      </c>
      <c r="G44" s="55">
        <v>56.814732597911501</v>
      </c>
      <c r="H44" s="31">
        <v>55.308811621230298</v>
      </c>
      <c r="I44" s="14">
        <v>55.155792276964</v>
      </c>
      <c r="J44" s="14">
        <v>51.843526583622101</v>
      </c>
      <c r="K44"/>
      <c r="L44"/>
      <c r="M44"/>
      <c r="N44"/>
      <c r="O44"/>
      <c r="P44" s="10"/>
      <c r="S44" s="25" t="s">
        <v>408</v>
      </c>
      <c r="T44" s="25">
        <v>4024697</v>
      </c>
      <c r="V44" s="3"/>
      <c r="W44" s="3"/>
      <c r="X44" s="7">
        <v>1</v>
      </c>
    </row>
    <row r="45" spans="3:24" ht="11.25" customHeight="1" x14ac:dyDescent="0.25">
      <c r="C45" s="39">
        <v>18861</v>
      </c>
      <c r="D45" s="3" t="s">
        <v>163</v>
      </c>
      <c r="E45"/>
      <c r="F45" s="14">
        <v>51.035010940919001</v>
      </c>
      <c r="G45" s="55">
        <v>47.903594808254198</v>
      </c>
      <c r="H45" s="31">
        <v>47.449267538586099</v>
      </c>
      <c r="I45" s="14">
        <v>46.591211717709697</v>
      </c>
      <c r="J45" s="14">
        <v>45.989822359589098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3.0851528384279501</v>
      </c>
      <c r="G47" s="55">
        <v>2.5692158760890602</v>
      </c>
      <c r="H47" s="14">
        <v>2.6653386454183301</v>
      </c>
      <c r="I47" s="14">
        <v>3.2135102533172502</v>
      </c>
      <c r="J47" s="14">
        <v>3.76390773405699</v>
      </c>
      <c r="K47"/>
      <c r="L47"/>
      <c r="M47"/>
      <c r="N47"/>
      <c r="O47"/>
      <c r="P47" s="10"/>
      <c r="S47" s="25" t="s">
        <v>215</v>
      </c>
      <c r="T47" s="25">
        <v>4056955</v>
      </c>
      <c r="V47" s="3"/>
      <c r="W47" s="3"/>
      <c r="X47" s="7"/>
    </row>
    <row r="48" spans="3:24" ht="11.25" customHeight="1" x14ac:dyDescent="0.25">
      <c r="C48" s="39">
        <v>18778</v>
      </c>
      <c r="D48" s="3" t="s">
        <v>197</v>
      </c>
      <c r="E48"/>
      <c r="F48" s="14">
        <v>3.0851528384279501</v>
      </c>
      <c r="G48" s="55">
        <v>2.5692158760890602</v>
      </c>
      <c r="H48" s="14">
        <v>2.6653386454183301</v>
      </c>
      <c r="I48" s="14">
        <v>3.2135102533172502</v>
      </c>
      <c r="J48" s="14">
        <v>3.76390773405699</v>
      </c>
      <c r="K48" s="4"/>
      <c r="L48" s="4"/>
      <c r="M48" s="4"/>
      <c r="N48" s="4"/>
      <c r="O48" s="4"/>
      <c r="P48" s="44"/>
      <c r="Q48" s="44"/>
      <c r="S48" s="25" t="s">
        <v>5</v>
      </c>
      <c r="T48" s="25">
        <v>4022309</v>
      </c>
      <c r="V48" s="17" t="s">
        <v>174</v>
      </c>
      <c r="W48" s="114">
        <v>7597</v>
      </c>
      <c r="X48" s="20">
        <v>1928000</v>
      </c>
    </row>
    <row r="49" spans="3:28" ht="11.25" customHeight="1" x14ac:dyDescent="0.25">
      <c r="C49" s="39">
        <v>7270</v>
      </c>
      <c r="D49" s="3" t="s">
        <v>148</v>
      </c>
      <c r="E49"/>
      <c r="F49" s="14">
        <v>4.7734806629834301</v>
      </c>
      <c r="G49" s="55">
        <v>4.0951913640824298</v>
      </c>
      <c r="H49" s="14">
        <v>4.4510595358223997</v>
      </c>
      <c r="I49" s="14">
        <v>4.9328449328449304</v>
      </c>
      <c r="J49" s="14">
        <v>5.57887517146776</v>
      </c>
      <c r="K49"/>
      <c r="L49"/>
      <c r="M49"/>
      <c r="N49"/>
      <c r="O49"/>
      <c r="P49" s="10"/>
      <c r="S49" s="25" t="s">
        <v>6</v>
      </c>
      <c r="T49" s="25">
        <v>4057038</v>
      </c>
      <c r="V49" s="17" t="s">
        <v>175</v>
      </c>
      <c r="W49" s="114">
        <v>7598</v>
      </c>
      <c r="X49" s="20">
        <v>969000</v>
      </c>
    </row>
    <row r="50" spans="3:28" ht="11.25" customHeight="1" x14ac:dyDescent="0.25">
      <c r="C50" s="39">
        <v>11512</v>
      </c>
      <c r="D50" s="3" t="s">
        <v>198</v>
      </c>
      <c r="E50"/>
      <c r="F50" s="14">
        <v>5.25966850828729</v>
      </c>
      <c r="G50" s="55">
        <v>4.4092247301275798</v>
      </c>
      <c r="H50" s="14">
        <v>4.4510595358223997</v>
      </c>
      <c r="I50" s="14">
        <v>4.7728937728937701</v>
      </c>
      <c r="J50" s="14">
        <v>5.5775034293552803</v>
      </c>
      <c r="K50"/>
      <c r="L50"/>
      <c r="M50"/>
      <c r="N50"/>
      <c r="O50"/>
      <c r="P50" s="10"/>
      <c r="S50" s="25" t="s">
        <v>269</v>
      </c>
      <c r="T50" s="25">
        <v>4135391</v>
      </c>
      <c r="V50" s="18" t="s">
        <v>176</v>
      </c>
      <c r="W50" s="115">
        <v>7599</v>
      </c>
      <c r="X50" s="20">
        <v>394000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319000</v>
      </c>
    </row>
    <row r="52" spans="3:28" ht="11.25" customHeight="1" x14ac:dyDescent="0.25">
      <c r="C52" s="39">
        <v>18788</v>
      </c>
      <c r="D52" s="3" t="s">
        <v>210</v>
      </c>
      <c r="E52"/>
      <c r="F52" s="14">
        <v>5.7391203703703697</v>
      </c>
      <c r="G52" s="55">
        <v>5.6994967649173303</v>
      </c>
      <c r="H52" s="14">
        <v>4.8761902063024296</v>
      </c>
      <c r="I52" s="14">
        <v>4.4515779702970297</v>
      </c>
      <c r="J52" s="14">
        <v>3.9332431767887899</v>
      </c>
      <c r="K52"/>
      <c r="L52"/>
      <c r="M52"/>
      <c r="N52"/>
      <c r="O52"/>
      <c r="P52" s="10"/>
      <c r="S52" s="25" t="s">
        <v>7</v>
      </c>
      <c r="T52" s="25">
        <v>4007308</v>
      </c>
      <c r="V52" s="19" t="s">
        <v>178</v>
      </c>
      <c r="W52" s="114">
        <v>7601</v>
      </c>
      <c r="X52" s="20">
        <v>385000</v>
      </c>
    </row>
    <row r="53" spans="3:28" ht="11.25" customHeight="1" x14ac:dyDescent="0.25">
      <c r="C53" s="39">
        <v>18794</v>
      </c>
      <c r="D53" s="3" t="s">
        <v>199</v>
      </c>
      <c r="E53"/>
      <c r="F53" s="14">
        <v>4.60994475138122</v>
      </c>
      <c r="G53" s="55">
        <v>3.72031403336605</v>
      </c>
      <c r="H53" s="14">
        <v>4.1402623612512599</v>
      </c>
      <c r="I53" s="14">
        <v>4.5958485958485999</v>
      </c>
      <c r="J53" s="14">
        <v>5.2962962962963003</v>
      </c>
      <c r="K53"/>
      <c r="L53"/>
      <c r="M53"/>
      <c r="N53"/>
      <c r="O53"/>
      <c r="P53" s="10"/>
      <c r="S53" s="25" t="s">
        <v>217</v>
      </c>
      <c r="T53" s="25">
        <v>4272394</v>
      </c>
      <c r="V53" s="17" t="s">
        <v>179</v>
      </c>
      <c r="W53" s="114">
        <v>7602</v>
      </c>
      <c r="X53" s="20">
        <v>20537000</v>
      </c>
    </row>
    <row r="54" spans="3:28" ht="11.25" customHeight="1" x14ac:dyDescent="0.25">
      <c r="C54" s="39">
        <v>18792</v>
      </c>
      <c r="D54" s="3" t="s">
        <v>200</v>
      </c>
      <c r="E54"/>
      <c r="F54" s="14">
        <v>13.2174404065664</v>
      </c>
      <c r="G54" s="55">
        <v>11.667507568113001</v>
      </c>
      <c r="H54" s="14">
        <v>14.473095408290799</v>
      </c>
      <c r="I54" s="14">
        <v>16.386446568201599</v>
      </c>
      <c r="J54" s="14">
        <v>19.598037070609202</v>
      </c>
      <c r="K54"/>
      <c r="L54"/>
      <c r="M54"/>
      <c r="N54"/>
      <c r="O54"/>
      <c r="P54" s="10"/>
      <c r="S54" s="25" t="s">
        <v>8</v>
      </c>
      <c r="T54" s="25">
        <v>4006321</v>
      </c>
      <c r="V54" s="26" t="s">
        <v>183</v>
      </c>
      <c r="W54" s="116"/>
      <c r="X54" s="20"/>
    </row>
    <row r="55" spans="3:28" ht="11.25" customHeight="1" x14ac:dyDescent="0.25">
      <c r="C55" s="39">
        <v>11576</v>
      </c>
      <c r="D55" s="3" t="s">
        <v>201</v>
      </c>
      <c r="E55"/>
      <c r="F55" s="14">
        <v>4.01988950276243</v>
      </c>
      <c r="G55" s="55">
        <v>3.1570166830225701</v>
      </c>
      <c r="H55" s="14">
        <v>4.1624621594349103</v>
      </c>
      <c r="I55" s="14">
        <v>4.2905982905982896</v>
      </c>
      <c r="J55" s="14">
        <v>5.6186556927297699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28</v>
      </c>
    </row>
    <row r="57" spans="3:28" ht="11.25" customHeight="1" x14ac:dyDescent="0.25">
      <c r="C57" s="39">
        <v>6419</v>
      </c>
      <c r="D57" s="3" t="s">
        <v>164</v>
      </c>
      <c r="E57"/>
      <c r="F57" s="14">
        <v>1.02284871936613</v>
      </c>
      <c r="G57" s="55">
        <v>0.72083220016317695</v>
      </c>
      <c r="H57" s="14">
        <v>0.67949737553682199</v>
      </c>
      <c r="I57" s="14">
        <v>0.62252295795070101</v>
      </c>
      <c r="J57" s="14">
        <v>0.72154222766217901</v>
      </c>
      <c r="K57"/>
      <c r="L57"/>
      <c r="M57"/>
      <c r="N57"/>
      <c r="O57"/>
      <c r="P57" s="10"/>
      <c r="S57" s="25" t="s">
        <v>338</v>
      </c>
      <c r="T57" s="25">
        <v>4963960</v>
      </c>
    </row>
    <row r="58" spans="3:28" ht="11.25" customHeight="1" x14ac:dyDescent="0.25">
      <c r="C58" s="39">
        <v>4963</v>
      </c>
      <c r="D58" s="3" t="s">
        <v>202</v>
      </c>
      <c r="E58"/>
      <c r="F58" s="14">
        <v>1.2472462627852099</v>
      </c>
      <c r="G58" s="55">
        <v>1.3156045108838199</v>
      </c>
      <c r="H58" s="14">
        <v>1.2375775544940399</v>
      </c>
      <c r="I58" s="14">
        <v>1.2299423956291899</v>
      </c>
      <c r="J58" s="14">
        <v>1.0765640194489501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1928000</v>
      </c>
      <c r="G61" s="56">
        <v>3838000</v>
      </c>
      <c r="H61" s="13">
        <v>3138000</v>
      </c>
      <c r="I61" s="13">
        <v>3216000</v>
      </c>
      <c r="J61" s="13">
        <v>1875000</v>
      </c>
      <c r="K61"/>
      <c r="L61"/>
      <c r="M61"/>
      <c r="N61"/>
      <c r="O61"/>
      <c r="P61" s="10"/>
      <c r="S61" s="25" t="s">
        <v>409</v>
      </c>
      <c r="T61" s="25">
        <v>4086899</v>
      </c>
      <c r="V61" s="28" t="s">
        <v>148</v>
      </c>
      <c r="X61" s="27">
        <f>IF(ISNUMBER(F49),F49,NA())</f>
        <v>4.7734806629834301</v>
      </c>
      <c r="Y61" s="27">
        <f>IF(ISNUMBER(G49),G49,NA())</f>
        <v>4.0951913640824298</v>
      </c>
      <c r="Z61" s="27">
        <f>IF(ISNUMBER(H49),H49,NA())</f>
        <v>4.4510595358223997</v>
      </c>
      <c r="AA61" s="27">
        <f>IF(ISNUMBER(I49),I49,NA())</f>
        <v>4.9328449328449304</v>
      </c>
      <c r="AB61" s="27">
        <f>IF(ISNUMBER(J49),J49,NA())</f>
        <v>5.57887517146776</v>
      </c>
    </row>
    <row r="62" spans="3:28" ht="11.25" customHeight="1" x14ac:dyDescent="0.25">
      <c r="C62" s="39">
        <v>7598</v>
      </c>
      <c r="D62" s="3" t="s">
        <v>204</v>
      </c>
      <c r="E62"/>
      <c r="F62" s="13">
        <v>969000</v>
      </c>
      <c r="G62" s="56">
        <v>438000</v>
      </c>
      <c r="H62" s="13">
        <v>1967000</v>
      </c>
      <c r="I62" s="13">
        <v>866000</v>
      </c>
      <c r="J62" s="13">
        <v>578000</v>
      </c>
      <c r="K62"/>
      <c r="L62"/>
      <c r="M62"/>
      <c r="N62"/>
      <c r="O62"/>
      <c r="P62" s="10"/>
      <c r="S62" s="25" t="s">
        <v>11</v>
      </c>
      <c r="T62" s="25">
        <v>4056975</v>
      </c>
      <c r="V62" s="118" t="s">
        <v>187</v>
      </c>
    </row>
    <row r="63" spans="3:28" ht="11.25" customHeight="1" x14ac:dyDescent="0.25">
      <c r="C63" s="39">
        <v>7599</v>
      </c>
      <c r="D63" s="3" t="s">
        <v>205</v>
      </c>
      <c r="E63"/>
      <c r="F63" s="13">
        <v>394000</v>
      </c>
      <c r="G63" s="56">
        <v>966000</v>
      </c>
      <c r="H63" s="13">
        <v>437000</v>
      </c>
      <c r="I63" s="13">
        <v>1260000</v>
      </c>
      <c r="J63" s="13">
        <v>791000</v>
      </c>
      <c r="K63"/>
      <c r="L63"/>
      <c r="M63"/>
      <c r="N63"/>
      <c r="O63"/>
      <c r="P63" s="10"/>
      <c r="S63" s="25" t="s">
        <v>270</v>
      </c>
      <c r="T63" s="25">
        <v>4098671</v>
      </c>
      <c r="V63" s="28" t="s">
        <v>188</v>
      </c>
    </row>
    <row r="64" spans="3:28" ht="11.25" customHeight="1" x14ac:dyDescent="0.25">
      <c r="C64" s="39">
        <v>7600</v>
      </c>
      <c r="D64" s="3" t="s">
        <v>206</v>
      </c>
      <c r="E64"/>
      <c r="F64" s="13">
        <v>319000</v>
      </c>
      <c r="G64" s="56">
        <v>385000</v>
      </c>
      <c r="H64" s="13">
        <v>316000</v>
      </c>
      <c r="I64" s="13">
        <v>413000</v>
      </c>
      <c r="J64" s="13">
        <v>544000</v>
      </c>
      <c r="K64"/>
      <c r="L64"/>
      <c r="M64"/>
      <c r="N64"/>
      <c r="O64"/>
      <c r="P64" s="10"/>
      <c r="S64" s="25" t="s">
        <v>395</v>
      </c>
      <c r="T64" s="25">
        <v>4545218</v>
      </c>
      <c r="V64" s="28" t="s">
        <v>189</v>
      </c>
    </row>
    <row r="65" spans="3:28" ht="11.25" customHeight="1" x14ac:dyDescent="0.25">
      <c r="C65" s="39">
        <v>7601</v>
      </c>
      <c r="D65" s="3" t="s">
        <v>207</v>
      </c>
      <c r="E65"/>
      <c r="F65" s="13">
        <v>385000</v>
      </c>
      <c r="G65" s="56">
        <v>315000</v>
      </c>
      <c r="H65" s="13">
        <v>385000</v>
      </c>
      <c r="I65" s="13">
        <v>293000</v>
      </c>
      <c r="J65" s="13">
        <v>335000</v>
      </c>
      <c r="K65"/>
      <c r="L65"/>
      <c r="M65"/>
      <c r="N65"/>
      <c r="O65"/>
      <c r="P65" s="10"/>
      <c r="S65" s="25" t="s">
        <v>218</v>
      </c>
      <c r="T65" s="25">
        <v>4057157</v>
      </c>
      <c r="V65" s="28" t="s">
        <v>164</v>
      </c>
      <c r="X65" s="27">
        <f>IF(ISNUMBER(F57),F57,NA())</f>
        <v>1.02284871936613</v>
      </c>
      <c r="Y65" s="27">
        <f>IF(ISNUMBER(G57),G57,NA())</f>
        <v>0.72083220016317695</v>
      </c>
      <c r="Z65" s="27">
        <f>IF(ISNUMBER(H57),H57,NA())</f>
        <v>0.67949737553682199</v>
      </c>
      <c r="AA65" s="27">
        <f>IF(ISNUMBER(I57),I57,NA())</f>
        <v>0.62252295795070101</v>
      </c>
      <c r="AB65" s="27">
        <f>IF(ISNUMBER(J57),J57,NA())</f>
        <v>0.72154222766217901</v>
      </c>
    </row>
    <row r="66" spans="3:28" ht="11.25" customHeight="1" x14ac:dyDescent="0.25">
      <c r="C66" s="39">
        <v>7602</v>
      </c>
      <c r="D66" s="3" t="s">
        <v>208</v>
      </c>
      <c r="E66"/>
      <c r="F66" s="13">
        <v>20537000</v>
      </c>
      <c r="G66" s="56">
        <v>18280000</v>
      </c>
      <c r="H66" s="13">
        <v>15423000</v>
      </c>
      <c r="I66" s="13">
        <v>14663000</v>
      </c>
      <c r="J66" s="13">
        <v>12483000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43.844638949671797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13676000</v>
      </c>
      <c r="G69" s="56">
        <v>12246000</v>
      </c>
      <c r="H69" s="13">
        <v>12574000</v>
      </c>
      <c r="I69" s="13">
        <v>12337000</v>
      </c>
      <c r="J69" s="13">
        <v>12033000</v>
      </c>
      <c r="K69" s="4"/>
      <c r="L69" s="4"/>
      <c r="M69" s="4"/>
      <c r="N69"/>
      <c r="O69"/>
      <c r="P69" s="10"/>
      <c r="S69" s="25" t="s">
        <v>340</v>
      </c>
      <c r="T69" s="25">
        <v>4057049</v>
      </c>
      <c r="V69" s="28" t="str">
        <f>"Total Debt -"</f>
        <v>Total Debt -</v>
      </c>
      <c r="X69" s="47">
        <f>F44</f>
        <v>55.501094091903703</v>
      </c>
    </row>
    <row r="70" spans="3:28" ht="11.25" customHeight="1" x14ac:dyDescent="0.25">
      <c r="C70" s="39">
        <v>18630</v>
      </c>
      <c r="D70" s="3" t="s">
        <v>135</v>
      </c>
      <c r="F70" s="13">
        <v>2064000</v>
      </c>
      <c r="G70" s="56">
        <v>1756000</v>
      </c>
      <c r="H70" s="13">
        <v>1753000</v>
      </c>
      <c r="I70" s="13">
        <v>1907000</v>
      </c>
      <c r="J70" s="13">
        <v>1817000</v>
      </c>
      <c r="K70"/>
      <c r="L70"/>
      <c r="M70"/>
      <c r="N70"/>
      <c r="O70"/>
      <c r="P70" s="10"/>
      <c r="S70" s="25" t="s">
        <v>14</v>
      </c>
      <c r="T70" s="25">
        <v>4010420</v>
      </c>
      <c r="V70" s="118" t="s">
        <v>211</v>
      </c>
    </row>
    <row r="71" spans="3:28" ht="11.25" customHeight="1" x14ac:dyDescent="0.25">
      <c r="C71" s="39">
        <v>18631</v>
      </c>
      <c r="D71" s="3" t="s">
        <v>136</v>
      </c>
      <c r="F71" s="13">
        <v>690000</v>
      </c>
      <c r="G71" s="56">
        <v>527000</v>
      </c>
      <c r="H71" s="13">
        <v>880000</v>
      </c>
      <c r="I71" s="13">
        <v>1041000</v>
      </c>
      <c r="J71" s="13">
        <v>808000</v>
      </c>
      <c r="K71"/>
      <c r="L71"/>
      <c r="M71"/>
      <c r="N71"/>
      <c r="O71"/>
      <c r="P71" s="10"/>
      <c r="S71" s="25" t="s">
        <v>15</v>
      </c>
      <c r="T71" s="25">
        <v>4065694</v>
      </c>
      <c r="V71" s="28" t="s">
        <v>210</v>
      </c>
      <c r="X71" s="27">
        <f>IF(ISNUMBER(F52),F52,NA())</f>
        <v>5.7391203703703697</v>
      </c>
      <c r="Y71" s="27">
        <f>IF(ISNUMBER(G52),G52,NA())</f>
        <v>5.6994967649173303</v>
      </c>
      <c r="Z71" s="27">
        <f>IF(ISNUMBER(H52),H52,NA())</f>
        <v>4.8761902063024296</v>
      </c>
      <c r="AA71" s="27">
        <f>IF(ISNUMBER(I52),I52,NA())</f>
        <v>4.4515779702970297</v>
      </c>
      <c r="AB71" s="27">
        <f>IF(ISNUMBER(J52),J52,NA())</f>
        <v>3.9332431767887899</v>
      </c>
    </row>
    <row r="72" spans="3:28" ht="11.25" customHeight="1" x14ac:dyDescent="0.25">
      <c r="C72" s="39">
        <v>18632</v>
      </c>
      <c r="D72" s="3" t="s">
        <v>137</v>
      </c>
      <c r="E72" s="5"/>
      <c r="F72" s="13">
        <v>3257000</v>
      </c>
      <c r="G72" s="56">
        <v>2814000</v>
      </c>
      <c r="H72" s="13">
        <v>3175000</v>
      </c>
      <c r="I72" s="13">
        <v>3152000</v>
      </c>
      <c r="J72" s="13">
        <v>3139000</v>
      </c>
      <c r="K72"/>
      <c r="L72"/>
      <c r="M72"/>
      <c r="N72"/>
      <c r="O72"/>
      <c r="P72" s="10"/>
      <c r="S72" s="25" t="s">
        <v>271</v>
      </c>
      <c r="T72" s="25">
        <v>4082886</v>
      </c>
    </row>
    <row r="73" spans="3:28" ht="11.25" customHeight="1" x14ac:dyDescent="0.25">
      <c r="C73" s="39">
        <v>18636</v>
      </c>
      <c r="D73" s="3" t="s">
        <v>138</v>
      </c>
      <c r="F73" s="13">
        <v>2032000</v>
      </c>
      <c r="G73" s="56">
        <v>1920000</v>
      </c>
      <c r="H73" s="13">
        <v>1684000</v>
      </c>
      <c r="I73" s="13">
        <v>1438000</v>
      </c>
      <c r="J73" s="13">
        <v>1341000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10853000</v>
      </c>
      <c r="G75" s="56">
        <v>9592000</v>
      </c>
      <c r="H75" s="13">
        <v>9898000</v>
      </c>
      <c r="I75" s="13">
        <v>9804000</v>
      </c>
      <c r="J75" s="13">
        <v>9260000</v>
      </c>
      <c r="K75"/>
      <c r="L75"/>
      <c r="M75"/>
      <c r="N75"/>
      <c r="O75"/>
      <c r="P75" s="10"/>
      <c r="S75" s="25" t="s">
        <v>16</v>
      </c>
      <c r="T75" s="25">
        <v>4056958</v>
      </c>
    </row>
    <row r="76" spans="3:28" ht="11.25" customHeight="1" x14ac:dyDescent="0.25">
      <c r="C76" s="39">
        <v>6200</v>
      </c>
      <c r="D76" s="3" t="s">
        <v>141</v>
      </c>
      <c r="F76" s="13">
        <v>4320000</v>
      </c>
      <c r="G76" s="56">
        <v>4173000</v>
      </c>
      <c r="H76" s="13">
        <v>4411000</v>
      </c>
      <c r="I76" s="13">
        <v>4040000</v>
      </c>
      <c r="J76" s="13">
        <v>4067000</v>
      </c>
      <c r="K76"/>
      <c r="L76"/>
      <c r="M76"/>
      <c r="N76"/>
      <c r="O76"/>
      <c r="P76" s="10"/>
      <c r="S76" s="25" t="s">
        <v>312</v>
      </c>
      <c r="T76" s="25">
        <v>4246977</v>
      </c>
    </row>
    <row r="77" spans="3:28" ht="11.25" customHeight="1" x14ac:dyDescent="0.25">
      <c r="C77" s="39">
        <v>28017</v>
      </c>
      <c r="D77" s="3" t="s">
        <v>150</v>
      </c>
      <c r="E77"/>
      <c r="F77" s="13">
        <v>4760000</v>
      </c>
      <c r="G77" s="56">
        <v>4493000</v>
      </c>
      <c r="H77" s="13">
        <v>4411000</v>
      </c>
      <c r="I77" s="13">
        <v>3909000</v>
      </c>
      <c r="J77" s="13">
        <v>4066000</v>
      </c>
      <c r="K77"/>
      <c r="L77"/>
      <c r="M77"/>
      <c r="N77"/>
      <c r="O77"/>
      <c r="P77" s="10"/>
      <c r="S77" s="25" t="s">
        <v>272</v>
      </c>
      <c r="T77" s="25">
        <v>4142320</v>
      </c>
    </row>
    <row r="78" spans="3:28" ht="11.25" customHeight="1" x14ac:dyDescent="0.25">
      <c r="C78" s="39">
        <v>4424</v>
      </c>
      <c r="D78" s="3" t="s">
        <v>142</v>
      </c>
      <c r="F78" s="13">
        <v>1383000</v>
      </c>
      <c r="G78" s="56">
        <v>1234000</v>
      </c>
      <c r="H78" s="13">
        <v>1736000</v>
      </c>
      <c r="I78" s="13">
        <v>1783000</v>
      </c>
      <c r="J78" s="13">
        <v>1997000</v>
      </c>
      <c r="K78"/>
      <c r="L78"/>
      <c r="M78"/>
      <c r="N78"/>
      <c r="O78"/>
      <c r="P78" s="10"/>
      <c r="S78" s="25" t="s">
        <v>273</v>
      </c>
      <c r="T78" s="25">
        <v>4237697</v>
      </c>
    </row>
    <row r="79" spans="3:28" ht="11.25" customHeight="1" x14ac:dyDescent="0.25">
      <c r="C79" s="39">
        <v>4427</v>
      </c>
      <c r="D79" s="3" t="s">
        <v>143</v>
      </c>
      <c r="F79" s="13">
        <v>190000</v>
      </c>
      <c r="G79" s="56">
        <v>90000</v>
      </c>
      <c r="H79" s="13">
        <v>296000</v>
      </c>
      <c r="I79" s="13">
        <v>401000</v>
      </c>
      <c r="J79" s="13">
        <v>472000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1193000</v>
      </c>
      <c r="G81" s="93">
        <v>1144000</v>
      </c>
      <c r="H81" s="92">
        <v>1440000</v>
      </c>
      <c r="I81" s="92">
        <v>1382000</v>
      </c>
      <c r="J81" s="92">
        <v>1525000</v>
      </c>
      <c r="K81"/>
      <c r="L81"/>
      <c r="M81"/>
      <c r="N81"/>
      <c r="O81"/>
      <c r="P81" s="10"/>
      <c r="S81" s="25" t="s">
        <v>275</v>
      </c>
      <c r="T81" s="25">
        <v>4276419</v>
      </c>
    </row>
    <row r="82" spans="3:20" ht="11.25" customHeight="1" x14ac:dyDescent="0.25">
      <c r="C82" s="39">
        <v>833</v>
      </c>
      <c r="D82" s="94" t="s">
        <v>146</v>
      </c>
      <c r="E82" s="95"/>
      <c r="F82" s="96">
        <v>1193000</v>
      </c>
      <c r="G82" s="97">
        <v>1144000</v>
      </c>
      <c r="H82" s="96">
        <v>1440000</v>
      </c>
      <c r="I82" s="96">
        <v>1382000</v>
      </c>
      <c r="J82" s="96">
        <v>1525000</v>
      </c>
      <c r="K82"/>
      <c r="L82"/>
      <c r="M82"/>
      <c r="N82"/>
      <c r="O82"/>
      <c r="P82" s="10"/>
      <c r="S82" s="25" t="s">
        <v>17</v>
      </c>
      <c r="T82" s="25">
        <v>4057059</v>
      </c>
    </row>
    <row r="83" spans="3:20" ht="11.25" customHeight="1" x14ac:dyDescent="0.25">
      <c r="C83" s="39">
        <v>47814</v>
      </c>
      <c r="D83" s="32" t="s">
        <v>190</v>
      </c>
      <c r="F83" s="13">
        <v>-153000</v>
      </c>
      <c r="G83" s="56">
        <v>43000</v>
      </c>
      <c r="H83" s="13">
        <v>97000</v>
      </c>
      <c r="I83" s="13">
        <v>0</v>
      </c>
      <c r="J83" s="13">
        <v>0</v>
      </c>
      <c r="K83" s="16"/>
      <c r="L83"/>
      <c r="M83"/>
      <c r="N83"/>
      <c r="O83"/>
      <c r="P83" s="10"/>
      <c r="S83" s="25" t="s">
        <v>18</v>
      </c>
      <c r="T83" s="25">
        <v>4057141</v>
      </c>
    </row>
    <row r="84" spans="3:20" ht="11.25" customHeight="1" x14ac:dyDescent="0.25">
      <c r="C84" s="39">
        <v>47813</v>
      </c>
      <c r="D84" s="29" t="s">
        <v>191</v>
      </c>
      <c r="E84"/>
      <c r="F84" s="13">
        <v>1346000</v>
      </c>
      <c r="G84" s="56">
        <v>1101000</v>
      </c>
      <c r="H84" s="13">
        <v>1343000</v>
      </c>
      <c r="I84" s="13">
        <v>1382000</v>
      </c>
      <c r="J84" s="13">
        <v>1525000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5551000</v>
      </c>
      <c r="G87" s="56">
        <v>5301000</v>
      </c>
      <c r="H87" s="13">
        <v>4272000</v>
      </c>
      <c r="I87" s="13">
        <v>3864000</v>
      </c>
      <c r="J87" s="13">
        <v>3537000</v>
      </c>
      <c r="K87"/>
      <c r="L87"/>
      <c r="M87"/>
      <c r="N87"/>
      <c r="O87"/>
      <c r="P87" s="10"/>
      <c r="S87" s="25" t="s">
        <v>21</v>
      </c>
      <c r="T87" s="25">
        <v>4057039</v>
      </c>
    </row>
    <row r="88" spans="3:20" ht="11.25" customHeight="1" x14ac:dyDescent="0.25">
      <c r="C88" s="39">
        <v>18807</v>
      </c>
      <c r="D88" s="3" t="s">
        <v>152</v>
      </c>
      <c r="E88"/>
      <c r="F88" s="13">
        <v>49405000</v>
      </c>
      <c r="G88" s="56">
        <v>47392000</v>
      </c>
      <c r="H88" s="13">
        <v>44746000</v>
      </c>
      <c r="I88" s="13">
        <v>41749000</v>
      </c>
      <c r="J88" s="13">
        <v>37600000</v>
      </c>
      <c r="K88"/>
      <c r="L88"/>
      <c r="M88"/>
      <c r="N88"/>
      <c r="O88"/>
      <c r="P88" s="10"/>
      <c r="S88" s="25" t="s">
        <v>22</v>
      </c>
      <c r="T88" s="25">
        <v>4057113</v>
      </c>
    </row>
    <row r="89" spans="3:20" ht="11.25" customHeight="1" x14ac:dyDescent="0.25">
      <c r="C89" s="39">
        <v>18851</v>
      </c>
      <c r="D89" s="3" t="s">
        <v>153</v>
      </c>
      <c r="E89"/>
      <c r="F89" s="13">
        <v>77000</v>
      </c>
      <c r="G89" s="56">
        <v>57000</v>
      </c>
      <c r="H89" s="13">
        <v>5000</v>
      </c>
      <c r="I89" s="13">
        <v>7000</v>
      </c>
      <c r="J89" s="13">
        <v>6000</v>
      </c>
      <c r="K89"/>
      <c r="L89"/>
      <c r="M89"/>
      <c r="N89"/>
      <c r="O89"/>
      <c r="P89" s="10"/>
      <c r="S89" s="25" t="s">
        <v>341</v>
      </c>
      <c r="T89" s="25">
        <v>4393379</v>
      </c>
    </row>
    <row r="90" spans="3:20" ht="11.25" customHeight="1" x14ac:dyDescent="0.25">
      <c r="C90" s="39">
        <v>18823</v>
      </c>
      <c r="D90" s="3" t="s">
        <v>154</v>
      </c>
      <c r="E90"/>
      <c r="F90" s="13">
        <v>853000</v>
      </c>
      <c r="G90" s="56">
        <v>1816000</v>
      </c>
      <c r="H90" s="13">
        <v>2065000</v>
      </c>
      <c r="I90" s="13">
        <v>1766000</v>
      </c>
      <c r="J90" s="13">
        <v>2001000</v>
      </c>
      <c r="K90"/>
      <c r="L90"/>
      <c r="M90"/>
      <c r="N90"/>
      <c r="O90"/>
      <c r="P90" s="10"/>
      <c r="S90" s="25" t="s">
        <v>289</v>
      </c>
      <c r="T90" s="25">
        <v>4056937</v>
      </c>
    </row>
    <row r="91" spans="3:20" ht="11.25" customHeight="1" x14ac:dyDescent="0.25">
      <c r="C91" s="39">
        <v>3706</v>
      </c>
      <c r="D91" s="23" t="s">
        <v>155</v>
      </c>
      <c r="E91" s="10"/>
      <c r="F91" s="92">
        <v>1732000</v>
      </c>
      <c r="G91" s="93">
        <v>1906000</v>
      </c>
      <c r="H91" s="92">
        <v>2003000</v>
      </c>
      <c r="I91" s="92">
        <v>2094000</v>
      </c>
      <c r="J91" s="92">
        <v>559000</v>
      </c>
      <c r="K91"/>
      <c r="L91"/>
      <c r="M91"/>
      <c r="N91"/>
      <c r="O91"/>
      <c r="P91" s="10"/>
      <c r="S91" s="25" t="s">
        <v>23</v>
      </c>
      <c r="T91" s="25">
        <v>4056982</v>
      </c>
    </row>
    <row r="92" spans="3:20" ht="11.25" customHeight="1" x14ac:dyDescent="0.25">
      <c r="C92" s="39">
        <v>220</v>
      </c>
      <c r="D92" s="98" t="s">
        <v>156</v>
      </c>
      <c r="E92" s="95"/>
      <c r="F92" s="96">
        <v>63116000</v>
      </c>
      <c r="G92" s="97">
        <v>62895000</v>
      </c>
      <c r="H92" s="96">
        <v>58079000</v>
      </c>
      <c r="I92" s="96">
        <v>53920000</v>
      </c>
      <c r="J92" s="96">
        <v>48111000</v>
      </c>
      <c r="K92"/>
      <c r="L92"/>
      <c r="M92"/>
      <c r="N92"/>
      <c r="O92"/>
      <c r="P92" s="10"/>
      <c r="S92" s="25" t="s">
        <v>24</v>
      </c>
      <c r="T92" s="25">
        <v>4004172</v>
      </c>
    </row>
    <row r="93" spans="3:20" ht="11.25" customHeight="1" x14ac:dyDescent="0.25">
      <c r="C93" s="39">
        <v>6361</v>
      </c>
      <c r="D93" s="3" t="s">
        <v>157</v>
      </c>
      <c r="E93"/>
      <c r="F93" s="13">
        <v>5427000</v>
      </c>
      <c r="G93" s="56">
        <v>7354000</v>
      </c>
      <c r="H93" s="13">
        <v>6287000</v>
      </c>
      <c r="I93" s="13">
        <v>6207000</v>
      </c>
      <c r="J93" s="13">
        <v>4902000</v>
      </c>
      <c r="K93"/>
      <c r="L93"/>
      <c r="M93"/>
      <c r="N93"/>
      <c r="O93"/>
      <c r="P93" s="10"/>
      <c r="S93" s="25" t="s">
        <v>25</v>
      </c>
      <c r="T93" s="25">
        <v>4000672</v>
      </c>
    </row>
    <row r="94" spans="3:20" ht="11.25" customHeight="1" x14ac:dyDescent="0.25">
      <c r="C94" s="39">
        <v>6148</v>
      </c>
      <c r="D94" s="3" t="s">
        <v>158</v>
      </c>
      <c r="E94"/>
      <c r="F94" s="13">
        <v>23323000</v>
      </c>
      <c r="G94" s="56">
        <v>21148000</v>
      </c>
      <c r="H94" s="13">
        <v>19337000</v>
      </c>
      <c r="I94" s="13">
        <v>17495000</v>
      </c>
      <c r="J94" s="13">
        <v>14731000</v>
      </c>
      <c r="K94"/>
      <c r="L94"/>
      <c r="M94"/>
      <c r="N94"/>
      <c r="O94"/>
      <c r="P94" s="10"/>
      <c r="S94" s="25" t="s">
        <v>26</v>
      </c>
      <c r="T94" s="25">
        <v>4059402</v>
      </c>
    </row>
    <row r="95" spans="3:20" ht="11.25" customHeight="1" x14ac:dyDescent="0.25">
      <c r="C95" s="39">
        <v>18082</v>
      </c>
      <c r="D95" s="3" t="s">
        <v>159</v>
      </c>
      <c r="E95"/>
      <c r="F95" s="13">
        <v>2037000</v>
      </c>
      <c r="G95" s="56">
        <v>1925000</v>
      </c>
      <c r="H95" s="13">
        <v>1601000</v>
      </c>
      <c r="I95" s="13">
        <v>1674000</v>
      </c>
      <c r="J95" s="13">
        <v>1500000</v>
      </c>
      <c r="K95"/>
      <c r="L95"/>
      <c r="M95"/>
      <c r="N95"/>
      <c r="O95"/>
      <c r="P95" s="10"/>
      <c r="S95" s="25" t="s">
        <v>27</v>
      </c>
      <c r="T95" s="25">
        <v>4057080</v>
      </c>
    </row>
    <row r="96" spans="3:20" ht="11.25" customHeight="1" x14ac:dyDescent="0.25">
      <c r="C96" s="39">
        <v>845</v>
      </c>
      <c r="D96" s="3" t="s">
        <v>173</v>
      </c>
      <c r="E96"/>
      <c r="F96" s="13">
        <v>25364000</v>
      </c>
      <c r="G96" s="56">
        <v>25082000</v>
      </c>
      <c r="H96" s="13">
        <v>22540000</v>
      </c>
      <c r="I96" s="13">
        <v>20711000</v>
      </c>
      <c r="J96" s="13">
        <v>16606000</v>
      </c>
      <c r="K96"/>
      <c r="L96"/>
      <c r="M96"/>
      <c r="N96"/>
      <c r="O96"/>
      <c r="P96" s="10"/>
      <c r="S96" s="25" t="s">
        <v>28</v>
      </c>
      <c r="T96" s="25">
        <v>4057041</v>
      </c>
    </row>
    <row r="97" spans="3:20" ht="11.25" customHeight="1" x14ac:dyDescent="0.25">
      <c r="C97" s="39">
        <v>49691</v>
      </c>
      <c r="D97" s="32" t="s">
        <v>192</v>
      </c>
      <c r="E97"/>
      <c r="F97" s="13">
        <v>20037000</v>
      </c>
      <c r="G97" s="56">
        <v>18847000</v>
      </c>
      <c r="H97" s="13">
        <v>18022000</v>
      </c>
      <c r="I97" s="13">
        <v>16726000</v>
      </c>
      <c r="J97" s="13">
        <v>15418000</v>
      </c>
      <c r="K97"/>
      <c r="L97"/>
      <c r="M97"/>
      <c r="N97"/>
      <c r="O97"/>
      <c r="P97" s="10"/>
      <c r="S97" s="25" t="s">
        <v>431</v>
      </c>
      <c r="T97" s="25">
        <v>4072145</v>
      </c>
    </row>
    <row r="98" spans="3:20" ht="11.25" customHeight="1" x14ac:dyDescent="0.25">
      <c r="C98" s="48">
        <v>47772</v>
      </c>
      <c r="D98" s="99" t="s">
        <v>193</v>
      </c>
      <c r="E98" s="10"/>
      <c r="F98" s="92">
        <v>299000</v>
      </c>
      <c r="G98" s="93">
        <v>218000</v>
      </c>
      <c r="H98" s="92">
        <v>191000</v>
      </c>
      <c r="I98" s="92">
        <v>113000</v>
      </c>
      <c r="J98" s="92">
        <v>7000</v>
      </c>
      <c r="K98"/>
      <c r="L98"/>
      <c r="M98"/>
      <c r="N98"/>
      <c r="O98"/>
      <c r="P98" s="10"/>
      <c r="S98" s="25" t="s">
        <v>29</v>
      </c>
      <c r="T98" s="25">
        <v>4057081</v>
      </c>
    </row>
    <row r="99" spans="3:20" ht="11.25" customHeight="1" x14ac:dyDescent="0.25">
      <c r="C99" s="39">
        <v>3800</v>
      </c>
      <c r="D99" s="94" t="s">
        <v>160</v>
      </c>
      <c r="E99" s="95"/>
      <c r="F99" s="96">
        <v>20336000</v>
      </c>
      <c r="G99" s="97">
        <v>19065000</v>
      </c>
      <c r="H99" s="96">
        <v>18213000</v>
      </c>
      <c r="I99" s="96">
        <v>16839000</v>
      </c>
      <c r="J99" s="96">
        <v>15425000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45700000</v>
      </c>
      <c r="G101" s="56">
        <v>44147000</v>
      </c>
      <c r="H101" s="13">
        <v>40753000</v>
      </c>
      <c r="I101" s="13">
        <v>37550000</v>
      </c>
      <c r="J101" s="13">
        <v>32031000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2733000</v>
      </c>
      <c r="G104" s="56">
        <v>2198000</v>
      </c>
      <c r="H104" s="13">
        <v>3134000</v>
      </c>
      <c r="I104" s="13">
        <v>2695000</v>
      </c>
      <c r="J104" s="13">
        <v>3367000</v>
      </c>
      <c r="K104"/>
      <c r="L104"/>
      <c r="M104"/>
      <c r="N104"/>
      <c r="O104"/>
      <c r="P104" s="10"/>
      <c r="S104" s="25" t="s">
        <v>410</v>
      </c>
      <c r="T104" s="25">
        <v>4057043</v>
      </c>
    </row>
    <row r="105" spans="3:20" ht="11.25" customHeight="1" x14ac:dyDescent="0.25">
      <c r="C105" s="39">
        <v>4993</v>
      </c>
      <c r="D105" s="3" t="s">
        <v>168</v>
      </c>
      <c r="E105"/>
      <c r="F105" s="13">
        <v>-3484000</v>
      </c>
      <c r="G105" s="56">
        <v>-4224000</v>
      </c>
      <c r="H105" s="13">
        <v>-3782000</v>
      </c>
      <c r="I105" s="13">
        <v>-5471000</v>
      </c>
      <c r="J105" s="13">
        <v>-3710000</v>
      </c>
      <c r="K105"/>
      <c r="L105"/>
      <c r="M105"/>
      <c r="N105"/>
      <c r="O105"/>
      <c r="P105" s="10"/>
      <c r="S105" s="25" t="s">
        <v>261</v>
      </c>
      <c r="T105" s="25">
        <v>4057083</v>
      </c>
    </row>
    <row r="106" spans="3:20" ht="11.25" customHeight="1" x14ac:dyDescent="0.25">
      <c r="C106" s="39">
        <v>4992</v>
      </c>
      <c r="D106" s="3" t="s">
        <v>169</v>
      </c>
      <c r="E106"/>
      <c r="F106" s="13">
        <v>461000</v>
      </c>
      <c r="G106" s="56">
        <v>2245000</v>
      </c>
      <c r="H106" s="13">
        <v>859000</v>
      </c>
      <c r="I106" s="13">
        <v>2938000</v>
      </c>
      <c r="J106" s="13">
        <v>357000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-290000</v>
      </c>
      <c r="G108" s="56">
        <v>219000</v>
      </c>
      <c r="H108" s="13">
        <v>211000</v>
      </c>
      <c r="I108" s="13">
        <v>162000</v>
      </c>
      <c r="J108" s="13">
        <v>14000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1.8999727267116999</v>
      </c>
      <c r="G111" s="55">
        <v>1.9200913050410799</v>
      </c>
      <c r="H111" s="14">
        <v>2.5875138977797199</v>
      </c>
      <c r="I111" s="14">
        <v>2.7845569919933899</v>
      </c>
      <c r="J111" s="14">
        <v>3.1299225728989799</v>
      </c>
      <c r="K111"/>
      <c r="L111"/>
      <c r="M111"/>
      <c r="N111"/>
      <c r="O111"/>
      <c r="P111" s="10"/>
      <c r="S111" s="25" t="s">
        <v>291</v>
      </c>
      <c r="T111" s="25">
        <v>4062444</v>
      </c>
    </row>
    <row r="112" spans="3:20" ht="11.25" customHeight="1" x14ac:dyDescent="0.25">
      <c r="C112" s="39">
        <v>284</v>
      </c>
      <c r="D112" s="3" t="s">
        <v>166</v>
      </c>
      <c r="E112"/>
      <c r="F112" s="14">
        <v>6.0091295450968003</v>
      </c>
      <c r="G112" s="55">
        <v>6.1622990115543104</v>
      </c>
      <c r="H112" s="14">
        <v>8.1097063047334803</v>
      </c>
      <c r="I112" s="14">
        <v>8.7266757174880798</v>
      </c>
      <c r="J112" s="14">
        <v>10.3425766579913</v>
      </c>
      <c r="K112"/>
      <c r="L112"/>
      <c r="M112"/>
      <c r="N112"/>
      <c r="O112"/>
      <c r="P112" s="10"/>
      <c r="S112" s="25" t="s">
        <v>36</v>
      </c>
      <c r="T112" s="25">
        <v>4057103</v>
      </c>
    </row>
    <row r="113" spans="2:20" ht="11.25" customHeight="1" x14ac:dyDescent="0.25">
      <c r="C113" s="39">
        <v>18791</v>
      </c>
      <c r="D113" s="76" t="s">
        <v>172</v>
      </c>
      <c r="E113" s="61"/>
      <c r="F113" s="100">
        <v>2.67212440049388</v>
      </c>
      <c r="G113" s="101">
        <v>2.7013943823275901</v>
      </c>
      <c r="H113" s="100">
        <v>3.6673532342426398</v>
      </c>
      <c r="I113" s="100">
        <v>4.0862337239944297</v>
      </c>
      <c r="J113" s="100">
        <v>4.9607410208554397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6BFF1B9-3D80-40F1-A9EE-800F581436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8CEED-ABA6-48EB-B5D1-8B9BD517B693}">
  <sheetPr codeName="Sheet15">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318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Dominion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_xll.SNL.Clients.Office.Excel.Functions.SNLTable(1,D!F20:G20,D!C24:C35,D!F21:G21,,"Options:Curr=USD,Mag=SNLstandard,ConvMethod=SNLrecommended")</f>
        <v>SNLTable</v>
      </c>
      <c r="D20" s="10"/>
      <c r="E20" s="10"/>
      <c r="F20" s="22">
        <f>VLOOKUP(V40,S:T,2,FALSE)</f>
        <v>4001616</v>
      </c>
      <c r="G20" s="51">
        <f>F20</f>
        <v>4001616</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Dominion Energy, Inc.</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44776</v>
      </c>
      <c r="G26" s="78"/>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373</v>
      </c>
      <c r="G28" s="52" t="s">
        <v>181</v>
      </c>
      <c r="H28" s="129"/>
      <c r="I28"/>
      <c r="J28"/>
      <c r="K28"/>
      <c r="L28"/>
      <c r="M28"/>
      <c r="N28"/>
      <c r="O28"/>
      <c r="P28" s="10"/>
    </row>
    <row r="29" spans="3:27" ht="11.25" customHeight="1" x14ac:dyDescent="0.25">
      <c r="C29" s="48">
        <v>44952</v>
      </c>
      <c r="D29" s="76" t="s">
        <v>125</v>
      </c>
      <c r="E29" s="61"/>
      <c r="F29" s="77">
        <v>44419</v>
      </c>
      <c r="G29" s="78">
        <v>44018</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381</v>
      </c>
      <c r="G34" s="52" t="s">
        <v>181</v>
      </c>
      <c r="H34" s="129"/>
      <c r="I34"/>
      <c r="J34"/>
      <c r="K34"/>
      <c r="L34"/>
      <c r="M34"/>
      <c r="N34"/>
      <c r="O34"/>
      <c r="P34" s="10"/>
    </row>
    <row r="35" spans="3:24" ht="11.25" customHeight="1" x14ac:dyDescent="0.25">
      <c r="C35" s="39">
        <v>44948</v>
      </c>
      <c r="D35" s="23" t="s">
        <v>125</v>
      </c>
      <c r="E35" s="10"/>
      <c r="F35" s="30"/>
      <c r="G35" s="53">
        <v>44018</v>
      </c>
      <c r="H35" s="130"/>
      <c r="I35" s="10"/>
      <c r="J35"/>
      <c r="K35"/>
      <c r="L35"/>
      <c r="M35"/>
      <c r="N35"/>
      <c r="O35"/>
      <c r="P35" s="10"/>
    </row>
    <row r="36" spans="3:24" ht="11.25" hidden="1" customHeight="1" outlineLevel="1" x14ac:dyDescent="0.25">
      <c r="C36" s="12" t="str">
        <f>_xll.SNL.Clients.Office.Excel.Functions.SNLTable(1,D!F36:J36,D!C41:C113,D!F37:J37,,"Options:Curr=USD,Mag=SNLstandard,ConvMethod=SNLrecommended")</f>
        <v>SNLTable</v>
      </c>
      <c r="E36"/>
      <c r="F36" s="11">
        <f>F20</f>
        <v>4001616</v>
      </c>
      <c r="G36" s="54">
        <f>F20</f>
        <v>4001616</v>
      </c>
      <c r="H36" s="11">
        <f>F20</f>
        <v>4001616</v>
      </c>
      <c r="I36" s="11">
        <f>F20</f>
        <v>4001616</v>
      </c>
      <c r="J36" s="11">
        <f>F20</f>
        <v>4001616</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Dominion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36.460639650320701</v>
      </c>
      <c r="G42" s="55">
        <v>37.052072761339701</v>
      </c>
      <c r="H42" s="31">
        <v>44.316548916297499</v>
      </c>
      <c r="I42" s="14">
        <v>35.1379689984796</v>
      </c>
      <c r="J42" s="14">
        <v>30.236003809926999</v>
      </c>
      <c r="K42"/>
      <c r="L42"/>
      <c r="M42"/>
      <c r="N42"/>
      <c r="O42"/>
      <c r="P42" s="10"/>
      <c r="S42" s="25" t="s">
        <v>335</v>
      </c>
      <c r="T42" s="25">
        <v>4056935</v>
      </c>
      <c r="V42" s="8" t="str">
        <f>_xll.SNL.Clients.Office.Excel.Functions.SNLTable(1,D!X42,D!W48:W56,D!X43,,"Options:Curr=USD,Mag=SNLstandard,ConvMethod=SNLrecommended")</f>
        <v>SNLTable</v>
      </c>
      <c r="W42" s="3"/>
      <c r="X42" s="7">
        <f>F36</f>
        <v>4001616</v>
      </c>
    </row>
    <row r="43" spans="3:24" ht="11.25" customHeight="1" x14ac:dyDescent="0.25">
      <c r="C43" s="39">
        <v>18869</v>
      </c>
      <c r="D43" s="3" t="s">
        <v>196</v>
      </c>
      <c r="E43"/>
      <c r="F43" s="14">
        <v>2.5468881683260198</v>
      </c>
      <c r="G43" s="55">
        <v>3.7270669060816601</v>
      </c>
      <c r="H43" s="31">
        <v>3.5729253981559101</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58.692702158355601</v>
      </c>
      <c r="G44" s="55">
        <v>58.683737996721099</v>
      </c>
      <c r="H44" s="31">
        <v>49.058495988504397</v>
      </c>
      <c r="I44" s="14">
        <v>61.470038271324498</v>
      </c>
      <c r="J44" s="14">
        <v>65.834127068120097</v>
      </c>
      <c r="K44"/>
      <c r="L44"/>
      <c r="M44"/>
      <c r="N44"/>
      <c r="O44"/>
      <c r="P44" s="10"/>
      <c r="S44" s="25" t="s">
        <v>408</v>
      </c>
      <c r="T44" s="25">
        <v>4024697</v>
      </c>
      <c r="V44" s="3"/>
      <c r="W44" s="3"/>
      <c r="X44" s="7">
        <v>1</v>
      </c>
    </row>
    <row r="45" spans="3:24" ht="11.25" customHeight="1" x14ac:dyDescent="0.25">
      <c r="C45" s="39">
        <v>18861</v>
      </c>
      <c r="D45" s="3" t="s">
        <v>163</v>
      </c>
      <c r="E45"/>
      <c r="F45" s="14">
        <v>54.123159112660197</v>
      </c>
      <c r="G45" s="55">
        <v>53.826215941915798</v>
      </c>
      <c r="H45" s="31">
        <v>44.023170877739197</v>
      </c>
      <c r="I45" s="14">
        <v>54.425668000629102</v>
      </c>
      <c r="J45" s="14">
        <v>54.587787067414503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2.08494475138122</v>
      </c>
      <c r="G47" s="55">
        <v>1.41821946169772</v>
      </c>
      <c r="H47" s="14">
        <v>0.99292604501607695</v>
      </c>
      <c r="I47" s="14">
        <v>2.2132759680393401</v>
      </c>
      <c r="J47" s="14">
        <v>2.7321304649548899</v>
      </c>
      <c r="K47"/>
      <c r="L47"/>
      <c r="M47"/>
      <c r="N47"/>
      <c r="O47"/>
      <c r="P47" s="10"/>
      <c r="S47" s="25" t="s">
        <v>215</v>
      </c>
      <c r="T47" s="25">
        <v>4056955</v>
      </c>
      <c r="V47" s="3"/>
      <c r="W47" s="3"/>
      <c r="X47" s="7"/>
    </row>
    <row r="48" spans="3:24" ht="11.25" customHeight="1" x14ac:dyDescent="0.25">
      <c r="C48" s="39">
        <v>18778</v>
      </c>
      <c r="D48" s="3" t="s">
        <v>197</v>
      </c>
      <c r="E48"/>
      <c r="F48" s="14">
        <v>1.9914248021108201</v>
      </c>
      <c r="G48" s="55">
        <v>1.3573315719947201</v>
      </c>
      <c r="H48" s="14">
        <v>0.98218829516539397</v>
      </c>
      <c r="I48" s="14">
        <v>2.2132759680393401</v>
      </c>
      <c r="J48" s="14">
        <v>2.7321304649548899</v>
      </c>
      <c r="K48" s="4"/>
      <c r="L48" s="4"/>
      <c r="M48" s="4"/>
      <c r="N48" s="4"/>
      <c r="O48" s="4"/>
      <c r="P48" s="44"/>
      <c r="Q48" s="44"/>
      <c r="S48" s="25" t="s">
        <v>5</v>
      </c>
      <c r="T48" s="25">
        <v>4022309</v>
      </c>
      <c r="V48" s="17" t="s">
        <v>174</v>
      </c>
      <c r="W48" s="114">
        <v>7597</v>
      </c>
      <c r="X48" s="20">
        <v>3155000</v>
      </c>
    </row>
    <row r="49" spans="3:28" ht="11.25" customHeight="1" x14ac:dyDescent="0.25">
      <c r="C49" s="39">
        <v>7270</v>
      </c>
      <c r="D49" s="3" t="s">
        <v>148</v>
      </c>
      <c r="E49"/>
      <c r="F49" s="14">
        <v>5.4072126220886503</v>
      </c>
      <c r="G49" s="55">
        <v>4.1552748885586901</v>
      </c>
      <c r="H49" s="14">
        <v>3.6039268788083998</v>
      </c>
      <c r="I49" s="14">
        <v>4.6229068988613502</v>
      </c>
      <c r="J49" s="14">
        <v>5.3917012448132802</v>
      </c>
      <c r="K49"/>
      <c r="L49"/>
      <c r="M49"/>
      <c r="N49"/>
      <c r="O49"/>
      <c r="P49" s="10"/>
      <c r="S49" s="25" t="s">
        <v>6</v>
      </c>
      <c r="T49" s="25">
        <v>4057038</v>
      </c>
      <c r="V49" s="17" t="s">
        <v>175</v>
      </c>
      <c r="W49" s="114">
        <v>7598</v>
      </c>
      <c r="X49" s="20">
        <v>2890000</v>
      </c>
    </row>
    <row r="50" spans="3:28" ht="11.25" customHeight="1" x14ac:dyDescent="0.25">
      <c r="C50" s="39">
        <v>11512</v>
      </c>
      <c r="D50" s="3" t="s">
        <v>198</v>
      </c>
      <c r="E50"/>
      <c r="F50" s="14">
        <v>5.4481772694782</v>
      </c>
      <c r="G50" s="55">
        <v>5.5031892274982299</v>
      </c>
      <c r="H50" s="14">
        <v>4.9109772423025397</v>
      </c>
      <c r="I50" s="14">
        <v>4.8713998660415303</v>
      </c>
      <c r="J50" s="14">
        <v>5.3037344398340203</v>
      </c>
      <c r="K50"/>
      <c r="L50"/>
      <c r="M50"/>
      <c r="N50"/>
      <c r="O50"/>
      <c r="P50" s="10"/>
      <c r="S50" s="25" t="s">
        <v>269</v>
      </c>
      <c r="T50" s="25">
        <v>4135391</v>
      </c>
      <c r="V50" s="18" t="s">
        <v>176</v>
      </c>
      <c r="W50" s="115">
        <v>7599</v>
      </c>
      <c r="X50" s="20">
        <v>3669000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2037000</v>
      </c>
    </row>
    <row r="52" spans="3:28" ht="11.25" customHeight="1" x14ac:dyDescent="0.25">
      <c r="C52" s="39">
        <v>18788</v>
      </c>
      <c r="D52" s="3" t="s">
        <v>210</v>
      </c>
      <c r="E52"/>
      <c r="F52" s="14">
        <v>5.5319056551340804</v>
      </c>
      <c r="G52" s="55">
        <v>7.00290541748614</v>
      </c>
      <c r="H52" s="14">
        <v>7.52212098440729</v>
      </c>
      <c r="I52" s="14">
        <v>5.4230476673428001</v>
      </c>
      <c r="J52" s="14">
        <v>5.6216523010620296</v>
      </c>
      <c r="K52"/>
      <c r="L52"/>
      <c r="M52"/>
      <c r="N52"/>
      <c r="O52"/>
      <c r="P52" s="10"/>
      <c r="S52" s="25" t="s">
        <v>7</v>
      </c>
      <c r="T52" s="25">
        <v>4007308</v>
      </c>
      <c r="V52" s="19" t="s">
        <v>178</v>
      </c>
      <c r="W52" s="114">
        <v>7601</v>
      </c>
      <c r="X52" s="20">
        <v>2292000</v>
      </c>
    </row>
    <row r="53" spans="3:28" ht="11.25" customHeight="1" x14ac:dyDescent="0.25">
      <c r="C53" s="39">
        <v>18794</v>
      </c>
      <c r="D53" s="3" t="s">
        <v>199</v>
      </c>
      <c r="E53"/>
      <c r="F53" s="14">
        <v>4.3183701657458604</v>
      </c>
      <c r="G53" s="55">
        <v>4.7805383022774297</v>
      </c>
      <c r="H53" s="14">
        <v>4.8160771704180103</v>
      </c>
      <c r="I53" s="14">
        <v>4.0165949600491704</v>
      </c>
      <c r="J53" s="14">
        <v>4.5171658144631097</v>
      </c>
      <c r="K53"/>
      <c r="L53"/>
      <c r="M53"/>
      <c r="N53"/>
      <c r="O53"/>
      <c r="P53" s="10"/>
      <c r="S53" s="25" t="s">
        <v>217</v>
      </c>
      <c r="T53" s="25">
        <v>4272394</v>
      </c>
      <c r="V53" s="17" t="s">
        <v>179</v>
      </c>
      <c r="W53" s="114">
        <v>7602</v>
      </c>
      <c r="X53" s="20">
        <v>26126000</v>
      </c>
    </row>
    <row r="54" spans="3:28" ht="11.25" customHeight="1" x14ac:dyDescent="0.25">
      <c r="C54" s="39">
        <v>18792</v>
      </c>
      <c r="D54" s="3" t="s">
        <v>200</v>
      </c>
      <c r="E54"/>
      <c r="F54" s="14">
        <v>12.0688843189275</v>
      </c>
      <c r="G54" s="55">
        <v>13.986174673994199</v>
      </c>
      <c r="H54" s="14">
        <v>14.820087287167301</v>
      </c>
      <c r="I54" s="14">
        <v>13.1125204131726</v>
      </c>
      <c r="J54" s="14">
        <v>12.9860262636426</v>
      </c>
      <c r="K54"/>
      <c r="L54"/>
      <c r="M54"/>
      <c r="N54"/>
      <c r="O54"/>
      <c r="P54" s="10"/>
      <c r="S54" s="25" t="s">
        <v>8</v>
      </c>
      <c r="T54" s="25">
        <v>4006321</v>
      </c>
      <c r="V54" s="26" t="s">
        <v>183</v>
      </c>
      <c r="W54" s="116"/>
      <c r="X54" s="20"/>
    </row>
    <row r="55" spans="3:28" ht="11.25" customHeight="1" x14ac:dyDescent="0.25">
      <c r="C55" s="39">
        <v>11576</v>
      </c>
      <c r="D55" s="3" t="s">
        <v>201</v>
      </c>
      <c r="E55"/>
      <c r="F55" s="14">
        <v>4.0330578512396702</v>
      </c>
      <c r="G55" s="55">
        <v>4.8833580980683502</v>
      </c>
      <c r="H55" s="14">
        <v>4.5233581584292502</v>
      </c>
      <c r="I55" s="14">
        <v>4.1969189551239099</v>
      </c>
      <c r="J55" s="14">
        <v>4.7360995850622398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318</v>
      </c>
    </row>
    <row r="57" spans="3:28" ht="11.25" customHeight="1" x14ac:dyDescent="0.25">
      <c r="C57" s="39">
        <v>6419</v>
      </c>
      <c r="D57" s="3" t="s">
        <v>164</v>
      </c>
      <c r="E57"/>
      <c r="F57" s="14">
        <v>0.83811829816672401</v>
      </c>
      <c r="G57" s="55">
        <v>0.63506409665221797</v>
      </c>
      <c r="H57" s="14">
        <v>0.61327967806840999</v>
      </c>
      <c r="I57" s="14">
        <v>0.67490519157839701</v>
      </c>
      <c r="J57" s="14">
        <v>0.44977168949771701</v>
      </c>
      <c r="K57"/>
      <c r="L57"/>
      <c r="M57"/>
      <c r="N57"/>
      <c r="O57"/>
      <c r="P57" s="10"/>
      <c r="S57" s="25" t="s">
        <v>338</v>
      </c>
      <c r="T57" s="25">
        <v>4963960</v>
      </c>
    </row>
    <row r="58" spans="3:28" ht="11.25" customHeight="1" x14ac:dyDescent="0.25">
      <c r="C58" s="39">
        <v>4963</v>
      </c>
      <c r="D58" s="3" t="s">
        <v>202</v>
      </c>
      <c r="E58"/>
      <c r="F58" s="14">
        <v>1.50465065182364</v>
      </c>
      <c r="G58" s="55">
        <v>1.42035448395752</v>
      </c>
      <c r="H58" s="14">
        <v>0.963035876942967</v>
      </c>
      <c r="I58" s="14">
        <v>1.5953828011611</v>
      </c>
      <c r="J58" s="14">
        <v>1.9268972638100199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3155000</v>
      </c>
      <c r="G61" s="56">
        <v>3057000</v>
      </c>
      <c r="H61" s="13">
        <v>3311000</v>
      </c>
      <c r="I61" s="13">
        <v>4031000</v>
      </c>
      <c r="J61" s="13">
        <v>6376000</v>
      </c>
      <c r="K61"/>
      <c r="L61"/>
      <c r="M61"/>
      <c r="N61"/>
      <c r="O61"/>
      <c r="P61" s="10"/>
      <c r="S61" s="25" t="s">
        <v>409</v>
      </c>
      <c r="T61" s="25">
        <v>4086899</v>
      </c>
      <c r="V61" s="28" t="s">
        <v>148</v>
      </c>
      <c r="X61" s="27">
        <f>IF(ISNUMBER(F49),F49,NA())</f>
        <v>5.4072126220886503</v>
      </c>
      <c r="Y61" s="27">
        <f>IF(ISNUMBER(G49),G49,NA())</f>
        <v>4.1552748885586901</v>
      </c>
      <c r="Z61" s="27">
        <f>IF(ISNUMBER(H49),H49,NA())</f>
        <v>3.6039268788083998</v>
      </c>
      <c r="AA61" s="27">
        <f>IF(ISNUMBER(I49),I49,NA())</f>
        <v>4.6229068988613502</v>
      </c>
      <c r="AB61" s="27">
        <f>IF(ISNUMBER(J49),J49,NA())</f>
        <v>5.3917012448132802</v>
      </c>
    </row>
    <row r="62" spans="3:28" ht="11.25" customHeight="1" x14ac:dyDescent="0.25">
      <c r="C62" s="39">
        <v>7598</v>
      </c>
      <c r="D62" s="3" t="s">
        <v>204</v>
      </c>
      <c r="E62"/>
      <c r="F62" s="13">
        <v>2890000</v>
      </c>
      <c r="G62" s="56">
        <v>1587000</v>
      </c>
      <c r="H62" s="13">
        <v>0</v>
      </c>
      <c r="I62" s="13">
        <v>2054000</v>
      </c>
      <c r="J62" s="13">
        <v>4286500</v>
      </c>
      <c r="K62"/>
      <c r="L62"/>
      <c r="M62"/>
      <c r="N62"/>
      <c r="O62"/>
      <c r="P62" s="10"/>
      <c r="S62" s="25" t="s">
        <v>11</v>
      </c>
      <c r="T62" s="25">
        <v>4056975</v>
      </c>
      <c r="V62" s="118" t="s">
        <v>187</v>
      </c>
    </row>
    <row r="63" spans="3:28" ht="11.25" customHeight="1" x14ac:dyDescent="0.25">
      <c r="C63" s="39">
        <v>7599</v>
      </c>
      <c r="D63" s="3" t="s">
        <v>205</v>
      </c>
      <c r="E63"/>
      <c r="F63" s="13">
        <v>3669000</v>
      </c>
      <c r="G63" s="56">
        <v>2997000</v>
      </c>
      <c r="H63" s="13">
        <v>0</v>
      </c>
      <c r="I63" s="13">
        <v>5279000</v>
      </c>
      <c r="J63" s="13">
        <v>2035100</v>
      </c>
      <c r="K63"/>
      <c r="L63"/>
      <c r="M63"/>
      <c r="N63"/>
      <c r="O63"/>
      <c r="P63" s="10"/>
      <c r="S63" s="25" t="s">
        <v>270</v>
      </c>
      <c r="T63" s="25">
        <v>4098671</v>
      </c>
      <c r="V63" s="28" t="s">
        <v>188</v>
      </c>
    </row>
    <row r="64" spans="3:28" ht="11.25" customHeight="1" x14ac:dyDescent="0.25">
      <c r="C64" s="39">
        <v>7600</v>
      </c>
      <c r="D64" s="3" t="s">
        <v>206</v>
      </c>
      <c r="E64"/>
      <c r="F64" s="13">
        <v>2037000</v>
      </c>
      <c r="G64" s="56">
        <v>1593000</v>
      </c>
      <c r="H64" s="13">
        <v>0</v>
      </c>
      <c r="I64" s="13">
        <v>1556000</v>
      </c>
      <c r="J64" s="13">
        <v>2185400</v>
      </c>
      <c r="K64"/>
      <c r="L64"/>
      <c r="M64"/>
      <c r="N64"/>
      <c r="O64"/>
      <c r="P64" s="10"/>
      <c r="S64" s="25" t="s">
        <v>395</v>
      </c>
      <c r="T64" s="25">
        <v>4545218</v>
      </c>
      <c r="V64" s="28" t="s">
        <v>189</v>
      </c>
    </row>
    <row r="65" spans="3:28" ht="11.25" customHeight="1" x14ac:dyDescent="0.25">
      <c r="C65" s="39">
        <v>7601</v>
      </c>
      <c r="D65" s="3" t="s">
        <v>207</v>
      </c>
      <c r="E65"/>
      <c r="F65" s="13">
        <v>2292000</v>
      </c>
      <c r="G65" s="56">
        <v>2040000</v>
      </c>
      <c r="H65" s="13">
        <v>0</v>
      </c>
      <c r="I65" s="13">
        <v>1682000</v>
      </c>
      <c r="J65" s="13">
        <v>1534000</v>
      </c>
      <c r="K65"/>
      <c r="L65"/>
      <c r="M65"/>
      <c r="N65"/>
      <c r="O65"/>
      <c r="P65" s="10"/>
      <c r="S65" s="25" t="s">
        <v>218</v>
      </c>
      <c r="T65" s="25">
        <v>4057157</v>
      </c>
      <c r="V65" s="28" t="s">
        <v>164</v>
      </c>
      <c r="X65" s="27">
        <f>IF(ISNUMBER(F57),F57,NA())</f>
        <v>0.83811829816672401</v>
      </c>
      <c r="Y65" s="27">
        <f>IF(ISNUMBER(G57),G57,NA())</f>
        <v>0.63506409665221797</v>
      </c>
      <c r="Z65" s="27">
        <f>IF(ISNUMBER(H57),H57,NA())</f>
        <v>0.61327967806840999</v>
      </c>
      <c r="AA65" s="27">
        <f>IF(ISNUMBER(I57),I57,NA())</f>
        <v>0.67490519157839701</v>
      </c>
      <c r="AB65" s="27">
        <f>IF(ISNUMBER(J57),J57,NA())</f>
        <v>0.44977168949771701</v>
      </c>
    </row>
    <row r="66" spans="3:28" ht="11.25" customHeight="1" x14ac:dyDescent="0.25">
      <c r="C66" s="39">
        <v>7602</v>
      </c>
      <c r="D66" s="3" t="s">
        <v>208</v>
      </c>
      <c r="E66"/>
      <c r="F66" s="13">
        <v>26126000</v>
      </c>
      <c r="G66" s="56">
        <v>25298000</v>
      </c>
      <c r="H66" s="13">
        <v>0</v>
      </c>
      <c r="I66" s="13">
        <v>20573000</v>
      </c>
      <c r="J66" s="13">
        <v>20907000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36.460639650320701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2.5468881683260198</v>
      </c>
    </row>
    <row r="69" spans="3:28" ht="11.25" customHeight="1" x14ac:dyDescent="0.25">
      <c r="C69" s="39">
        <v>18626</v>
      </c>
      <c r="D69" s="3" t="s">
        <v>134</v>
      </c>
      <c r="F69" s="13">
        <v>13964000</v>
      </c>
      <c r="G69" s="56">
        <v>14172000</v>
      </c>
      <c r="H69" s="13">
        <v>14401000</v>
      </c>
      <c r="I69" s="13">
        <v>13366000</v>
      </c>
      <c r="J69" s="13">
        <v>12586000</v>
      </c>
      <c r="K69" s="4"/>
      <c r="L69" s="4"/>
      <c r="M69" s="4"/>
      <c r="N69"/>
      <c r="O69"/>
      <c r="P69" s="10"/>
      <c r="S69" s="25" t="s">
        <v>340</v>
      </c>
      <c r="T69" s="25">
        <v>4057049</v>
      </c>
      <c r="V69" s="28" t="str">
        <f>"Total Debt -"</f>
        <v>Total Debt -</v>
      </c>
      <c r="X69" s="47">
        <f>F44</f>
        <v>58.692702158355601</v>
      </c>
    </row>
    <row r="70" spans="3:28" ht="11.25" customHeight="1" x14ac:dyDescent="0.25">
      <c r="C70" s="39">
        <v>18630</v>
      </c>
      <c r="D70" s="3" t="s">
        <v>135</v>
      </c>
      <c r="F70" s="13">
        <v>2438000</v>
      </c>
      <c r="G70" s="56">
        <v>2296000</v>
      </c>
      <c r="H70" s="13">
        <v>2973000</v>
      </c>
      <c r="I70" s="13">
        <v>2936000</v>
      </c>
      <c r="J70" s="13">
        <v>2307000</v>
      </c>
      <c r="K70"/>
      <c r="L70"/>
      <c r="M70"/>
      <c r="N70"/>
      <c r="O70"/>
      <c r="P70" s="10"/>
      <c r="S70" s="25" t="s">
        <v>14</v>
      </c>
      <c r="T70" s="25">
        <v>4010420</v>
      </c>
      <c r="V70" s="118" t="s">
        <v>211</v>
      </c>
    </row>
    <row r="71" spans="3:28" ht="11.25" customHeight="1" x14ac:dyDescent="0.25">
      <c r="C71" s="39">
        <v>18631</v>
      </c>
      <c r="D71" s="3" t="s">
        <v>136</v>
      </c>
      <c r="F71" s="13">
        <v>1083000</v>
      </c>
      <c r="G71" s="56">
        <v>889000</v>
      </c>
      <c r="H71" s="13">
        <v>1560000</v>
      </c>
      <c r="I71" s="13">
        <v>645000</v>
      </c>
      <c r="J71" s="13">
        <v>701000</v>
      </c>
      <c r="K71"/>
      <c r="L71"/>
      <c r="M71"/>
      <c r="N71"/>
      <c r="O71"/>
      <c r="P71" s="10"/>
      <c r="S71" s="25" t="s">
        <v>15</v>
      </c>
      <c r="T71" s="25">
        <v>4065694</v>
      </c>
      <c r="V71" s="28" t="s">
        <v>210</v>
      </c>
      <c r="X71" s="27">
        <f>IF(ISNUMBER(F52),F52,NA())</f>
        <v>5.5319056551340804</v>
      </c>
      <c r="Y71" s="27">
        <f>IF(ISNUMBER(G52),G52,NA())</f>
        <v>7.00290541748614</v>
      </c>
      <c r="Z71" s="27">
        <f>IF(ISNUMBER(H52),H52,NA())</f>
        <v>7.52212098440729</v>
      </c>
      <c r="AA71" s="27">
        <f>IF(ISNUMBER(I52),I52,NA())</f>
        <v>5.4230476673428001</v>
      </c>
      <c r="AB71" s="27">
        <f>IF(ISNUMBER(J52),J52,NA())</f>
        <v>5.6216523010620296</v>
      </c>
    </row>
    <row r="72" spans="3:28" ht="11.25" customHeight="1" x14ac:dyDescent="0.25">
      <c r="C72" s="39">
        <v>18632</v>
      </c>
      <c r="D72" s="3" t="s">
        <v>137</v>
      </c>
      <c r="E72" s="5"/>
      <c r="F72" s="13">
        <v>3635000</v>
      </c>
      <c r="G72" s="56">
        <v>3588000</v>
      </c>
      <c r="H72" s="13">
        <v>3153000</v>
      </c>
      <c r="I72" s="13">
        <v>3110000</v>
      </c>
      <c r="J72" s="13">
        <v>3174000</v>
      </c>
      <c r="K72"/>
      <c r="L72"/>
      <c r="M72"/>
      <c r="N72"/>
      <c r="O72"/>
      <c r="P72" s="10"/>
      <c r="S72" s="25" t="s">
        <v>271</v>
      </c>
      <c r="T72" s="25">
        <v>4082886</v>
      </c>
    </row>
    <row r="73" spans="3:28" ht="11.25" customHeight="1" x14ac:dyDescent="0.25">
      <c r="C73" s="39">
        <v>18636</v>
      </c>
      <c r="D73" s="3" t="s">
        <v>138</v>
      </c>
      <c r="F73" s="13">
        <v>2478000</v>
      </c>
      <c r="G73" s="56">
        <v>2332000</v>
      </c>
      <c r="H73" s="13">
        <v>2283000</v>
      </c>
      <c r="I73" s="13">
        <v>2000000</v>
      </c>
      <c r="J73" s="13">
        <v>1905000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10543000</v>
      </c>
      <c r="G75" s="56">
        <v>9976000</v>
      </c>
      <c r="H75" s="13">
        <v>10852000</v>
      </c>
      <c r="I75" s="13">
        <v>9394000</v>
      </c>
      <c r="J75" s="13">
        <v>8755000</v>
      </c>
      <c r="K75"/>
      <c r="L75"/>
      <c r="M75"/>
      <c r="N75"/>
      <c r="O75"/>
      <c r="P75" s="10"/>
      <c r="S75" s="25" t="s">
        <v>16</v>
      </c>
      <c r="T75" s="25">
        <v>4056958</v>
      </c>
    </row>
    <row r="76" spans="3:28" ht="11.25" customHeight="1" x14ac:dyDescent="0.25">
      <c r="C76" s="39">
        <v>6200</v>
      </c>
      <c r="D76" s="3" t="s">
        <v>141</v>
      </c>
      <c r="F76" s="13">
        <v>7197000</v>
      </c>
      <c r="G76" s="56">
        <v>5593000</v>
      </c>
      <c r="H76" s="13">
        <v>5323000</v>
      </c>
      <c r="I76" s="13">
        <v>6902000</v>
      </c>
      <c r="J76" s="13">
        <v>6497000</v>
      </c>
      <c r="K76"/>
      <c r="L76"/>
      <c r="M76"/>
      <c r="N76"/>
      <c r="O76"/>
      <c r="P76" s="10"/>
      <c r="S76" s="25" t="s">
        <v>312</v>
      </c>
      <c r="T76" s="25">
        <v>4246977</v>
      </c>
    </row>
    <row r="77" spans="3:28" ht="11.25" customHeight="1" x14ac:dyDescent="0.25">
      <c r="C77" s="39">
        <v>28017</v>
      </c>
      <c r="D77" s="3" t="s">
        <v>150</v>
      </c>
      <c r="E77"/>
      <c r="F77" s="13">
        <v>7622000</v>
      </c>
      <c r="G77" s="56">
        <v>7765000</v>
      </c>
      <c r="H77" s="13">
        <v>7337000</v>
      </c>
      <c r="I77" s="13">
        <v>7273000</v>
      </c>
      <c r="J77" s="13">
        <v>6391000</v>
      </c>
      <c r="K77"/>
      <c r="L77"/>
      <c r="M77"/>
      <c r="N77"/>
      <c r="O77"/>
      <c r="P77" s="10"/>
      <c r="S77" s="25" t="s">
        <v>272</v>
      </c>
      <c r="T77" s="25">
        <v>4142320</v>
      </c>
    </row>
    <row r="78" spans="3:28" ht="11.25" customHeight="1" x14ac:dyDescent="0.25">
      <c r="C78" s="39">
        <v>4424</v>
      </c>
      <c r="D78" s="3" t="s">
        <v>142</v>
      </c>
      <c r="F78" s="13">
        <v>3098000</v>
      </c>
      <c r="G78" s="56">
        <v>1411000</v>
      </c>
      <c r="H78" s="13">
        <v>869000</v>
      </c>
      <c r="I78" s="13">
        <v>3129000</v>
      </c>
      <c r="J78" s="13">
        <v>3090000</v>
      </c>
      <c r="K78"/>
      <c r="L78"/>
      <c r="M78"/>
      <c r="N78"/>
      <c r="O78"/>
      <c r="P78" s="10"/>
      <c r="S78" s="25" t="s">
        <v>273</v>
      </c>
      <c r="T78" s="25">
        <v>4237697</v>
      </c>
    </row>
    <row r="79" spans="3:28" ht="11.25" customHeight="1" x14ac:dyDescent="0.25">
      <c r="C79" s="39">
        <v>4427</v>
      </c>
      <c r="D79" s="3" t="s">
        <v>143</v>
      </c>
      <c r="F79" s="13">
        <v>425000</v>
      </c>
      <c r="G79" s="56">
        <v>83000</v>
      </c>
      <c r="H79" s="13">
        <v>209000</v>
      </c>
      <c r="I79" s="13">
        <v>580000</v>
      </c>
      <c r="J79" s="13">
        <v>-30000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2673000</v>
      </c>
      <c r="G81" s="93">
        <v>1328000</v>
      </c>
      <c r="H81" s="92">
        <v>660000</v>
      </c>
      <c r="I81" s="92">
        <v>2549000</v>
      </c>
      <c r="J81" s="92">
        <v>3120000</v>
      </c>
      <c r="K81"/>
      <c r="L81"/>
      <c r="M81"/>
      <c r="N81"/>
      <c r="O81"/>
      <c r="P81" s="10"/>
      <c r="S81" s="25" t="s">
        <v>275</v>
      </c>
      <c r="T81" s="25">
        <v>4276419</v>
      </c>
    </row>
    <row r="82" spans="3:20" ht="11.25" customHeight="1" x14ac:dyDescent="0.25">
      <c r="C82" s="39">
        <v>833</v>
      </c>
      <c r="D82" s="94" t="s">
        <v>146</v>
      </c>
      <c r="E82" s="95"/>
      <c r="F82" s="96">
        <v>3314000</v>
      </c>
      <c r="G82" s="97">
        <v>-550000</v>
      </c>
      <c r="H82" s="96">
        <v>1376000</v>
      </c>
      <c r="I82" s="96">
        <v>2549000</v>
      </c>
      <c r="J82" s="96">
        <v>3120000</v>
      </c>
      <c r="K82"/>
      <c r="L82"/>
      <c r="M82"/>
      <c r="N82"/>
      <c r="O82"/>
      <c r="P82" s="10"/>
      <c r="S82" s="25" t="s">
        <v>17</v>
      </c>
      <c r="T82" s="25">
        <v>4057059</v>
      </c>
    </row>
    <row r="83" spans="3:20" ht="11.25" customHeight="1" x14ac:dyDescent="0.25">
      <c r="C83" s="39">
        <v>47814</v>
      </c>
      <c r="D83" s="32" t="s">
        <v>190</v>
      </c>
      <c r="F83" s="13">
        <v>26000</v>
      </c>
      <c r="G83" s="56">
        <v>-149000</v>
      </c>
      <c r="H83" s="13">
        <v>18000</v>
      </c>
      <c r="I83" s="13">
        <v>102000</v>
      </c>
      <c r="J83" s="13">
        <v>121000</v>
      </c>
      <c r="K83" s="16"/>
      <c r="L83"/>
      <c r="M83"/>
      <c r="N83"/>
      <c r="O83"/>
      <c r="P83" s="10"/>
      <c r="S83" s="25" t="s">
        <v>18</v>
      </c>
      <c r="T83" s="25">
        <v>4057141</v>
      </c>
    </row>
    <row r="84" spans="3:20" ht="11.25" customHeight="1" x14ac:dyDescent="0.25">
      <c r="C84" s="39">
        <v>47813</v>
      </c>
      <c r="D84" s="29" t="s">
        <v>191</v>
      </c>
      <c r="E84"/>
      <c r="F84" s="13">
        <v>3288000</v>
      </c>
      <c r="G84" s="56">
        <v>-401000</v>
      </c>
      <c r="H84" s="13">
        <v>1358000</v>
      </c>
      <c r="I84" s="13">
        <v>2447000</v>
      </c>
      <c r="J84" s="13">
        <v>2999000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7269000</v>
      </c>
      <c r="G87" s="56">
        <v>6886000</v>
      </c>
      <c r="H87" s="13">
        <v>6096000</v>
      </c>
      <c r="I87" s="13">
        <v>5161000</v>
      </c>
      <c r="J87" s="13">
        <v>4334000</v>
      </c>
      <c r="K87"/>
      <c r="L87"/>
      <c r="M87"/>
      <c r="N87"/>
      <c r="O87"/>
      <c r="P87" s="10"/>
      <c r="S87" s="25" t="s">
        <v>21</v>
      </c>
      <c r="T87" s="25">
        <v>4057039</v>
      </c>
    </row>
    <row r="88" spans="3:20" ht="11.25" customHeight="1" x14ac:dyDescent="0.25">
      <c r="C88" s="39">
        <v>18807</v>
      </c>
      <c r="D88" s="3" t="s">
        <v>152</v>
      </c>
      <c r="E88"/>
      <c r="F88" s="13">
        <v>60280000</v>
      </c>
      <c r="G88" s="56">
        <v>58412000</v>
      </c>
      <c r="H88" s="13">
        <v>57662000</v>
      </c>
      <c r="I88" s="13">
        <v>54560000</v>
      </c>
      <c r="J88" s="13">
        <v>53758000</v>
      </c>
      <c r="K88"/>
      <c r="L88"/>
      <c r="M88"/>
      <c r="N88"/>
      <c r="O88"/>
      <c r="P88" s="10"/>
      <c r="S88" s="25" t="s">
        <v>22</v>
      </c>
      <c r="T88" s="25">
        <v>4057113</v>
      </c>
    </row>
    <row r="89" spans="3:20" ht="11.25" customHeight="1" x14ac:dyDescent="0.25">
      <c r="C89" s="39">
        <v>18851</v>
      </c>
      <c r="D89" s="3" t="s">
        <v>153</v>
      </c>
      <c r="E89"/>
      <c r="F89" s="13">
        <v>0</v>
      </c>
      <c r="G89" s="56">
        <v>0</v>
      </c>
      <c r="H89" s="13">
        <v>1000</v>
      </c>
      <c r="I89" s="13">
        <v>6000</v>
      </c>
      <c r="J89" s="13">
        <v>0</v>
      </c>
      <c r="K89"/>
      <c r="L89"/>
      <c r="M89"/>
      <c r="N89"/>
      <c r="O89"/>
      <c r="P89" s="10"/>
      <c r="S89" s="25" t="s">
        <v>341</v>
      </c>
      <c r="T89" s="25">
        <v>4393379</v>
      </c>
    </row>
    <row r="90" spans="3:20" ht="11.25" customHeight="1" x14ac:dyDescent="0.25">
      <c r="C90" s="39">
        <v>18823</v>
      </c>
      <c r="D90" s="3" t="s">
        <v>154</v>
      </c>
      <c r="E90"/>
      <c r="F90" s="13">
        <v>11276000</v>
      </c>
      <c r="G90" s="56">
        <v>10238000</v>
      </c>
      <c r="H90" s="13">
        <v>7905000</v>
      </c>
      <c r="I90" s="13">
        <v>6560000</v>
      </c>
      <c r="J90" s="13">
        <v>6964000</v>
      </c>
      <c r="K90"/>
      <c r="L90"/>
      <c r="M90"/>
      <c r="N90"/>
      <c r="O90"/>
      <c r="P90" s="10"/>
      <c r="S90" s="25" t="s">
        <v>289</v>
      </c>
      <c r="T90" s="25">
        <v>4056937</v>
      </c>
    </row>
    <row r="91" spans="3:20" ht="11.25" customHeight="1" x14ac:dyDescent="0.25">
      <c r="C91" s="39">
        <v>3706</v>
      </c>
      <c r="D91" s="23" t="s">
        <v>155</v>
      </c>
      <c r="E91" s="10"/>
      <c r="F91" s="92">
        <v>8189000</v>
      </c>
      <c r="G91" s="93">
        <v>8146000</v>
      </c>
      <c r="H91" s="92">
        <v>8080000</v>
      </c>
      <c r="I91" s="92">
        <v>7080000</v>
      </c>
      <c r="J91" s="92">
        <v>7090000</v>
      </c>
      <c r="K91"/>
      <c r="L91"/>
      <c r="M91"/>
      <c r="N91"/>
      <c r="O91"/>
      <c r="P91" s="10"/>
      <c r="S91" s="25" t="s">
        <v>23</v>
      </c>
      <c r="T91" s="25">
        <v>4056982</v>
      </c>
    </row>
    <row r="92" spans="3:20" ht="11.25" customHeight="1" x14ac:dyDescent="0.25">
      <c r="C92" s="39">
        <v>220</v>
      </c>
      <c r="D92" s="98" t="s">
        <v>156</v>
      </c>
      <c r="E92" s="95"/>
      <c r="F92" s="96">
        <v>99590000</v>
      </c>
      <c r="G92" s="97">
        <v>95905000</v>
      </c>
      <c r="H92" s="96">
        <v>103823000</v>
      </c>
      <c r="I92" s="96">
        <v>77914000</v>
      </c>
      <c r="J92" s="96">
        <v>76585000</v>
      </c>
      <c r="K92"/>
      <c r="L92"/>
      <c r="M92"/>
      <c r="N92"/>
      <c r="O92"/>
      <c r="P92" s="10"/>
      <c r="S92" s="25" t="s">
        <v>24</v>
      </c>
      <c r="T92" s="25">
        <v>4004172</v>
      </c>
    </row>
    <row r="93" spans="3:20" ht="11.25" customHeight="1" x14ac:dyDescent="0.25">
      <c r="C93" s="39">
        <v>6361</v>
      </c>
      <c r="D93" s="3" t="s">
        <v>157</v>
      </c>
      <c r="E93"/>
      <c r="F93" s="13">
        <v>8673000</v>
      </c>
      <c r="G93" s="56">
        <v>10843000</v>
      </c>
      <c r="H93" s="13">
        <v>9940000</v>
      </c>
      <c r="I93" s="13">
        <v>7647000</v>
      </c>
      <c r="J93" s="13">
        <v>9636000</v>
      </c>
      <c r="K93"/>
      <c r="L93"/>
      <c r="M93"/>
      <c r="N93"/>
      <c r="O93"/>
      <c r="P93" s="10"/>
      <c r="S93" s="25" t="s">
        <v>25</v>
      </c>
      <c r="T93" s="25">
        <v>4000672</v>
      </c>
    </row>
    <row r="94" spans="3:20" ht="11.25" customHeight="1" x14ac:dyDescent="0.25">
      <c r="C94" s="39">
        <v>6148</v>
      </c>
      <c r="D94" s="3" t="s">
        <v>158</v>
      </c>
      <c r="E94"/>
      <c r="F94" s="13">
        <v>37890000</v>
      </c>
      <c r="G94" s="56">
        <v>34473000</v>
      </c>
      <c r="H94" s="13">
        <v>29411000</v>
      </c>
      <c r="I94" s="13">
        <v>31144000</v>
      </c>
      <c r="J94" s="13">
        <v>30948000</v>
      </c>
      <c r="K94"/>
      <c r="L94"/>
      <c r="M94"/>
      <c r="N94"/>
      <c r="O94"/>
      <c r="P94" s="10"/>
      <c r="S94" s="25" t="s">
        <v>26</v>
      </c>
      <c r="T94" s="25">
        <v>4059402</v>
      </c>
    </row>
    <row r="95" spans="3:20" ht="11.25" customHeight="1" x14ac:dyDescent="0.25">
      <c r="C95" s="39">
        <v>18082</v>
      </c>
      <c r="D95" s="3" t="s">
        <v>159</v>
      </c>
      <c r="E95"/>
      <c r="F95" s="13">
        <v>6296000</v>
      </c>
      <c r="G95" s="56">
        <v>6282000</v>
      </c>
      <c r="H95" s="13">
        <v>11593000</v>
      </c>
      <c r="I95" s="13">
        <v>2786000</v>
      </c>
      <c r="J95" s="13">
        <v>3031000</v>
      </c>
      <c r="K95"/>
      <c r="L95"/>
      <c r="M95"/>
      <c r="N95"/>
      <c r="O95"/>
      <c r="P95" s="10"/>
      <c r="S95" s="25" t="s">
        <v>27</v>
      </c>
      <c r="T95" s="25">
        <v>4057080</v>
      </c>
    </row>
    <row r="96" spans="3:20" ht="11.25" customHeight="1" x14ac:dyDescent="0.25">
      <c r="C96" s="39">
        <v>845</v>
      </c>
      <c r="D96" s="3" t="s">
        <v>173</v>
      </c>
      <c r="E96"/>
      <c r="F96" s="13">
        <v>41089000</v>
      </c>
      <c r="G96" s="56">
        <v>37584000</v>
      </c>
      <c r="H96" s="13">
        <v>32775000</v>
      </c>
      <c r="I96" s="13">
        <v>35175000</v>
      </c>
      <c r="J96" s="13">
        <v>37324000</v>
      </c>
      <c r="K96"/>
      <c r="L96"/>
      <c r="M96"/>
      <c r="N96"/>
      <c r="O96"/>
      <c r="P96" s="10"/>
      <c r="S96" s="25" t="s">
        <v>28</v>
      </c>
      <c r="T96" s="25">
        <v>4057041</v>
      </c>
    </row>
    <row r="97" spans="3:20" ht="11.25" customHeight="1" x14ac:dyDescent="0.25">
      <c r="C97" s="39">
        <v>49691</v>
      </c>
      <c r="D97" s="32" t="s">
        <v>192</v>
      </c>
      <c r="E97"/>
      <c r="F97" s="13">
        <v>27308000</v>
      </c>
      <c r="G97" s="56">
        <v>26117000</v>
      </c>
      <c r="H97" s="13">
        <v>31994000</v>
      </c>
      <c r="I97" s="13">
        <v>20107000</v>
      </c>
      <c r="J97" s="13">
        <v>17142000</v>
      </c>
      <c r="K97"/>
      <c r="L97"/>
      <c r="M97"/>
      <c r="N97"/>
      <c r="O97"/>
      <c r="P97" s="10"/>
      <c r="S97" s="25" t="s">
        <v>431</v>
      </c>
      <c r="T97" s="25">
        <v>4072145</v>
      </c>
    </row>
    <row r="98" spans="3:20" ht="11.25" customHeight="1" x14ac:dyDescent="0.25">
      <c r="C98" s="48">
        <v>47772</v>
      </c>
      <c r="D98" s="99" t="s">
        <v>193</v>
      </c>
      <c r="E98" s="10"/>
      <c r="F98" s="92">
        <v>0</v>
      </c>
      <c r="G98" s="93">
        <v>344000</v>
      </c>
      <c r="H98" s="92">
        <v>2039000</v>
      </c>
      <c r="I98" s="92">
        <v>1941000</v>
      </c>
      <c r="J98" s="92">
        <v>2228000</v>
      </c>
      <c r="K98"/>
      <c r="L98"/>
      <c r="M98"/>
      <c r="N98"/>
      <c r="O98"/>
      <c r="P98" s="10"/>
      <c r="S98" s="25" t="s">
        <v>29</v>
      </c>
      <c r="T98" s="25">
        <v>4057081</v>
      </c>
    </row>
    <row r="99" spans="3:20" ht="11.25" customHeight="1" x14ac:dyDescent="0.25">
      <c r="C99" s="39">
        <v>3800</v>
      </c>
      <c r="D99" s="94" t="s">
        <v>160</v>
      </c>
      <c r="E99" s="95"/>
      <c r="F99" s="96">
        <v>27308000</v>
      </c>
      <c r="G99" s="97">
        <v>26461000</v>
      </c>
      <c r="H99" s="96">
        <v>34033000</v>
      </c>
      <c r="I99" s="96">
        <v>22048000</v>
      </c>
      <c r="J99" s="96">
        <v>19370000</v>
      </c>
      <c r="K99"/>
      <c r="L99"/>
      <c r="M99"/>
      <c r="N99"/>
      <c r="O99"/>
      <c r="P99" s="10"/>
      <c r="S99" s="25" t="s">
        <v>281</v>
      </c>
      <c r="T99" s="25">
        <v>4420429</v>
      </c>
    </row>
    <row r="100" spans="3:20" ht="11.25" customHeight="1" x14ac:dyDescent="0.25">
      <c r="C100" s="39">
        <v>18081</v>
      </c>
      <c r="D100" s="3" t="s">
        <v>162</v>
      </c>
      <c r="E100"/>
      <c r="F100" s="13">
        <v>1610000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70007000</v>
      </c>
      <c r="G101" s="56">
        <v>64045000</v>
      </c>
      <c r="H101" s="13">
        <v>66808000</v>
      </c>
      <c r="I101" s="13">
        <v>57223000</v>
      </c>
      <c r="J101" s="13">
        <v>56694000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4037000</v>
      </c>
      <c r="G104" s="56">
        <v>5227000</v>
      </c>
      <c r="H104" s="13">
        <v>5204000</v>
      </c>
      <c r="I104" s="13">
        <v>4773000</v>
      </c>
      <c r="J104" s="13">
        <v>4502000</v>
      </c>
      <c r="K104"/>
      <c r="L104"/>
      <c r="M104"/>
      <c r="N104"/>
      <c r="O104"/>
      <c r="P104" s="10"/>
      <c r="S104" s="25" t="s">
        <v>410</v>
      </c>
      <c r="T104" s="25">
        <v>4057043</v>
      </c>
    </row>
    <row r="105" spans="3:20" ht="11.25" customHeight="1" x14ac:dyDescent="0.25">
      <c r="C105" s="39">
        <v>4993</v>
      </c>
      <c r="D105" s="3" t="s">
        <v>168</v>
      </c>
      <c r="E105"/>
      <c r="F105" s="13">
        <v>-6247000</v>
      </c>
      <c r="G105" s="56">
        <v>-2916000</v>
      </c>
      <c r="H105" s="13">
        <v>-4622000</v>
      </c>
      <c r="I105" s="13">
        <v>-2358000</v>
      </c>
      <c r="J105" s="13">
        <v>-5942000</v>
      </c>
      <c r="K105"/>
      <c r="L105"/>
      <c r="M105"/>
      <c r="N105"/>
      <c r="O105"/>
      <c r="P105" s="10"/>
      <c r="S105" s="25" t="s">
        <v>261</v>
      </c>
      <c r="T105" s="25">
        <v>4057083</v>
      </c>
    </row>
    <row r="106" spans="3:20" ht="11.25" customHeight="1" x14ac:dyDescent="0.25">
      <c r="C106" s="39">
        <v>4992</v>
      </c>
      <c r="D106" s="3" t="s">
        <v>169</v>
      </c>
      <c r="E106"/>
      <c r="F106" s="13">
        <v>2371000</v>
      </c>
      <c r="G106" s="56">
        <v>-2333000</v>
      </c>
      <c r="H106" s="13">
        <v>-704000</v>
      </c>
      <c r="I106" s="13">
        <v>-2209000</v>
      </c>
      <c r="J106" s="13">
        <v>1303000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161000</v>
      </c>
      <c r="G108" s="56">
        <v>-22000</v>
      </c>
      <c r="H108" s="13">
        <v>-122000</v>
      </c>
      <c r="I108" s="13">
        <v>206000</v>
      </c>
      <c r="J108" s="13">
        <v>-137000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3.37975740501125</v>
      </c>
      <c r="G111" s="55">
        <v>-0.533652878208285</v>
      </c>
      <c r="H111" s="14">
        <v>1.3965874446687201</v>
      </c>
      <c r="I111" s="14">
        <v>3.2704592146856299</v>
      </c>
      <c r="J111" s="14">
        <v>4.21276488012355</v>
      </c>
      <c r="K111"/>
      <c r="L111"/>
      <c r="M111"/>
      <c r="N111"/>
      <c r="O111"/>
      <c r="P111" s="10"/>
      <c r="S111" s="25" t="s">
        <v>291</v>
      </c>
      <c r="T111" s="25">
        <v>4062444</v>
      </c>
    </row>
    <row r="112" spans="3:20" ht="11.25" customHeight="1" x14ac:dyDescent="0.25">
      <c r="C112" s="39">
        <v>284</v>
      </c>
      <c r="D112" s="3" t="s">
        <v>166</v>
      </c>
      <c r="E112"/>
      <c r="F112" s="14">
        <v>12.269700153186101</v>
      </c>
      <c r="G112" s="55">
        <v>-1.8040328333975699</v>
      </c>
      <c r="H112" s="14">
        <v>4.8290232721370403</v>
      </c>
      <c r="I112" s="14">
        <v>12.554640266952299</v>
      </c>
      <c r="J112" s="14">
        <v>17.579197949093601</v>
      </c>
      <c r="K112"/>
      <c r="L112"/>
      <c r="M112"/>
      <c r="N112"/>
      <c r="O112"/>
      <c r="P112" s="10"/>
      <c r="S112" s="25" t="s">
        <v>36</v>
      </c>
      <c r="T112" s="25">
        <v>4057103</v>
      </c>
    </row>
    <row r="113" spans="2:20" ht="11.25" customHeight="1" x14ac:dyDescent="0.25">
      <c r="C113" s="39">
        <v>18791</v>
      </c>
      <c r="D113" s="76" t="s">
        <v>172</v>
      </c>
      <c r="E113" s="61"/>
      <c r="F113" s="100">
        <v>4.9444974934351897</v>
      </c>
      <c r="G113" s="101">
        <v>-0.78961158288409194</v>
      </c>
      <c r="H113" s="100">
        <v>2.0077442606565699</v>
      </c>
      <c r="I113" s="100">
        <v>4.4151429530273996</v>
      </c>
      <c r="J113" s="100">
        <v>5.7488075139862298</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AE0B5293-B54F-4688-AF9F-9427468A434A}">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B797-EE6C-4B0B-9037-28E40194562E}">
  <sheetPr codeName="Sheet46">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342</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Dominion Energy South Carolina,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_xll.SNL.Clients.Office.Excel.Functions.SNLTable(1,DESC!F20:G20,DESC!C24:C35,DESC!F21:G21,,"Options:Curr=USD,Mag=SNLstandard,ConvMethod=SNLrecommended")</f>
        <v>SNLTable</v>
      </c>
      <c r="D20" s="10"/>
      <c r="E20" s="10"/>
      <c r="F20" s="22">
        <f>VLOOKUP(V40,S:T,2,FALSE)</f>
        <v>4057099</v>
      </c>
      <c r="G20" s="51">
        <f>F20</f>
        <v>4057099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Dominion Energy South Carolina,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44776</v>
      </c>
      <c r="G26" s="78">
        <v>44517</v>
      </c>
      <c r="H26" s="130"/>
      <c r="I26" s="10"/>
      <c r="J26"/>
      <c r="K26"/>
      <c r="L26"/>
      <c r="M26"/>
      <c r="N26" s="4"/>
      <c r="O26" s="4"/>
      <c r="P26" s="44"/>
      <c r="Q26" s="44"/>
    </row>
    <row r="27" spans="3:27" ht="11.25" customHeight="1" x14ac:dyDescent="0.25">
      <c r="C27" s="39">
        <v>44949</v>
      </c>
      <c r="D27" s="2" t="s">
        <v>130</v>
      </c>
      <c r="E27"/>
      <c r="F27" s="24" t="s">
        <v>373</v>
      </c>
      <c r="G27" s="52" t="s">
        <v>384</v>
      </c>
      <c r="H27" s="129"/>
      <c r="I27"/>
      <c r="J27"/>
      <c r="K27"/>
      <c r="L27"/>
      <c r="M27"/>
      <c r="N27"/>
      <c r="O27"/>
      <c r="P27" s="10"/>
    </row>
    <row r="28" spans="3:27" ht="11.25" customHeight="1" x14ac:dyDescent="0.25">
      <c r="C28" s="39">
        <v>44950</v>
      </c>
      <c r="D28" s="3" t="s">
        <v>126</v>
      </c>
      <c r="E28"/>
      <c r="F28" s="24" t="s">
        <v>373</v>
      </c>
      <c r="G28" s="52" t="s">
        <v>181</v>
      </c>
      <c r="H28" s="129"/>
      <c r="I28"/>
      <c r="J28"/>
      <c r="K28"/>
      <c r="L28"/>
      <c r="M28"/>
      <c r="N28"/>
      <c r="O28"/>
      <c r="P28" s="10"/>
    </row>
    <row r="29" spans="3:27" ht="11.25" customHeight="1" x14ac:dyDescent="0.25">
      <c r="C29" s="48">
        <v>44952</v>
      </c>
      <c r="D29" s="76" t="s">
        <v>125</v>
      </c>
      <c r="E29" s="61"/>
      <c r="F29" s="77"/>
      <c r="G29" s="78">
        <v>43454</v>
      </c>
      <c r="H29" s="130"/>
      <c r="I29"/>
      <c r="J29"/>
      <c r="K29"/>
      <c r="L29"/>
      <c r="M29"/>
      <c r="N29"/>
      <c r="O29"/>
      <c r="P29" s="10"/>
    </row>
    <row r="30" spans="3:27" ht="11.25" customHeight="1" x14ac:dyDescent="0.25">
      <c r="C30" s="39">
        <v>44965</v>
      </c>
      <c r="D30" s="2" t="s">
        <v>131</v>
      </c>
      <c r="E30"/>
      <c r="F30" s="24" t="s">
        <v>389</v>
      </c>
      <c r="G30" s="52" t="s">
        <v>383</v>
      </c>
      <c r="H30" s="129"/>
      <c r="I30"/>
      <c r="J30"/>
      <c r="K30"/>
      <c r="L30"/>
      <c r="M30"/>
      <c r="N30"/>
      <c r="O30"/>
      <c r="P30" s="10"/>
      <c r="Q30" s="44"/>
      <c r="R30" s="4"/>
      <c r="S30" s="113" t="s">
        <v>213</v>
      </c>
    </row>
    <row r="31" spans="3:27" ht="11.25" customHeight="1" x14ac:dyDescent="0.25">
      <c r="C31" s="39">
        <v>44966</v>
      </c>
      <c r="D31" s="3" t="s">
        <v>126</v>
      </c>
      <c r="E31"/>
      <c r="F31" s="24" t="s">
        <v>284</v>
      </c>
      <c r="G31" s="52" t="s">
        <v>284</v>
      </c>
      <c r="H31" s="129"/>
      <c r="I31"/>
      <c r="J31"/>
      <c r="K31"/>
      <c r="L31"/>
      <c r="M31"/>
      <c r="N31"/>
      <c r="O31"/>
      <c r="P31" s="10"/>
      <c r="S31" s="2" t="s">
        <v>214</v>
      </c>
    </row>
    <row r="32" spans="3:27" ht="11.25" customHeight="1" x14ac:dyDescent="0.25">
      <c r="C32" s="39">
        <v>44968</v>
      </c>
      <c r="D32" s="76" t="s">
        <v>125</v>
      </c>
      <c r="E32" s="61"/>
      <c r="F32" s="77">
        <v>43461</v>
      </c>
      <c r="G32" s="78">
        <v>43860</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43461</v>
      </c>
      <c r="G35" s="53">
        <v>44517</v>
      </c>
      <c r="H35" s="130"/>
      <c r="I35" s="10"/>
      <c r="J35"/>
      <c r="K35"/>
      <c r="L35"/>
      <c r="M35"/>
      <c r="N35"/>
      <c r="O35"/>
      <c r="P35" s="10"/>
    </row>
    <row r="36" spans="3:24" ht="11.25" hidden="1" customHeight="1" outlineLevel="1" x14ac:dyDescent="0.25">
      <c r="C36" s="12" t="str">
        <f>_xll.SNL.Clients.Office.Excel.Functions.SNLTable(1,DESC!F36:J36,DESC!C41:C113,DESC!F37:J37,,"Options:Curr=USD,Mag=SNLstandard,ConvMethod=SNLrecommended")</f>
        <v>SNLTable</v>
      </c>
      <c r="E36"/>
      <c r="F36" s="11">
        <f>F20</f>
        <v>4057099</v>
      </c>
      <c r="G36" s="54">
        <f>F20</f>
        <v>4057099</v>
      </c>
      <c r="H36" s="11">
        <f>F20</f>
        <v>4057099</v>
      </c>
      <c r="I36" s="11">
        <f>F20</f>
        <v>4057099</v>
      </c>
      <c r="J36" s="11">
        <f>F20</f>
        <v>4057099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Dominion Energy South Carolina,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51.098320216140003</v>
      </c>
      <c r="G42" s="55">
        <v>51.574140831530897</v>
      </c>
      <c r="H42" s="31">
        <v>47.902955220028403</v>
      </c>
      <c r="I42" s="14">
        <v>42.135289323553401</v>
      </c>
      <c r="J42" s="14">
        <v>46.3720885651299</v>
      </c>
      <c r="K42"/>
      <c r="L42"/>
      <c r="M42"/>
      <c r="N42"/>
      <c r="O42"/>
      <c r="P42" s="10"/>
      <c r="S42" s="25" t="s">
        <v>335</v>
      </c>
      <c r="T42" s="25">
        <v>4056935</v>
      </c>
      <c r="V42" s="8" t="str">
        <f>_xll.SNL.Clients.Office.Excel.Functions.SNLTable(1,DESC!X42,DESC!W48:W56,DESC!X43,,"Options:Curr=USD,Mag=SNLstandard,ConvMethod=SNLrecommended")</f>
        <v>SNLTable</v>
      </c>
      <c r="W42" s="3"/>
      <c r="X42" s="7">
        <f>F36</f>
        <v>4057099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46.846000234934799</v>
      </c>
      <c r="G44" s="55">
        <v>46.118721461187199</v>
      </c>
      <c r="H44" s="31">
        <v>49.774164408310803</v>
      </c>
      <c r="I44" s="14">
        <v>56.041157294213498</v>
      </c>
      <c r="J44" s="14">
        <v>52.266845586121001</v>
      </c>
      <c r="K44"/>
      <c r="L44"/>
      <c r="M44"/>
      <c r="N44"/>
      <c r="O44"/>
      <c r="P44" s="10"/>
      <c r="S44" s="25" t="s">
        <v>408</v>
      </c>
      <c r="T44" s="25">
        <v>4024697</v>
      </c>
      <c r="V44" s="3"/>
      <c r="W44" s="3"/>
      <c r="X44" s="7">
        <v>1</v>
      </c>
    </row>
    <row r="45" spans="3:24" ht="11.25" customHeight="1" x14ac:dyDescent="0.25">
      <c r="C45" s="39">
        <v>18861</v>
      </c>
      <c r="D45" s="3" t="s">
        <v>163</v>
      </c>
      <c r="E45"/>
      <c r="F45" s="14">
        <v>46.763773052977797</v>
      </c>
      <c r="G45" s="55">
        <v>43.138668589281401</v>
      </c>
      <c r="H45" s="31">
        <v>46.818944379919998</v>
      </c>
      <c r="I45" s="14">
        <v>52.281988590056997</v>
      </c>
      <c r="J45" s="14">
        <v>42.566855171091703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2.2153846153846199</v>
      </c>
      <c r="G47" s="55">
        <v>2.6965811965811999</v>
      </c>
      <c r="H47" s="14">
        <v>-3.5509433962264199</v>
      </c>
      <c r="I47" s="14">
        <v>-2.6634615384615401</v>
      </c>
      <c r="J47" s="14">
        <v>-0.27392739273927402</v>
      </c>
      <c r="K47"/>
      <c r="L47"/>
      <c r="M47"/>
      <c r="N47"/>
      <c r="O47"/>
      <c r="P47" s="10"/>
      <c r="S47" s="25" t="s">
        <v>215</v>
      </c>
      <c r="T47" s="25">
        <v>4056955</v>
      </c>
      <c r="V47" s="3"/>
      <c r="W47" s="3"/>
      <c r="X47" s="7"/>
    </row>
    <row r="48" spans="3:24" ht="11.25" customHeight="1" x14ac:dyDescent="0.25">
      <c r="C48" s="39">
        <v>18778</v>
      </c>
      <c r="D48" s="3" t="s">
        <v>197</v>
      </c>
      <c r="E48"/>
      <c r="F48" s="14">
        <v>2.2153846153846199</v>
      </c>
      <c r="G48" s="55">
        <v>2.6965811965811999</v>
      </c>
      <c r="H48" s="14">
        <v>-3.5509433962264199</v>
      </c>
      <c r="I48" s="14">
        <v>-2.6634615384615401</v>
      </c>
      <c r="J48" s="14">
        <v>-0.27392739273927402</v>
      </c>
      <c r="K48" s="4"/>
      <c r="L48" s="4"/>
      <c r="M48" s="4"/>
      <c r="N48" s="4"/>
      <c r="O48" s="4"/>
      <c r="P48" s="44"/>
      <c r="Q48" s="44"/>
      <c r="S48" s="25" t="s">
        <v>5</v>
      </c>
      <c r="T48" s="25">
        <v>4022309</v>
      </c>
      <c r="V48" s="17" t="s">
        <v>174</v>
      </c>
      <c r="W48" s="114">
        <v>7597</v>
      </c>
      <c r="X48" s="20">
        <v>5000</v>
      </c>
    </row>
    <row r="49" spans="3:28" ht="11.25" customHeight="1" x14ac:dyDescent="0.25">
      <c r="C49" s="39">
        <v>7270</v>
      </c>
      <c r="D49" s="3" t="s">
        <v>148</v>
      </c>
      <c r="E49"/>
      <c r="F49" s="14">
        <v>4.9479166666666696</v>
      </c>
      <c r="G49" s="55">
        <v>4.9039301310043699</v>
      </c>
      <c r="H49" s="14">
        <v>-1.7576923076923101</v>
      </c>
      <c r="I49" s="14">
        <v>-1.0330033003300301</v>
      </c>
      <c r="J49" s="14">
        <v>1.0833333333333299</v>
      </c>
      <c r="K49"/>
      <c r="L49"/>
      <c r="M49"/>
      <c r="N49"/>
      <c r="O49"/>
      <c r="P49" s="10"/>
      <c r="S49" s="25" t="s">
        <v>6</v>
      </c>
      <c r="T49" s="25">
        <v>4057038</v>
      </c>
      <c r="V49" s="17" t="s">
        <v>175</v>
      </c>
      <c r="W49" s="114">
        <v>7598</v>
      </c>
      <c r="X49" s="20">
        <v>4000</v>
      </c>
    </row>
    <row r="50" spans="3:28" ht="11.25" customHeight="1" x14ac:dyDescent="0.25">
      <c r="C50" s="39">
        <v>11512</v>
      </c>
      <c r="D50" s="3" t="s">
        <v>198</v>
      </c>
      <c r="E50"/>
      <c r="F50" s="14">
        <v>6.6145833333333304</v>
      </c>
      <c r="G50" s="55">
        <v>5.3886462882096096</v>
      </c>
      <c r="H50" s="14">
        <v>0.91538461538461502</v>
      </c>
      <c r="I50" s="14">
        <v>3.5082508250825102</v>
      </c>
      <c r="J50" s="14">
        <v>4.9652777777777803</v>
      </c>
      <c r="K50"/>
      <c r="L50"/>
      <c r="M50"/>
      <c r="N50"/>
      <c r="O50"/>
      <c r="P50" s="10"/>
      <c r="S50" s="25" t="s">
        <v>269</v>
      </c>
      <c r="T50" s="25">
        <v>4135391</v>
      </c>
      <c r="V50" s="18" t="s">
        <v>176</v>
      </c>
      <c r="W50" s="115">
        <v>7599</v>
      </c>
      <c r="X50" s="20">
        <v>233000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1000</v>
      </c>
    </row>
    <row r="52" spans="3:28" ht="11.25" customHeight="1" x14ac:dyDescent="0.25">
      <c r="C52" s="39">
        <v>18788</v>
      </c>
      <c r="D52" s="3" t="s">
        <v>210</v>
      </c>
      <c r="E52"/>
      <c r="F52" s="14">
        <v>3.89342105263158</v>
      </c>
      <c r="G52" s="55">
        <v>3.4228628673196799</v>
      </c>
      <c r="H52" s="14" t="s">
        <v>388</v>
      </c>
      <c r="I52" s="14" t="s">
        <v>388</v>
      </c>
      <c r="J52" s="14">
        <v>19.3044871794872</v>
      </c>
      <c r="K52"/>
      <c r="L52"/>
      <c r="M52"/>
      <c r="N52"/>
      <c r="O52"/>
      <c r="P52" s="10"/>
      <c r="S52" s="25" t="s">
        <v>7</v>
      </c>
      <c r="T52" s="25">
        <v>4007308</v>
      </c>
      <c r="V52" s="19" t="s">
        <v>178</v>
      </c>
      <c r="W52" s="114">
        <v>7601</v>
      </c>
      <c r="X52" s="20">
        <v>1000</v>
      </c>
    </row>
    <row r="53" spans="3:28" ht="11.25" customHeight="1" x14ac:dyDescent="0.25">
      <c r="C53" s="39">
        <v>18794</v>
      </c>
      <c r="D53" s="3" t="s">
        <v>199</v>
      </c>
      <c r="E53"/>
      <c r="F53" s="14">
        <v>5.40625</v>
      </c>
      <c r="G53" s="55">
        <v>5.2008733624454102</v>
      </c>
      <c r="H53" s="14">
        <v>3.7884615384615401</v>
      </c>
      <c r="I53" s="14">
        <v>2.8976897689769001</v>
      </c>
      <c r="J53" s="14">
        <v>5.2881944444444402</v>
      </c>
      <c r="K53"/>
      <c r="L53"/>
      <c r="M53"/>
      <c r="N53"/>
      <c r="O53"/>
      <c r="P53" s="10"/>
      <c r="S53" s="25" t="s">
        <v>217</v>
      </c>
      <c r="T53" s="25">
        <v>4272394</v>
      </c>
      <c r="V53" s="17" t="s">
        <v>179</v>
      </c>
      <c r="W53" s="114">
        <v>7602</v>
      </c>
      <c r="X53" s="20">
        <v>3725000</v>
      </c>
    </row>
    <row r="54" spans="3:28" ht="11.25" customHeight="1" x14ac:dyDescent="0.25">
      <c r="C54" s="39">
        <v>18792</v>
      </c>
      <c r="D54" s="3" t="s">
        <v>200</v>
      </c>
      <c r="E54"/>
      <c r="F54" s="14">
        <v>22.7914836093275</v>
      </c>
      <c r="G54" s="55">
        <v>24.896751325160199</v>
      </c>
      <c r="H54" s="14">
        <v>16.459023888444399</v>
      </c>
      <c r="I54" s="14">
        <v>10.3326319559475</v>
      </c>
      <c r="J54" s="14">
        <v>20.5047318611987</v>
      </c>
      <c r="K54"/>
      <c r="L54"/>
      <c r="M54"/>
      <c r="N54"/>
      <c r="O54"/>
      <c r="P54" s="10"/>
      <c r="S54" s="25" t="s">
        <v>8</v>
      </c>
      <c r="T54" s="25">
        <v>4006321</v>
      </c>
      <c r="V54" s="26" t="s">
        <v>183</v>
      </c>
      <c r="W54" s="116"/>
      <c r="X54" s="20"/>
    </row>
    <row r="55" spans="3:28" ht="11.25" customHeight="1" x14ac:dyDescent="0.25">
      <c r="C55" s="39">
        <v>11576</v>
      </c>
      <c r="D55" s="3" t="s">
        <v>201</v>
      </c>
      <c r="E55"/>
      <c r="F55" s="14">
        <v>4.7447916666666696</v>
      </c>
      <c r="G55" s="55">
        <v>5.4192139737991303</v>
      </c>
      <c r="H55" s="14">
        <v>2.7230769230769201</v>
      </c>
      <c r="I55" s="14">
        <v>4.0594059405940603</v>
      </c>
      <c r="J55" s="14">
        <v>4.4930555555555598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342</v>
      </c>
    </row>
    <row r="57" spans="3:28" ht="11.25" customHeight="1" x14ac:dyDescent="0.25">
      <c r="C57" s="39">
        <v>6419</v>
      </c>
      <c r="D57" s="3" t="s">
        <v>164</v>
      </c>
      <c r="E57"/>
      <c r="F57" s="14">
        <v>0.79073962717979596</v>
      </c>
      <c r="G57" s="55">
        <v>0.65552050473186096</v>
      </c>
      <c r="H57" s="14">
        <v>0.54114230396902196</v>
      </c>
      <c r="I57" s="14">
        <v>1.2691729323308301</v>
      </c>
      <c r="J57" s="14">
        <v>0.81873614190687405</v>
      </c>
      <c r="K57"/>
      <c r="L57"/>
      <c r="M57"/>
      <c r="N57"/>
      <c r="O57"/>
      <c r="P57" s="10"/>
      <c r="S57" s="25" t="s">
        <v>338</v>
      </c>
      <c r="T57" s="25">
        <v>4963960</v>
      </c>
    </row>
    <row r="58" spans="3:28" ht="11.25" customHeight="1" x14ac:dyDescent="0.25">
      <c r="C58" s="39">
        <v>4963</v>
      </c>
      <c r="D58" s="3" t="s">
        <v>202</v>
      </c>
      <c r="E58"/>
      <c r="F58" s="14">
        <v>0.88132596685082898</v>
      </c>
      <c r="G58" s="55">
        <v>0.855932203389831</v>
      </c>
      <c r="H58" s="14">
        <v>0.99100719424460404</v>
      </c>
      <c r="I58" s="14">
        <v>1.27485515643105</v>
      </c>
      <c r="J58" s="14">
        <v>1.09497991967871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5000</v>
      </c>
      <c r="G61" s="56">
        <v>245000</v>
      </c>
      <c r="H61" s="13">
        <v>226000</v>
      </c>
      <c r="I61" s="13">
        <v>369000</v>
      </c>
      <c r="J61" s="13">
        <v>1012000</v>
      </c>
      <c r="K61"/>
      <c r="L61"/>
      <c r="M61"/>
      <c r="N61"/>
      <c r="O61"/>
      <c r="P61" s="10"/>
      <c r="S61" s="25" t="s">
        <v>409</v>
      </c>
      <c r="T61" s="25">
        <v>4086899</v>
      </c>
      <c r="V61" s="28" t="s">
        <v>148</v>
      </c>
      <c r="X61" s="27">
        <f>IF(ISNUMBER(F49),F49,NA())</f>
        <v>4.9479166666666696</v>
      </c>
      <c r="Y61" s="27">
        <f>IF(ISNUMBER(G49),G49,NA())</f>
        <v>4.9039301310043699</v>
      </c>
      <c r="Z61" s="27">
        <f>IF(ISNUMBER(H49),H49,NA())</f>
        <v>-1.7576923076923101</v>
      </c>
      <c r="AA61" s="27">
        <f>IF(ISNUMBER(I49),I49,NA())</f>
        <v>-1.0330033003300301</v>
      </c>
      <c r="AB61" s="27">
        <f>IF(ISNUMBER(J49),J49,NA())</f>
        <v>1.0833333333333299</v>
      </c>
    </row>
    <row r="62" spans="3:28" ht="11.25" customHeight="1" x14ac:dyDescent="0.25">
      <c r="C62" s="39">
        <v>7598</v>
      </c>
      <c r="D62" s="3" t="s">
        <v>204</v>
      </c>
      <c r="E62"/>
      <c r="F62" s="13">
        <v>4000</v>
      </c>
      <c r="G62" s="56">
        <v>6000</v>
      </c>
      <c r="H62" s="13">
        <v>40000</v>
      </c>
      <c r="I62" s="13">
        <v>13300</v>
      </c>
      <c r="J62" s="13">
        <v>12000</v>
      </c>
      <c r="K62"/>
      <c r="L62"/>
      <c r="M62"/>
      <c r="N62"/>
      <c r="O62"/>
      <c r="P62" s="10"/>
      <c r="S62" s="25" t="s">
        <v>11</v>
      </c>
      <c r="T62" s="25">
        <v>4056975</v>
      </c>
      <c r="V62" s="118" t="s">
        <v>187</v>
      </c>
    </row>
    <row r="63" spans="3:28" ht="11.25" customHeight="1" x14ac:dyDescent="0.25">
      <c r="C63" s="39">
        <v>7599</v>
      </c>
      <c r="D63" s="3" t="s">
        <v>205</v>
      </c>
      <c r="E63"/>
      <c r="F63" s="13">
        <v>233000</v>
      </c>
      <c r="G63" s="56">
        <v>4000</v>
      </c>
      <c r="H63" s="13">
        <v>5000</v>
      </c>
      <c r="I63" s="13">
        <v>341800</v>
      </c>
      <c r="J63" s="13">
        <v>11500</v>
      </c>
      <c r="K63"/>
      <c r="L63"/>
      <c r="M63"/>
      <c r="N63"/>
      <c r="O63"/>
      <c r="P63" s="10"/>
      <c r="S63" s="25" t="s">
        <v>270</v>
      </c>
      <c r="T63" s="25">
        <v>4098671</v>
      </c>
      <c r="V63" s="28" t="s">
        <v>188</v>
      </c>
    </row>
    <row r="64" spans="3:28" ht="11.25" customHeight="1" x14ac:dyDescent="0.25">
      <c r="C64" s="39">
        <v>7600</v>
      </c>
      <c r="D64" s="3" t="s">
        <v>206</v>
      </c>
      <c r="E64"/>
      <c r="F64" s="13">
        <v>1000</v>
      </c>
      <c r="G64" s="56">
        <v>233000</v>
      </c>
      <c r="H64" s="13">
        <v>4000</v>
      </c>
      <c r="I64" s="13">
        <v>10800</v>
      </c>
      <c r="J64" s="13">
        <v>40200</v>
      </c>
      <c r="K64"/>
      <c r="L64"/>
      <c r="M64"/>
      <c r="N64"/>
      <c r="O64"/>
      <c r="P64" s="10"/>
      <c r="S64" s="25" t="s">
        <v>395</v>
      </c>
      <c r="T64" s="25">
        <v>4545218</v>
      </c>
      <c r="V64" s="28" t="s">
        <v>189</v>
      </c>
    </row>
    <row r="65" spans="3:28" ht="11.25" customHeight="1" x14ac:dyDescent="0.25">
      <c r="C65" s="39">
        <v>7601</v>
      </c>
      <c r="D65" s="3" t="s">
        <v>207</v>
      </c>
      <c r="E65"/>
      <c r="F65" s="13">
        <v>1000</v>
      </c>
      <c r="G65" s="56">
        <v>2000</v>
      </c>
      <c r="H65" s="13">
        <v>232000</v>
      </c>
      <c r="I65" s="13">
        <v>9500</v>
      </c>
      <c r="J65" s="13">
        <v>9300</v>
      </c>
      <c r="K65"/>
      <c r="L65"/>
      <c r="M65"/>
      <c r="N65"/>
      <c r="O65"/>
      <c r="P65" s="10"/>
      <c r="S65" s="25" t="s">
        <v>218</v>
      </c>
      <c r="T65" s="25">
        <v>4057157</v>
      </c>
      <c r="V65" s="28" t="s">
        <v>164</v>
      </c>
      <c r="X65" s="27">
        <f>IF(ISNUMBER(F57),F57,NA())</f>
        <v>0.79073962717979596</v>
      </c>
      <c r="Y65" s="27">
        <f>IF(ISNUMBER(G57),G57,NA())</f>
        <v>0.65552050473186096</v>
      </c>
      <c r="Z65" s="27">
        <f>IF(ISNUMBER(H57),H57,NA())</f>
        <v>0.54114230396902196</v>
      </c>
      <c r="AA65" s="27">
        <f>IF(ISNUMBER(I57),I57,NA())</f>
        <v>1.2691729323308301</v>
      </c>
      <c r="AB65" s="27">
        <f>IF(ISNUMBER(J57),J57,NA())</f>
        <v>0.81873614190687405</v>
      </c>
    </row>
    <row r="66" spans="3:28" ht="11.25" customHeight="1" x14ac:dyDescent="0.25">
      <c r="C66" s="39">
        <v>7602</v>
      </c>
      <c r="D66" s="3" t="s">
        <v>208</v>
      </c>
      <c r="E66"/>
      <c r="F66" s="13">
        <v>3725000</v>
      </c>
      <c r="G66" s="56">
        <v>3327000</v>
      </c>
      <c r="H66" s="13">
        <v>3327000</v>
      </c>
      <c r="I66" s="13">
        <v>4756600</v>
      </c>
      <c r="J66" s="13">
        <v>4368000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51.098320216140003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3146000</v>
      </c>
      <c r="G69" s="56">
        <v>2739000</v>
      </c>
      <c r="H69" s="13">
        <v>1929000</v>
      </c>
      <c r="I69" s="13">
        <v>2762000</v>
      </c>
      <c r="J69" s="13">
        <v>3070000</v>
      </c>
      <c r="K69" s="4"/>
      <c r="L69" s="4"/>
      <c r="M69" s="4"/>
      <c r="N69"/>
      <c r="O69"/>
      <c r="P69" s="10"/>
      <c r="S69" s="25" t="s">
        <v>340</v>
      </c>
      <c r="T69" s="25">
        <v>4057049</v>
      </c>
      <c r="V69" s="28" t="str">
        <f>"Total Debt -"</f>
        <v>Total Debt -</v>
      </c>
      <c r="X69" s="47">
        <f>F44</f>
        <v>46.846000234934799</v>
      </c>
    </row>
    <row r="70" spans="3:28" ht="11.25" customHeight="1" x14ac:dyDescent="0.25">
      <c r="C70" s="39">
        <v>18630</v>
      </c>
      <c r="D70" s="3" t="s">
        <v>135</v>
      </c>
      <c r="F70" s="13">
        <v>762000</v>
      </c>
      <c r="G70" s="56">
        <v>533000</v>
      </c>
      <c r="H70" s="13">
        <v>627000</v>
      </c>
      <c r="I70" s="13">
        <v>763000</v>
      </c>
      <c r="J70" s="13">
        <v>674000</v>
      </c>
      <c r="K70"/>
      <c r="L70"/>
      <c r="M70"/>
      <c r="N70"/>
      <c r="O70"/>
      <c r="P70" s="10"/>
      <c r="S70" s="25" t="s">
        <v>14</v>
      </c>
      <c r="T70" s="25">
        <v>4010420</v>
      </c>
      <c r="V70" s="118" t="s">
        <v>211</v>
      </c>
    </row>
    <row r="71" spans="3:28" ht="11.25" customHeight="1" x14ac:dyDescent="0.25">
      <c r="C71" s="39">
        <v>18631</v>
      </c>
      <c r="D71" s="3" t="s">
        <v>136</v>
      </c>
      <c r="F71" s="13">
        <v>285000</v>
      </c>
      <c r="G71" s="56">
        <v>181000</v>
      </c>
      <c r="H71" s="13">
        <v>216000</v>
      </c>
      <c r="I71" s="13">
        <v>239000</v>
      </c>
      <c r="J71" s="13">
        <v>206000</v>
      </c>
      <c r="K71"/>
      <c r="L71"/>
      <c r="M71"/>
      <c r="N71"/>
      <c r="O71"/>
      <c r="P71" s="10"/>
      <c r="S71" s="25" t="s">
        <v>15</v>
      </c>
      <c r="T71" s="25">
        <v>4065694</v>
      </c>
      <c r="V71" s="28" t="s">
        <v>210</v>
      </c>
      <c r="X71" s="27">
        <f>IF(ISNUMBER(F52),F52,NA())</f>
        <v>3.89342105263158</v>
      </c>
      <c r="Y71" s="27">
        <f>IF(ISNUMBER(G52),G52,NA())</f>
        <v>3.4228628673196799</v>
      </c>
      <c r="Z71" s="27" t="e">
        <f>IF(ISNUMBER(H52),H52,NA())</f>
        <v>#N/A</v>
      </c>
      <c r="AA71" s="27" t="e">
        <f>IF(ISNUMBER(I52),I52,NA())</f>
        <v>#N/A</v>
      </c>
      <c r="AB71" s="27">
        <f>IF(ISNUMBER(J52),J52,NA())</f>
        <v>19.3044871794872</v>
      </c>
    </row>
    <row r="72" spans="3:28" ht="11.25" customHeight="1" x14ac:dyDescent="0.25">
      <c r="C72" s="39">
        <v>18632</v>
      </c>
      <c r="D72" s="3" t="s">
        <v>137</v>
      </c>
      <c r="E72" s="5"/>
      <c r="F72" s="13">
        <v>606000</v>
      </c>
      <c r="G72" s="56">
        <v>570000</v>
      </c>
      <c r="H72" s="13">
        <v>632000</v>
      </c>
      <c r="I72" s="13">
        <v>631000</v>
      </c>
      <c r="J72" s="13">
        <v>597000</v>
      </c>
      <c r="K72"/>
      <c r="L72"/>
      <c r="M72"/>
      <c r="N72"/>
      <c r="O72"/>
      <c r="P72" s="10"/>
      <c r="S72" s="25" t="s">
        <v>271</v>
      </c>
      <c r="T72" s="25">
        <v>4082886</v>
      </c>
    </row>
    <row r="73" spans="3:28" ht="11.25" customHeight="1" x14ac:dyDescent="0.25">
      <c r="C73" s="39">
        <v>18636</v>
      </c>
      <c r="D73" s="3" t="s">
        <v>138</v>
      </c>
      <c r="F73" s="13">
        <v>486000</v>
      </c>
      <c r="G73" s="56">
        <v>474000</v>
      </c>
      <c r="H73" s="13">
        <v>450000</v>
      </c>
      <c r="I73" s="13">
        <v>327000</v>
      </c>
      <c r="J73" s="13">
        <v>312000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2394000</v>
      </c>
      <c r="G75" s="56">
        <v>1997000</v>
      </c>
      <c r="H75" s="13">
        <v>2175000</v>
      </c>
      <c r="I75" s="13">
        <v>2217000</v>
      </c>
      <c r="J75" s="13">
        <v>2035000</v>
      </c>
      <c r="K75"/>
      <c r="L75"/>
      <c r="M75"/>
      <c r="N75"/>
      <c r="O75"/>
      <c r="P75" s="10"/>
      <c r="S75" s="25" t="s">
        <v>16</v>
      </c>
      <c r="T75" s="25">
        <v>4056958</v>
      </c>
    </row>
    <row r="76" spans="3:28" ht="11.25" customHeight="1" x14ac:dyDescent="0.25">
      <c r="C76" s="39">
        <v>6200</v>
      </c>
      <c r="D76" s="3" t="s">
        <v>141</v>
      </c>
      <c r="F76" s="13">
        <v>950000</v>
      </c>
      <c r="G76" s="56">
        <v>1123000</v>
      </c>
      <c r="H76" s="13">
        <v>-457000</v>
      </c>
      <c r="I76" s="13">
        <v>-313000</v>
      </c>
      <c r="J76" s="13">
        <v>312000</v>
      </c>
      <c r="K76"/>
      <c r="L76"/>
      <c r="M76"/>
      <c r="N76"/>
      <c r="O76"/>
      <c r="P76" s="10"/>
      <c r="S76" s="25" t="s">
        <v>312</v>
      </c>
      <c r="T76" s="25">
        <v>4246977</v>
      </c>
    </row>
    <row r="77" spans="3:28" ht="11.25" customHeight="1" x14ac:dyDescent="0.25">
      <c r="C77" s="39">
        <v>28017</v>
      </c>
      <c r="D77" s="3" t="s">
        <v>150</v>
      </c>
      <c r="E77"/>
      <c r="F77" s="13">
        <v>1270000</v>
      </c>
      <c r="G77" s="56">
        <v>1234000</v>
      </c>
      <c r="H77" s="13">
        <v>238000</v>
      </c>
      <c r="I77" s="13">
        <v>1063000</v>
      </c>
      <c r="J77" s="13">
        <v>1430000</v>
      </c>
      <c r="K77"/>
      <c r="L77"/>
      <c r="M77"/>
      <c r="N77"/>
      <c r="O77"/>
      <c r="P77" s="10"/>
      <c r="S77" s="25" t="s">
        <v>272</v>
      </c>
      <c r="T77" s="25">
        <v>4142320</v>
      </c>
    </row>
    <row r="78" spans="3:28" ht="11.25" customHeight="1" x14ac:dyDescent="0.25">
      <c r="C78" s="39">
        <v>4424</v>
      </c>
      <c r="D78" s="3" t="s">
        <v>142</v>
      </c>
      <c r="F78" s="13">
        <v>238000</v>
      </c>
      <c r="G78" s="56">
        <v>379000</v>
      </c>
      <c r="H78" s="13">
        <v>-1234000</v>
      </c>
      <c r="I78" s="13">
        <v>-1005000</v>
      </c>
      <c r="J78" s="13">
        <v>-343000</v>
      </c>
      <c r="K78"/>
      <c r="L78"/>
      <c r="M78"/>
      <c r="N78"/>
      <c r="O78"/>
      <c r="P78" s="10"/>
      <c r="S78" s="25" t="s">
        <v>273</v>
      </c>
      <c r="T78" s="25">
        <v>4237697</v>
      </c>
    </row>
    <row r="79" spans="3:28" ht="11.25" customHeight="1" x14ac:dyDescent="0.25">
      <c r="C79" s="39">
        <v>4427</v>
      </c>
      <c r="D79" s="3" t="s">
        <v>143</v>
      </c>
      <c r="F79" s="13">
        <v>9000</v>
      </c>
      <c r="G79" s="56">
        <v>71000</v>
      </c>
      <c r="H79" s="13">
        <v>-12000</v>
      </c>
      <c r="I79" s="13">
        <v>-416000</v>
      </c>
      <c r="J79" s="13">
        <v>-171000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229000</v>
      </c>
      <c r="G81" s="93">
        <v>308000</v>
      </c>
      <c r="H81" s="92">
        <v>-1222000</v>
      </c>
      <c r="I81" s="92">
        <v>-589000</v>
      </c>
      <c r="J81" s="92">
        <v>-172000</v>
      </c>
      <c r="K81"/>
      <c r="L81"/>
      <c r="M81"/>
      <c r="N81"/>
      <c r="O81"/>
      <c r="P81" s="10"/>
      <c r="S81" s="25" t="s">
        <v>275</v>
      </c>
      <c r="T81" s="25">
        <v>4276419</v>
      </c>
    </row>
    <row r="82" spans="3:20" ht="11.25" customHeight="1" x14ac:dyDescent="0.25">
      <c r="C82" s="39">
        <v>833</v>
      </c>
      <c r="D82" s="94" t="s">
        <v>146</v>
      </c>
      <c r="E82" s="95"/>
      <c r="F82" s="96">
        <v>229000</v>
      </c>
      <c r="G82" s="97">
        <v>308000</v>
      </c>
      <c r="H82" s="96">
        <v>-1222000</v>
      </c>
      <c r="I82" s="96">
        <v>-589000</v>
      </c>
      <c r="J82" s="96">
        <v>-172000</v>
      </c>
      <c r="K82"/>
      <c r="L82"/>
      <c r="M82"/>
      <c r="N82"/>
      <c r="O82"/>
      <c r="P82" s="10"/>
      <c r="S82" s="25" t="s">
        <v>17</v>
      </c>
      <c r="T82" s="25">
        <v>4057059</v>
      </c>
    </row>
    <row r="83" spans="3:20" ht="11.25" customHeight="1" x14ac:dyDescent="0.25">
      <c r="C83" s="39">
        <v>47814</v>
      </c>
      <c r="D83" s="32" t="s">
        <v>190</v>
      </c>
      <c r="F83" s="13">
        <v>21000</v>
      </c>
      <c r="G83" s="56">
        <v>12000</v>
      </c>
      <c r="H83" s="13">
        <v>18000</v>
      </c>
      <c r="I83" s="13">
        <v>25000</v>
      </c>
      <c r="J83" s="13">
        <v>13000</v>
      </c>
      <c r="K83" s="16"/>
      <c r="L83"/>
      <c r="M83"/>
      <c r="N83"/>
      <c r="O83"/>
      <c r="P83" s="10"/>
      <c r="S83" s="25" t="s">
        <v>18</v>
      </c>
      <c r="T83" s="25">
        <v>4057141</v>
      </c>
    </row>
    <row r="84" spans="3:20" ht="11.25" customHeight="1" x14ac:dyDescent="0.25">
      <c r="C84" s="39">
        <v>47813</v>
      </c>
      <c r="D84" s="29" t="s">
        <v>191</v>
      </c>
      <c r="E84"/>
      <c r="F84" s="13">
        <v>208000</v>
      </c>
      <c r="G84" s="56">
        <v>296000</v>
      </c>
      <c r="H84" s="13">
        <v>-1240000</v>
      </c>
      <c r="I84" s="13">
        <v>-614000</v>
      </c>
      <c r="J84" s="13">
        <v>-185000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1315000</v>
      </c>
      <c r="G87" s="56">
        <v>1039000</v>
      </c>
      <c r="H87" s="13">
        <v>1118000</v>
      </c>
      <c r="I87" s="13">
        <v>1688000</v>
      </c>
      <c r="J87" s="13">
        <v>1477000</v>
      </c>
      <c r="K87"/>
      <c r="L87"/>
      <c r="M87"/>
      <c r="N87"/>
      <c r="O87"/>
      <c r="P87" s="10"/>
      <c r="S87" s="25" t="s">
        <v>21</v>
      </c>
      <c r="T87" s="25">
        <v>4057039</v>
      </c>
    </row>
    <row r="88" spans="3:20" ht="11.25" customHeight="1" x14ac:dyDescent="0.25">
      <c r="C88" s="39">
        <v>18807</v>
      </c>
      <c r="D88" s="3" t="s">
        <v>152</v>
      </c>
      <c r="E88"/>
      <c r="F88" s="13">
        <v>9766000</v>
      </c>
      <c r="G88" s="56">
        <v>9394000</v>
      </c>
      <c r="H88" s="13">
        <v>9007000</v>
      </c>
      <c r="I88" s="13">
        <v>8855000</v>
      </c>
      <c r="J88" s="13">
        <v>8691000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256000</v>
      </c>
      <c r="G90" s="56">
        <v>238000</v>
      </c>
      <c r="H90" s="13">
        <v>214000</v>
      </c>
      <c r="I90" s="13">
        <v>191000</v>
      </c>
      <c r="J90" s="13">
        <v>138000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14927000</v>
      </c>
      <c r="G92" s="97">
        <v>14479000</v>
      </c>
      <c r="H92" s="96">
        <v>14301000</v>
      </c>
      <c r="I92" s="96">
        <v>14963000</v>
      </c>
      <c r="J92" s="96">
        <v>15946000</v>
      </c>
      <c r="K92"/>
      <c r="L92"/>
      <c r="M92"/>
      <c r="N92"/>
      <c r="O92"/>
      <c r="P92" s="10"/>
      <c r="S92" s="25" t="s">
        <v>24</v>
      </c>
      <c r="T92" s="25">
        <v>4004172</v>
      </c>
    </row>
    <row r="93" spans="3:20" ht="11.25" customHeight="1" x14ac:dyDescent="0.25">
      <c r="C93" s="39">
        <v>6361</v>
      </c>
      <c r="D93" s="3" t="s">
        <v>157</v>
      </c>
      <c r="E93"/>
      <c r="F93" s="13">
        <v>1663000</v>
      </c>
      <c r="G93" s="56">
        <v>1585000</v>
      </c>
      <c r="H93" s="13">
        <v>2066000</v>
      </c>
      <c r="I93" s="13">
        <v>1330000</v>
      </c>
      <c r="J93" s="13">
        <v>1804000</v>
      </c>
      <c r="K93"/>
      <c r="L93"/>
      <c r="M93"/>
      <c r="N93"/>
      <c r="O93"/>
      <c r="P93" s="10"/>
      <c r="S93" s="25" t="s">
        <v>25</v>
      </c>
      <c r="T93" s="25">
        <v>4000672</v>
      </c>
    </row>
    <row r="94" spans="3:20" ht="11.25" customHeight="1" x14ac:dyDescent="0.25">
      <c r="C94" s="39">
        <v>6148</v>
      </c>
      <c r="D94" s="3" t="s">
        <v>158</v>
      </c>
      <c r="E94"/>
      <c r="F94" s="13">
        <v>3981000</v>
      </c>
      <c r="G94" s="56">
        <v>3590000</v>
      </c>
      <c r="H94" s="13">
        <v>3628000</v>
      </c>
      <c r="I94" s="13">
        <v>5132000</v>
      </c>
      <c r="J94" s="13">
        <v>4441000</v>
      </c>
      <c r="K94"/>
      <c r="L94"/>
      <c r="M94"/>
      <c r="N94"/>
      <c r="O94"/>
      <c r="P94" s="10"/>
      <c r="S94" s="25" t="s">
        <v>26</v>
      </c>
      <c r="T94" s="25">
        <v>4059402</v>
      </c>
    </row>
    <row r="95" spans="3:20" ht="11.25" customHeight="1" x14ac:dyDescent="0.25">
      <c r="C95" s="39">
        <v>18082</v>
      </c>
      <c r="D95" s="3" t="s">
        <v>159</v>
      </c>
      <c r="E95"/>
      <c r="F95" s="13">
        <v>683000</v>
      </c>
      <c r="G95" s="56">
        <v>785000</v>
      </c>
      <c r="H95" s="13">
        <v>673000</v>
      </c>
      <c r="I95" s="13">
        <v>682000</v>
      </c>
      <c r="J95" s="13">
        <v>664000</v>
      </c>
      <c r="K95"/>
      <c r="L95"/>
      <c r="M95"/>
      <c r="N95"/>
      <c r="O95"/>
      <c r="P95" s="10"/>
      <c r="S95" s="25" t="s">
        <v>27</v>
      </c>
      <c r="T95" s="25">
        <v>4057080</v>
      </c>
    </row>
    <row r="96" spans="3:20" ht="11.25" customHeight="1" x14ac:dyDescent="0.25">
      <c r="C96" s="39">
        <v>845</v>
      </c>
      <c r="D96" s="3" t="s">
        <v>173</v>
      </c>
      <c r="E96"/>
      <c r="F96" s="13">
        <v>3988000</v>
      </c>
      <c r="G96" s="56">
        <v>3838000</v>
      </c>
      <c r="H96" s="13">
        <v>3857000</v>
      </c>
      <c r="I96" s="13">
        <v>5501000</v>
      </c>
      <c r="J96" s="13">
        <v>5453000</v>
      </c>
      <c r="K96"/>
      <c r="L96"/>
      <c r="M96"/>
      <c r="N96"/>
      <c r="O96"/>
      <c r="P96" s="10"/>
      <c r="S96" s="25" t="s">
        <v>28</v>
      </c>
      <c r="T96" s="25">
        <v>4057041</v>
      </c>
    </row>
    <row r="97" spans="3:20" ht="11.25" customHeight="1" x14ac:dyDescent="0.25">
      <c r="C97" s="39">
        <v>49691</v>
      </c>
      <c r="D97" s="32" t="s">
        <v>192</v>
      </c>
      <c r="E97"/>
      <c r="F97" s="13">
        <v>4350000</v>
      </c>
      <c r="G97" s="56">
        <v>4292000</v>
      </c>
      <c r="H97" s="13">
        <v>3712000</v>
      </c>
      <c r="I97" s="13">
        <v>4136000</v>
      </c>
      <c r="J97" s="13">
        <v>4838000</v>
      </c>
      <c r="K97"/>
      <c r="L97"/>
      <c r="M97"/>
      <c r="N97"/>
      <c r="O97"/>
      <c r="P97" s="10"/>
      <c r="S97" s="25" t="s">
        <v>431</v>
      </c>
      <c r="T97" s="25">
        <v>4072145</v>
      </c>
    </row>
    <row r="98" spans="3:20" ht="11.25" customHeight="1" x14ac:dyDescent="0.25">
      <c r="C98" s="48">
        <v>47772</v>
      </c>
      <c r="D98" s="99" t="s">
        <v>193</v>
      </c>
      <c r="E98" s="10"/>
      <c r="F98" s="92">
        <v>175000</v>
      </c>
      <c r="G98" s="93">
        <v>192000</v>
      </c>
      <c r="H98" s="92">
        <v>180000</v>
      </c>
      <c r="I98" s="92">
        <v>179000</v>
      </c>
      <c r="J98" s="92">
        <v>142000</v>
      </c>
      <c r="K98"/>
      <c r="L98"/>
      <c r="M98"/>
      <c r="N98"/>
      <c r="O98"/>
      <c r="P98" s="10"/>
      <c r="S98" s="25" t="s">
        <v>29</v>
      </c>
      <c r="T98" s="25">
        <v>4057081</v>
      </c>
    </row>
    <row r="99" spans="3:20" ht="11.25" customHeight="1" x14ac:dyDescent="0.25">
      <c r="C99" s="39">
        <v>3800</v>
      </c>
      <c r="D99" s="94" t="s">
        <v>160</v>
      </c>
      <c r="E99" s="95"/>
      <c r="F99" s="96">
        <v>4525000</v>
      </c>
      <c r="G99" s="97">
        <v>4484000</v>
      </c>
      <c r="H99" s="96">
        <v>3892000</v>
      </c>
      <c r="I99" s="96">
        <v>4315000</v>
      </c>
      <c r="J99" s="96">
        <v>4980000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8513000</v>
      </c>
      <c r="G101" s="56">
        <v>8322000</v>
      </c>
      <c r="H101" s="13">
        <v>7749000</v>
      </c>
      <c r="I101" s="13">
        <v>9816000</v>
      </c>
      <c r="J101" s="13">
        <v>10433000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719000</v>
      </c>
      <c r="G104" s="56">
        <v>1012000</v>
      </c>
      <c r="H104" s="13">
        <v>448000</v>
      </c>
      <c r="I104" s="13">
        <v>927000</v>
      </c>
      <c r="J104" s="13">
        <v>1006000</v>
      </c>
      <c r="K104"/>
      <c r="L104"/>
      <c r="M104"/>
      <c r="N104"/>
      <c r="O104"/>
      <c r="P104" s="10"/>
      <c r="S104" s="25" t="s">
        <v>410</v>
      </c>
      <c r="T104" s="25">
        <v>4057043</v>
      </c>
    </row>
    <row r="105" spans="3:20" ht="11.25" customHeight="1" x14ac:dyDescent="0.25">
      <c r="C105" s="39">
        <v>4993</v>
      </c>
      <c r="D105" s="3" t="s">
        <v>168</v>
      </c>
      <c r="E105"/>
      <c r="F105" s="13">
        <v>-750000</v>
      </c>
      <c r="G105" s="56">
        <v>-747000</v>
      </c>
      <c r="H105" s="13">
        <v>-168000</v>
      </c>
      <c r="I105" s="13">
        <v>-832000</v>
      </c>
      <c r="J105" s="13">
        <v>97000</v>
      </c>
      <c r="K105"/>
      <c r="L105"/>
      <c r="M105"/>
      <c r="N105"/>
      <c r="O105"/>
      <c r="P105" s="10"/>
      <c r="S105" s="25" t="s">
        <v>261</v>
      </c>
      <c r="T105" s="25">
        <v>4057083</v>
      </c>
    </row>
    <row r="106" spans="3:20" ht="11.25" customHeight="1" x14ac:dyDescent="0.25">
      <c r="C106" s="39">
        <v>4992</v>
      </c>
      <c r="D106" s="3" t="s">
        <v>169</v>
      </c>
      <c r="E106"/>
      <c r="F106" s="13">
        <v>80000</v>
      </c>
      <c r="G106" s="56">
        <v>-264000</v>
      </c>
      <c r="H106" s="13">
        <v>-653000</v>
      </c>
      <c r="I106" s="13">
        <v>-113000</v>
      </c>
      <c r="J106" s="13">
        <v>-872000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49000</v>
      </c>
      <c r="G108" s="56">
        <v>1000</v>
      </c>
      <c r="H108" s="13">
        <v>-373000</v>
      </c>
      <c r="I108" s="13">
        <v>-18000</v>
      </c>
      <c r="J108" s="13">
        <v>231000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1.5766734943284499</v>
      </c>
      <c r="G111" s="55">
        <v>2.1393717332036699</v>
      </c>
      <c r="H111" s="14">
        <v>-8.5217664185219402</v>
      </c>
      <c r="I111" s="14">
        <v>-3.6923559142734002</v>
      </c>
      <c r="J111" s="14">
        <v>-1.04399814872421</v>
      </c>
      <c r="K111"/>
      <c r="L111"/>
      <c r="M111"/>
      <c r="N111"/>
      <c r="O111"/>
      <c r="P111" s="10"/>
      <c r="S111" s="25" t="s">
        <v>291</v>
      </c>
      <c r="T111" s="25">
        <v>4062444</v>
      </c>
    </row>
    <row r="112" spans="3:20" ht="11.25" customHeight="1" x14ac:dyDescent="0.25">
      <c r="C112" s="39">
        <v>284</v>
      </c>
      <c r="D112" s="3" t="s">
        <v>166</v>
      </c>
      <c r="E112"/>
      <c r="F112" s="14">
        <v>5.1441889197764903</v>
      </c>
      <c r="G112" s="55">
        <v>7.3750374139479202</v>
      </c>
      <c r="H112" s="14">
        <v>-30.712198799911999</v>
      </c>
      <c r="I112" s="14">
        <v>-11.816335230834801</v>
      </c>
      <c r="J112" s="14">
        <v>-3.1569770109668198</v>
      </c>
      <c r="K112"/>
      <c r="L112"/>
      <c r="M112"/>
      <c r="N112"/>
      <c r="O112"/>
      <c r="P112" s="10"/>
      <c r="S112" s="25" t="s">
        <v>36</v>
      </c>
      <c r="T112" s="25">
        <v>4057103</v>
      </c>
    </row>
    <row r="113" spans="2:20" ht="11.25" customHeight="1" x14ac:dyDescent="0.25">
      <c r="C113" s="39">
        <v>18791</v>
      </c>
      <c r="D113" s="76" t="s">
        <v>172</v>
      </c>
      <c r="E113" s="61"/>
      <c r="F113" s="100">
        <v>2.8096866708586998</v>
      </c>
      <c r="G113" s="101">
        <v>3.8403391468337502</v>
      </c>
      <c r="H113" s="100">
        <v>-14.628817693447299</v>
      </c>
      <c r="I113" s="100">
        <v>-5.5729677945855203</v>
      </c>
      <c r="J113" s="100">
        <v>-1.4994006756020499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B6DB21E6-BA97-4674-A1F5-06E578D8F24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545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900F8-3C19-4A87-AD64-36A2AFC3282E}">
  <sheetPr codeName="Sheet16">
    <outlinePr summaryRight="0"/>
    <pageSetUpPr autoPageBreaks="0"/>
  </sheetPr>
  <dimension ref="A1:AB460"/>
  <sheetViews>
    <sheetView showGridLines="0" topLeftCell="A6"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DTE Energy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_xll.SNL.Clients.Office.Excel.Functions.SNLTable(1,DTE!F20:G20,DTE!C24:C35,DTE!F21:G21,,"Options:Curr=USD,Mag=SNLstandard,ConvMethod=SNLrecommended")</f>
        <v>SNLTable</v>
      </c>
      <c r="D20" s="10"/>
      <c r="E20" s="10"/>
      <c r="F20" s="22">
        <f>VLOOKUP(V40,S:T,2,FALSE)</f>
        <v>4057044</v>
      </c>
      <c r="G20" s="51">
        <f>F20</f>
        <v>4057044</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DTE Energy Company</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42237</v>
      </c>
      <c r="G26" s="78"/>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40521</v>
      </c>
      <c r="G29" s="78">
        <v>44378</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40193</v>
      </c>
      <c r="G35" s="53">
        <v>44378</v>
      </c>
      <c r="H35" s="130"/>
      <c r="I35" s="10"/>
      <c r="J35"/>
      <c r="K35"/>
      <c r="L35"/>
      <c r="M35"/>
      <c r="N35"/>
      <c r="O35"/>
      <c r="P35" s="10"/>
    </row>
    <row r="36" spans="3:24" ht="11.25" hidden="1" customHeight="1" outlineLevel="1" x14ac:dyDescent="0.25">
      <c r="C36" s="12" t="str">
        <f>_xll.SNL.Clients.Office.Excel.Functions.SNLTable(1,DTE!F36:J36,DTE!C41:C113,DTE!F37:J37,,"Options:Curr=USD,Mag=SNLstandard,ConvMethod=SNLrecommended")</f>
        <v>SNLTable</v>
      </c>
      <c r="E36"/>
      <c r="F36" s="11">
        <f>F20</f>
        <v>4057044</v>
      </c>
      <c r="G36" s="54">
        <f>F20</f>
        <v>4057044</v>
      </c>
      <c r="H36" s="11">
        <f>F20</f>
        <v>4057044</v>
      </c>
      <c r="I36" s="11">
        <f>F20</f>
        <v>4057044</v>
      </c>
      <c r="J36" s="11">
        <f>F20</f>
        <v>4057044</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DTE Energy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32.283785788458701</v>
      </c>
      <c r="G42" s="55">
        <v>38.591750528015901</v>
      </c>
      <c r="H42" s="31">
        <v>39.638660599062703</v>
      </c>
      <c r="I42" s="14">
        <v>41.0152650346568</v>
      </c>
      <c r="J42" s="14">
        <v>41.5280506439642</v>
      </c>
      <c r="K42"/>
      <c r="L42"/>
      <c r="M42"/>
      <c r="N42"/>
      <c r="O42"/>
      <c r="P42" s="10"/>
      <c r="S42" s="25" t="s">
        <v>335</v>
      </c>
      <c r="T42" s="25">
        <v>4056935</v>
      </c>
      <c r="V42" s="8" t="str">
        <f>_xll.SNL.Clients.Office.Excel.Functions.SNLTable(1,DTE!X42,DTE!W48:W56,DTE!X43,,"Options:Curr=USD,Mag=SNLstandard,ConvMethod=SNLrecommended")</f>
        <v>SNLTable</v>
      </c>
      <c r="W42" s="3"/>
      <c r="X42" s="7">
        <f>F36</f>
        <v>4057044</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67.686545022993599</v>
      </c>
      <c r="G44" s="55">
        <v>60.898869424773302</v>
      </c>
      <c r="H44" s="31">
        <v>59.804387692725697</v>
      </c>
      <c r="I44" s="14">
        <v>57.061580992828198</v>
      </c>
      <c r="J44" s="14">
        <v>56.385068762278998</v>
      </c>
      <c r="K44"/>
      <c r="L44"/>
      <c r="M44"/>
      <c r="N44"/>
      <c r="O44"/>
      <c r="P44" s="10"/>
      <c r="S44" s="25" t="s">
        <v>408</v>
      </c>
      <c r="T44" s="25">
        <v>4024697</v>
      </c>
      <c r="V44" s="3"/>
      <c r="W44" s="3"/>
      <c r="X44" s="7">
        <v>1</v>
      </c>
    </row>
    <row r="45" spans="3:24" ht="11.25" customHeight="1" x14ac:dyDescent="0.25">
      <c r="C45" s="39">
        <v>18861</v>
      </c>
      <c r="D45" s="3" t="s">
        <v>163</v>
      </c>
      <c r="E45"/>
      <c r="F45" s="14">
        <v>54.164812342382398</v>
      </c>
      <c r="G45" s="55">
        <v>59.274444030314299</v>
      </c>
      <c r="H45" s="31">
        <v>54.547306934727999</v>
      </c>
      <c r="I45" s="14">
        <v>48.615729796866901</v>
      </c>
      <c r="J45" s="14">
        <v>53.197991704867903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2.3286604361370702</v>
      </c>
      <c r="G47" s="55">
        <v>2.5408496732026098</v>
      </c>
      <c r="H47" s="14">
        <v>2.6021341463414598</v>
      </c>
      <c r="I47" s="14">
        <v>2.7770034843205602</v>
      </c>
      <c r="J47" s="14">
        <v>3.1165755919854301</v>
      </c>
      <c r="K47"/>
      <c r="L47"/>
      <c r="M47"/>
      <c r="N47"/>
      <c r="O47"/>
      <c r="P47" s="10"/>
      <c r="S47" s="25" t="s">
        <v>215</v>
      </c>
      <c r="T47" s="25">
        <v>4056955</v>
      </c>
      <c r="V47" s="3"/>
      <c r="W47" s="3"/>
      <c r="X47" s="7"/>
    </row>
    <row r="48" spans="3:24" ht="11.25" customHeight="1" x14ac:dyDescent="0.25">
      <c r="C48" s="39">
        <v>18778</v>
      </c>
      <c r="D48" s="3" t="s">
        <v>197</v>
      </c>
      <c r="E48"/>
      <c r="F48" s="14">
        <v>2.3286604361370702</v>
      </c>
      <c r="G48" s="55">
        <v>2.5408496732026098</v>
      </c>
      <c r="H48" s="14">
        <v>2.6021341463414598</v>
      </c>
      <c r="I48" s="14">
        <v>2.7770034843205602</v>
      </c>
      <c r="J48" s="14">
        <v>3.1165755919854301</v>
      </c>
      <c r="K48" s="4"/>
      <c r="L48" s="4"/>
      <c r="M48" s="4"/>
      <c r="N48" s="4"/>
      <c r="O48" s="4"/>
      <c r="P48" s="44"/>
      <c r="Q48" s="44"/>
      <c r="S48" s="25" t="s">
        <v>5</v>
      </c>
      <c r="T48" s="25">
        <v>4022309</v>
      </c>
      <c r="V48" s="17" t="s">
        <v>174</v>
      </c>
      <c r="W48" s="114">
        <v>7597</v>
      </c>
      <c r="X48" s="20">
        <v>3632000</v>
      </c>
    </row>
    <row r="49" spans="3:28" ht="11.25" customHeight="1" x14ac:dyDescent="0.25">
      <c r="C49" s="39">
        <v>7270</v>
      </c>
      <c r="D49" s="3" t="s">
        <v>148</v>
      </c>
      <c r="E49"/>
      <c r="F49" s="14">
        <v>4.4492063492063503</v>
      </c>
      <c r="G49" s="55">
        <v>5.2628951747088202</v>
      </c>
      <c r="H49" s="14">
        <v>5.1294851794071796</v>
      </c>
      <c r="I49" s="14">
        <v>5.2665474060822897</v>
      </c>
      <c r="J49" s="14">
        <v>5.4216417910447801</v>
      </c>
      <c r="K49"/>
      <c r="L49"/>
      <c r="M49"/>
      <c r="N49"/>
      <c r="O49"/>
      <c r="P49" s="10"/>
      <c r="S49" s="25" t="s">
        <v>6</v>
      </c>
      <c r="T49" s="25">
        <v>4057038</v>
      </c>
      <c r="V49" s="17" t="s">
        <v>175</v>
      </c>
      <c r="W49" s="114">
        <v>7598</v>
      </c>
      <c r="X49" s="20">
        <v>286000</v>
      </c>
    </row>
    <row r="50" spans="3:28" ht="11.25" customHeight="1" x14ac:dyDescent="0.25">
      <c r="C50" s="39">
        <v>11512</v>
      </c>
      <c r="D50" s="3" t="s">
        <v>198</v>
      </c>
      <c r="E50"/>
      <c r="F50" s="14">
        <v>5.1253968253968303</v>
      </c>
      <c r="G50" s="55">
        <v>5.3344425956738801</v>
      </c>
      <c r="H50" s="14">
        <v>5.1809672386895498</v>
      </c>
      <c r="I50" s="14">
        <v>5.3148479427549198</v>
      </c>
      <c r="J50" s="14">
        <v>5.4981343283582103</v>
      </c>
      <c r="K50"/>
      <c r="L50"/>
      <c r="M50"/>
      <c r="N50"/>
      <c r="O50"/>
      <c r="P50" s="10"/>
      <c r="S50" s="25" t="s">
        <v>269</v>
      </c>
      <c r="T50" s="25">
        <v>4135391</v>
      </c>
      <c r="V50" s="18" t="s">
        <v>176</v>
      </c>
      <c r="W50" s="115">
        <v>7599</v>
      </c>
      <c r="X50" s="20">
        <v>1078000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1221000</v>
      </c>
    </row>
    <row r="52" spans="3:28" ht="11.25" customHeight="1" x14ac:dyDescent="0.25">
      <c r="C52" s="39">
        <v>18788</v>
      </c>
      <c r="D52" s="3" t="s">
        <v>210</v>
      </c>
      <c r="E52"/>
      <c r="F52" s="14">
        <v>7.1745005351409201</v>
      </c>
      <c r="G52" s="55">
        <v>6.0234350300347801</v>
      </c>
      <c r="H52" s="14">
        <v>4.68529501216545</v>
      </c>
      <c r="I52" s="14">
        <v>4.5335003396739104</v>
      </c>
      <c r="J52" s="14">
        <v>4.2095233998623502</v>
      </c>
      <c r="K52"/>
      <c r="L52"/>
      <c r="M52"/>
      <c r="N52"/>
      <c r="O52"/>
      <c r="P52" s="10"/>
      <c r="S52" s="25" t="s">
        <v>7</v>
      </c>
      <c r="T52" s="25">
        <v>4007308</v>
      </c>
      <c r="V52" s="19" t="s">
        <v>178</v>
      </c>
      <c r="W52" s="114">
        <v>7601</v>
      </c>
      <c r="X52" s="20">
        <v>778000</v>
      </c>
    </row>
    <row r="53" spans="3:28" ht="11.25" customHeight="1" x14ac:dyDescent="0.25">
      <c r="C53" s="39">
        <v>18794</v>
      </c>
      <c r="D53" s="3" t="s">
        <v>199</v>
      </c>
      <c r="E53"/>
      <c r="F53" s="14">
        <v>5.7632398753894103</v>
      </c>
      <c r="G53" s="55">
        <v>6.7859477124182996</v>
      </c>
      <c r="H53" s="14">
        <v>5.3125</v>
      </c>
      <c r="I53" s="14">
        <v>5.5470383275261304</v>
      </c>
      <c r="J53" s="14">
        <v>5.0874316939890702</v>
      </c>
      <c r="K53"/>
      <c r="L53"/>
      <c r="M53"/>
      <c r="N53"/>
      <c r="O53"/>
      <c r="P53" s="10"/>
      <c r="S53" s="25" t="s">
        <v>217</v>
      </c>
      <c r="T53" s="25">
        <v>4272394</v>
      </c>
      <c r="V53" s="17" t="s">
        <v>179</v>
      </c>
      <c r="W53" s="114">
        <v>7602</v>
      </c>
      <c r="X53" s="20">
        <v>11310000</v>
      </c>
    </row>
    <row r="54" spans="3:28" ht="11.25" customHeight="1" x14ac:dyDescent="0.25">
      <c r="C54" s="39">
        <v>18792</v>
      </c>
      <c r="D54" s="3" t="s">
        <v>200</v>
      </c>
      <c r="E54"/>
      <c r="F54" s="14">
        <v>15.340531200079599</v>
      </c>
      <c r="G54" s="55">
        <v>18.717072242597599</v>
      </c>
      <c r="H54" s="14">
        <v>18.519660505347201</v>
      </c>
      <c r="I54" s="14">
        <v>19.765296470081399</v>
      </c>
      <c r="J54" s="14">
        <v>18.532029469769</v>
      </c>
      <c r="K54"/>
      <c r="L54"/>
      <c r="M54"/>
      <c r="N54"/>
      <c r="O54"/>
      <c r="P54" s="10"/>
      <c r="S54" s="25" t="s">
        <v>8</v>
      </c>
      <c r="T54" s="25">
        <v>4006321</v>
      </c>
      <c r="V54" s="26" t="s">
        <v>183</v>
      </c>
      <c r="W54" s="116"/>
      <c r="X54" s="20"/>
    </row>
    <row r="55" spans="3:28" ht="11.25" customHeight="1" x14ac:dyDescent="0.25">
      <c r="C55" s="39">
        <v>11576</v>
      </c>
      <c r="D55" s="3" t="s">
        <v>201</v>
      </c>
      <c r="E55"/>
      <c r="F55" s="14">
        <v>5.8682539682539696</v>
      </c>
      <c r="G55" s="55">
        <v>7.1514143094841902</v>
      </c>
      <c r="H55" s="14">
        <v>5.13260530421217</v>
      </c>
      <c r="I55" s="14">
        <v>5.79427549194991</v>
      </c>
      <c r="J55" s="14">
        <v>4.9496268656716396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33</v>
      </c>
    </row>
    <row r="57" spans="3:28" ht="11.25" customHeight="1" x14ac:dyDescent="0.25">
      <c r="C57" s="39">
        <v>6419</v>
      </c>
      <c r="D57" s="3" t="s">
        <v>164</v>
      </c>
      <c r="E57"/>
      <c r="F57" s="14">
        <v>0.52269145918688897</v>
      </c>
      <c r="G57" s="55">
        <v>1.29988851727982</v>
      </c>
      <c r="H57" s="14">
        <v>0.77207905929447096</v>
      </c>
      <c r="I57" s="14">
        <v>0.73456511942316405</v>
      </c>
      <c r="J57" s="14">
        <v>1.0956614509246101</v>
      </c>
      <c r="K57"/>
      <c r="L57"/>
      <c r="M57"/>
      <c r="N57"/>
      <c r="O57"/>
      <c r="P57" s="10"/>
      <c r="S57" s="25" t="s">
        <v>338</v>
      </c>
      <c r="T57" s="25">
        <v>4963960</v>
      </c>
    </row>
    <row r="58" spans="3:28" ht="11.25" customHeight="1" x14ac:dyDescent="0.25">
      <c r="C58" s="39">
        <v>4963</v>
      </c>
      <c r="D58" s="3" t="s">
        <v>202</v>
      </c>
      <c r="E58"/>
      <c r="F58" s="14">
        <v>2.0946861012280502</v>
      </c>
      <c r="G58" s="55">
        <v>1.5574708078481201</v>
      </c>
      <c r="H58" s="14">
        <v>1.4878337276106799</v>
      </c>
      <c r="I58" s="14">
        <v>1.3289166744424701</v>
      </c>
      <c r="J58" s="14">
        <v>1.29279279279279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3632000</v>
      </c>
      <c r="G61" s="56">
        <v>507000</v>
      </c>
      <c r="H61" s="13">
        <v>1519000</v>
      </c>
      <c r="I61" s="13">
        <v>2108000</v>
      </c>
      <c r="J61" s="13">
        <v>730000</v>
      </c>
      <c r="K61"/>
      <c r="L61"/>
      <c r="M61"/>
      <c r="N61"/>
      <c r="O61"/>
      <c r="P61" s="10"/>
      <c r="S61" s="25" t="s">
        <v>409</v>
      </c>
      <c r="T61" s="25">
        <v>4086899</v>
      </c>
      <c r="V61" s="28" t="s">
        <v>148</v>
      </c>
      <c r="X61" s="27">
        <f>IF(ISNUMBER(F49),F49,NA())</f>
        <v>4.4492063492063503</v>
      </c>
      <c r="Y61" s="27">
        <f>IF(ISNUMBER(G49),G49,NA())</f>
        <v>5.2628951747088202</v>
      </c>
      <c r="Z61" s="27">
        <f>IF(ISNUMBER(H49),H49,NA())</f>
        <v>5.1294851794071796</v>
      </c>
      <c r="AA61" s="27">
        <f>IF(ISNUMBER(I49),I49,NA())</f>
        <v>5.2665474060822897</v>
      </c>
      <c r="AB61" s="27">
        <f>IF(ISNUMBER(J49),J49,NA())</f>
        <v>5.4216417910447801</v>
      </c>
    </row>
    <row r="62" spans="3:28" ht="11.25" customHeight="1" x14ac:dyDescent="0.25">
      <c r="C62" s="39">
        <v>7598</v>
      </c>
      <c r="D62" s="3" t="s">
        <v>204</v>
      </c>
      <c r="E62"/>
      <c r="F62" s="13">
        <v>286000</v>
      </c>
      <c r="G62" s="56">
        <v>3474000</v>
      </c>
      <c r="H62" s="13">
        <v>467000</v>
      </c>
      <c r="I62" s="13">
        <v>682000</v>
      </c>
      <c r="J62" s="13">
        <v>1497000</v>
      </c>
      <c r="K62"/>
      <c r="L62"/>
      <c r="M62"/>
      <c r="N62"/>
      <c r="O62"/>
      <c r="P62" s="10"/>
      <c r="S62" s="25" t="s">
        <v>11</v>
      </c>
      <c r="T62" s="25">
        <v>4056975</v>
      </c>
      <c r="V62" s="118" t="s">
        <v>187</v>
      </c>
    </row>
    <row r="63" spans="3:28" ht="11.25" customHeight="1" x14ac:dyDescent="0.25">
      <c r="C63" s="39">
        <v>7599</v>
      </c>
      <c r="D63" s="3" t="s">
        <v>205</v>
      </c>
      <c r="E63"/>
      <c r="F63" s="13">
        <v>1078000</v>
      </c>
      <c r="G63" s="56">
        <v>1185000</v>
      </c>
      <c r="H63" s="13">
        <v>2717000</v>
      </c>
      <c r="I63" s="13">
        <v>462000</v>
      </c>
      <c r="J63" s="13">
        <v>683000</v>
      </c>
      <c r="K63"/>
      <c r="L63"/>
      <c r="M63"/>
      <c r="N63"/>
      <c r="O63"/>
      <c r="P63" s="10"/>
      <c r="S63" s="25" t="s">
        <v>270</v>
      </c>
      <c r="T63" s="25">
        <v>4098671</v>
      </c>
      <c r="V63" s="28" t="s">
        <v>188</v>
      </c>
    </row>
    <row r="64" spans="3:28" ht="11.25" customHeight="1" x14ac:dyDescent="0.25">
      <c r="C64" s="39">
        <v>7600</v>
      </c>
      <c r="D64" s="3" t="s">
        <v>206</v>
      </c>
      <c r="E64"/>
      <c r="F64" s="13">
        <v>1221000</v>
      </c>
      <c r="G64" s="56">
        <v>1427000</v>
      </c>
      <c r="H64" s="13">
        <v>1178000</v>
      </c>
      <c r="I64" s="13">
        <v>616000</v>
      </c>
      <c r="J64" s="13">
        <v>462000</v>
      </c>
      <c r="K64"/>
      <c r="L64"/>
      <c r="M64"/>
      <c r="N64"/>
      <c r="O64"/>
      <c r="P64" s="10"/>
      <c r="S64" s="25" t="s">
        <v>395</v>
      </c>
      <c r="T64" s="25">
        <v>4545218</v>
      </c>
      <c r="V64" s="28" t="s">
        <v>189</v>
      </c>
    </row>
    <row r="65" spans="3:28" ht="11.25" customHeight="1" x14ac:dyDescent="0.25">
      <c r="C65" s="39">
        <v>7601</v>
      </c>
      <c r="D65" s="3" t="s">
        <v>207</v>
      </c>
      <c r="E65"/>
      <c r="F65" s="13">
        <v>778000</v>
      </c>
      <c r="G65" s="56">
        <v>1221000</v>
      </c>
      <c r="H65" s="13">
        <v>1426000</v>
      </c>
      <c r="I65" s="13">
        <v>1177000</v>
      </c>
      <c r="J65" s="13">
        <v>616000</v>
      </c>
      <c r="K65"/>
      <c r="L65"/>
      <c r="M65"/>
      <c r="N65"/>
      <c r="O65"/>
      <c r="P65" s="10"/>
      <c r="S65" s="25" t="s">
        <v>218</v>
      </c>
      <c r="T65" s="25">
        <v>4057157</v>
      </c>
      <c r="V65" s="28" t="s">
        <v>164</v>
      </c>
      <c r="X65" s="27">
        <f>IF(ISNUMBER(F57),F57,NA())</f>
        <v>0.52269145918688897</v>
      </c>
      <c r="Y65" s="27">
        <f>IF(ISNUMBER(G57),G57,NA())</f>
        <v>1.29988851727982</v>
      </c>
      <c r="Z65" s="27">
        <f>IF(ISNUMBER(H57),H57,NA())</f>
        <v>0.77207905929447096</v>
      </c>
      <c r="AA65" s="27">
        <f>IF(ISNUMBER(I57),I57,NA())</f>
        <v>0.73456511942316405</v>
      </c>
      <c r="AB65" s="27">
        <f>IF(ISNUMBER(J57),J57,NA())</f>
        <v>1.0956614509246101</v>
      </c>
    </row>
    <row r="66" spans="3:28" ht="11.25" customHeight="1" x14ac:dyDescent="0.25">
      <c r="C66" s="39">
        <v>7602</v>
      </c>
      <c r="D66" s="3" t="s">
        <v>208</v>
      </c>
      <c r="E66"/>
      <c r="F66" s="13">
        <v>11310000</v>
      </c>
      <c r="G66" s="56">
        <v>11860000</v>
      </c>
      <c r="H66" s="13">
        <v>10297000</v>
      </c>
      <c r="I66" s="13">
        <v>9314000</v>
      </c>
      <c r="J66" s="13">
        <v>9045000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32.283785788458701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14964000</v>
      </c>
      <c r="G69" s="56">
        <v>11423000</v>
      </c>
      <c r="H69" s="13">
        <v>12669000</v>
      </c>
      <c r="I69" s="13">
        <v>14212000</v>
      </c>
      <c r="J69" s="13">
        <v>12607000</v>
      </c>
      <c r="K69" s="4"/>
      <c r="L69" s="4"/>
      <c r="M69" s="4"/>
      <c r="N69"/>
      <c r="O69"/>
      <c r="P69" s="10"/>
      <c r="S69" s="25" t="s">
        <v>340</v>
      </c>
      <c r="T69" s="25">
        <v>4057049</v>
      </c>
      <c r="V69" s="28" t="str">
        <f>"Total Debt -"</f>
        <v>Total Debt -</v>
      </c>
      <c r="X69" s="47">
        <f>F44</f>
        <v>67.686545022993599</v>
      </c>
    </row>
    <row r="70" spans="3:28" ht="11.25" customHeight="1" x14ac:dyDescent="0.25">
      <c r="C70" s="39">
        <v>18630</v>
      </c>
      <c r="D70" s="3" t="s">
        <v>135</v>
      </c>
      <c r="F70" s="13">
        <v>1541000</v>
      </c>
      <c r="G70" s="56">
        <v>1397000</v>
      </c>
      <c r="H70" s="13">
        <v>1390000</v>
      </c>
      <c r="I70" s="13">
        <v>1552000</v>
      </c>
      <c r="J70" s="13">
        <v>1454000</v>
      </c>
      <c r="K70"/>
      <c r="L70"/>
      <c r="M70"/>
      <c r="N70"/>
      <c r="O70"/>
      <c r="P70" s="10"/>
      <c r="S70" s="25" t="s">
        <v>14</v>
      </c>
      <c r="T70" s="25">
        <v>4010420</v>
      </c>
      <c r="V70" s="118" t="s">
        <v>211</v>
      </c>
    </row>
    <row r="71" spans="3:28" ht="11.25" customHeight="1" x14ac:dyDescent="0.25">
      <c r="C71" s="39">
        <v>18631</v>
      </c>
      <c r="D71" s="3" t="s">
        <v>136</v>
      </c>
      <c r="F71" s="13">
        <v>422000</v>
      </c>
      <c r="G71" s="56">
        <v>356000</v>
      </c>
      <c r="H71" s="13">
        <v>427000</v>
      </c>
      <c r="I71" s="13">
        <v>446000</v>
      </c>
      <c r="J71" s="13">
        <v>443000</v>
      </c>
      <c r="K71"/>
      <c r="L71"/>
      <c r="M71"/>
      <c r="N71"/>
      <c r="O71"/>
      <c r="P71" s="10"/>
      <c r="S71" s="25" t="s">
        <v>15</v>
      </c>
      <c r="T71" s="25">
        <v>4065694</v>
      </c>
      <c r="V71" s="28" t="s">
        <v>210</v>
      </c>
      <c r="X71" s="27">
        <f>IF(ISNUMBER(F52),F52,NA())</f>
        <v>7.1745005351409201</v>
      </c>
      <c r="Y71" s="27">
        <f>IF(ISNUMBER(G52),G52,NA())</f>
        <v>6.0234350300347801</v>
      </c>
      <c r="Z71" s="27">
        <f>IF(ISNUMBER(H52),H52,NA())</f>
        <v>4.68529501216545</v>
      </c>
      <c r="AA71" s="27">
        <f>IF(ISNUMBER(I52),I52,NA())</f>
        <v>4.5335003396739104</v>
      </c>
      <c r="AB71" s="27">
        <f>IF(ISNUMBER(J52),J52,NA())</f>
        <v>4.2095233998623502</v>
      </c>
    </row>
    <row r="72" spans="3:28" ht="11.25" customHeight="1" x14ac:dyDescent="0.25">
      <c r="C72" s="39">
        <v>18632</v>
      </c>
      <c r="D72" s="3" t="s">
        <v>137</v>
      </c>
      <c r="E72" s="5"/>
      <c r="F72" s="13">
        <v>2420000</v>
      </c>
      <c r="G72" s="56">
        <v>2305000</v>
      </c>
      <c r="H72" s="13">
        <v>2401000</v>
      </c>
      <c r="I72" s="13">
        <v>2451000</v>
      </c>
      <c r="J72" s="13">
        <v>2270000</v>
      </c>
      <c r="K72"/>
      <c r="L72"/>
      <c r="M72"/>
      <c r="N72"/>
      <c r="O72"/>
      <c r="P72" s="10"/>
      <c r="S72" s="25" t="s">
        <v>271</v>
      </c>
      <c r="T72" s="25">
        <v>4082886</v>
      </c>
    </row>
    <row r="73" spans="3:28" ht="11.25" customHeight="1" x14ac:dyDescent="0.25">
      <c r="C73" s="39">
        <v>18636</v>
      </c>
      <c r="D73" s="3" t="s">
        <v>138</v>
      </c>
      <c r="F73" s="13">
        <v>1377000</v>
      </c>
      <c r="G73" s="56">
        <v>1292000</v>
      </c>
      <c r="H73" s="13">
        <v>1263000</v>
      </c>
      <c r="I73" s="13">
        <v>1124000</v>
      </c>
      <c r="J73" s="13">
        <v>1030000</v>
      </c>
      <c r="K73"/>
      <c r="L73"/>
      <c r="M73"/>
      <c r="N73"/>
      <c r="O73"/>
      <c r="P73" s="10"/>
      <c r="S73" s="25" t="s">
        <v>396</v>
      </c>
      <c r="T73" s="25">
        <v>4235589</v>
      </c>
    </row>
    <row r="74" spans="3:28" ht="11.25" customHeight="1" x14ac:dyDescent="0.25">
      <c r="C74" s="39">
        <v>18635</v>
      </c>
      <c r="D74" s="3" t="s">
        <v>139</v>
      </c>
      <c r="F74" s="13">
        <v>7245000</v>
      </c>
      <c r="G74" s="56">
        <v>4086000</v>
      </c>
      <c r="H74" s="13">
        <v>5034000</v>
      </c>
      <c r="I74" s="13">
        <v>6613000</v>
      </c>
      <c r="J74" s="13">
        <v>5267000</v>
      </c>
      <c r="K74"/>
      <c r="L74"/>
      <c r="M74"/>
      <c r="N74"/>
      <c r="O74"/>
      <c r="P74" s="10"/>
      <c r="S74" s="25" t="s">
        <v>288</v>
      </c>
      <c r="T74" s="25">
        <v>4304864</v>
      </c>
    </row>
    <row r="75" spans="3:28" ht="11.25" customHeight="1" x14ac:dyDescent="0.25">
      <c r="C75" s="39">
        <v>18634</v>
      </c>
      <c r="D75" s="3" t="s">
        <v>140</v>
      </c>
      <c r="F75" s="13">
        <v>13436000</v>
      </c>
      <c r="G75" s="56">
        <v>9831000</v>
      </c>
      <c r="H75" s="13">
        <v>10929000</v>
      </c>
      <c r="I75" s="13">
        <v>12591000</v>
      </c>
      <c r="J75" s="13">
        <v>10855000</v>
      </c>
      <c r="K75"/>
      <c r="L75"/>
      <c r="M75"/>
      <c r="N75"/>
      <c r="O75"/>
      <c r="P75" s="10"/>
      <c r="S75" s="25" t="s">
        <v>16</v>
      </c>
      <c r="T75" s="25">
        <v>4056958</v>
      </c>
    </row>
    <row r="76" spans="3:28" ht="11.25" customHeight="1" x14ac:dyDescent="0.25">
      <c r="C76" s="39">
        <v>6200</v>
      </c>
      <c r="D76" s="3" t="s">
        <v>141</v>
      </c>
      <c r="F76" s="13">
        <v>2803000</v>
      </c>
      <c r="G76" s="56">
        <v>3163000</v>
      </c>
      <c r="H76" s="13">
        <v>3288000</v>
      </c>
      <c r="I76" s="13">
        <v>2944000</v>
      </c>
      <c r="J76" s="13">
        <v>2906000</v>
      </c>
      <c r="K76"/>
      <c r="L76"/>
      <c r="M76"/>
      <c r="N76"/>
      <c r="O76"/>
      <c r="P76" s="10"/>
      <c r="S76" s="25" t="s">
        <v>312</v>
      </c>
      <c r="T76" s="25">
        <v>4246977</v>
      </c>
    </row>
    <row r="77" spans="3:28" ht="11.25" customHeight="1" x14ac:dyDescent="0.25">
      <c r="C77" s="39">
        <v>28017</v>
      </c>
      <c r="D77" s="3" t="s">
        <v>150</v>
      </c>
      <c r="E77"/>
      <c r="F77" s="13">
        <v>3229000</v>
      </c>
      <c r="G77" s="56">
        <v>3206000</v>
      </c>
      <c r="H77" s="13">
        <v>3321000</v>
      </c>
      <c r="I77" s="13">
        <v>2971000</v>
      </c>
      <c r="J77" s="13">
        <v>2947000</v>
      </c>
      <c r="K77"/>
      <c r="L77"/>
      <c r="M77"/>
      <c r="N77"/>
      <c r="O77"/>
      <c r="P77" s="10"/>
      <c r="S77" s="25" t="s">
        <v>272</v>
      </c>
      <c r="T77" s="25">
        <v>4142320</v>
      </c>
    </row>
    <row r="78" spans="3:28" ht="11.25" customHeight="1" x14ac:dyDescent="0.25">
      <c r="C78" s="39">
        <v>4424</v>
      </c>
      <c r="D78" s="3" t="s">
        <v>142</v>
      </c>
      <c r="F78" s="13">
        <v>656000</v>
      </c>
      <c r="G78" s="56">
        <v>1082000</v>
      </c>
      <c r="H78" s="13">
        <v>1324000</v>
      </c>
      <c r="I78" s="13">
        <v>1216000</v>
      </c>
      <c r="J78" s="13">
        <v>1287000</v>
      </c>
      <c r="K78"/>
      <c r="L78"/>
      <c r="M78"/>
      <c r="N78"/>
      <c r="O78"/>
      <c r="P78" s="10"/>
      <c r="S78" s="25" t="s">
        <v>273</v>
      </c>
      <c r="T78" s="25">
        <v>4237697</v>
      </c>
    </row>
    <row r="79" spans="3:28" ht="11.25" customHeight="1" x14ac:dyDescent="0.25">
      <c r="C79" s="39">
        <v>4427</v>
      </c>
      <c r="D79" s="3" t="s">
        <v>143</v>
      </c>
      <c r="F79" s="13">
        <v>-130000</v>
      </c>
      <c r="G79" s="56">
        <v>37000</v>
      </c>
      <c r="H79" s="13">
        <v>152000</v>
      </c>
      <c r="I79" s="13">
        <v>98000</v>
      </c>
      <c r="J79" s="13">
        <v>175000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786000</v>
      </c>
      <c r="G81" s="93">
        <v>1045000</v>
      </c>
      <c r="H81" s="92">
        <v>1172000</v>
      </c>
      <c r="I81" s="92">
        <v>1118000</v>
      </c>
      <c r="J81" s="92">
        <v>1112000</v>
      </c>
      <c r="K81"/>
      <c r="L81"/>
      <c r="M81"/>
      <c r="N81"/>
      <c r="O81"/>
      <c r="P81" s="10"/>
      <c r="S81" s="25" t="s">
        <v>275</v>
      </c>
      <c r="T81" s="25">
        <v>4276419</v>
      </c>
    </row>
    <row r="82" spans="3:20" ht="11.25" customHeight="1" x14ac:dyDescent="0.25">
      <c r="C82" s="39">
        <v>833</v>
      </c>
      <c r="D82" s="94" t="s">
        <v>146</v>
      </c>
      <c r="E82" s="95"/>
      <c r="F82" s="96">
        <v>903000</v>
      </c>
      <c r="G82" s="97">
        <v>1371000</v>
      </c>
      <c r="H82" s="96">
        <v>1172000</v>
      </c>
      <c r="I82" s="96">
        <v>1118000</v>
      </c>
      <c r="J82" s="96">
        <v>1112000</v>
      </c>
      <c r="K82"/>
      <c r="L82"/>
      <c r="M82"/>
      <c r="N82"/>
      <c r="O82"/>
      <c r="P82" s="10"/>
      <c r="S82" s="25" t="s">
        <v>17</v>
      </c>
      <c r="T82" s="25">
        <v>4057059</v>
      </c>
    </row>
    <row r="83" spans="3:20" ht="11.25" customHeight="1" x14ac:dyDescent="0.25">
      <c r="C83" s="39">
        <v>47814</v>
      </c>
      <c r="D83" s="32" t="s">
        <v>190</v>
      </c>
      <c r="F83" s="13">
        <v>-4000</v>
      </c>
      <c r="G83" s="56">
        <v>3000</v>
      </c>
      <c r="H83" s="13">
        <v>3000</v>
      </c>
      <c r="I83" s="13">
        <v>-2000</v>
      </c>
      <c r="J83" s="13">
        <v>-22000</v>
      </c>
      <c r="K83" s="16"/>
      <c r="L83"/>
      <c r="M83"/>
      <c r="N83"/>
      <c r="O83"/>
      <c r="P83" s="10"/>
      <c r="S83" s="25" t="s">
        <v>18</v>
      </c>
      <c r="T83" s="25">
        <v>4057141</v>
      </c>
    </row>
    <row r="84" spans="3:20" ht="11.25" customHeight="1" x14ac:dyDescent="0.25">
      <c r="C84" s="39">
        <v>47813</v>
      </c>
      <c r="D84" s="29" t="s">
        <v>191</v>
      </c>
      <c r="E84"/>
      <c r="F84" s="13">
        <v>907000</v>
      </c>
      <c r="G84" s="56">
        <v>1368000</v>
      </c>
      <c r="H84" s="13">
        <v>1169000</v>
      </c>
      <c r="I84" s="13">
        <v>1120000</v>
      </c>
      <c r="J84" s="13">
        <v>1134000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3317000</v>
      </c>
      <c r="G87" s="56">
        <v>3498000</v>
      </c>
      <c r="H87" s="13">
        <v>3086000</v>
      </c>
      <c r="I87" s="13">
        <v>3260000</v>
      </c>
      <c r="J87" s="13">
        <v>3081000</v>
      </c>
      <c r="K87"/>
      <c r="L87"/>
      <c r="M87"/>
      <c r="N87"/>
      <c r="O87"/>
      <c r="P87" s="10"/>
      <c r="S87" s="25" t="s">
        <v>21</v>
      </c>
      <c r="T87" s="25">
        <v>4057039</v>
      </c>
    </row>
    <row r="88" spans="3:20" ht="11.25" customHeight="1" x14ac:dyDescent="0.25">
      <c r="C88" s="39">
        <v>18807</v>
      </c>
      <c r="D88" s="3" t="s">
        <v>152</v>
      </c>
      <c r="E88"/>
      <c r="F88" s="13">
        <v>26614000</v>
      </c>
      <c r="G88" s="56">
        <v>24173000</v>
      </c>
      <c r="H88" s="13">
        <v>25100000</v>
      </c>
      <c r="I88" s="13">
        <v>21279000</v>
      </c>
      <c r="J88" s="13">
        <v>20331000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2452000</v>
      </c>
      <c r="G90" s="56">
        <v>2228000</v>
      </c>
      <c r="H90" s="13">
        <v>3788000</v>
      </c>
      <c r="I90" s="13">
        <v>3368000</v>
      </c>
      <c r="J90" s="13">
        <v>2797000</v>
      </c>
      <c r="K90"/>
      <c r="L90"/>
      <c r="M90"/>
      <c r="N90"/>
      <c r="O90"/>
      <c r="P90" s="10"/>
      <c r="S90" s="25" t="s">
        <v>289</v>
      </c>
      <c r="T90" s="25">
        <v>4056937</v>
      </c>
    </row>
    <row r="91" spans="3:20" ht="11.25" customHeight="1" x14ac:dyDescent="0.25">
      <c r="C91" s="39">
        <v>3706</v>
      </c>
      <c r="D91" s="23" t="s">
        <v>155</v>
      </c>
      <c r="E91" s="10"/>
      <c r="F91" s="92">
        <v>2597000</v>
      </c>
      <c r="G91" s="93">
        <v>2625000</v>
      </c>
      <c r="H91" s="92">
        <v>5243000</v>
      </c>
      <c r="I91" s="92">
        <v>3513000</v>
      </c>
      <c r="J91" s="92">
        <v>3550000</v>
      </c>
      <c r="K91"/>
      <c r="L91"/>
      <c r="M91"/>
      <c r="N91"/>
      <c r="O91"/>
      <c r="P91" s="10"/>
      <c r="S91" s="25" t="s">
        <v>23</v>
      </c>
      <c r="T91" s="25">
        <v>4056982</v>
      </c>
    </row>
    <row r="92" spans="3:20" ht="11.25" customHeight="1" x14ac:dyDescent="0.25">
      <c r="C92" s="39">
        <v>220</v>
      </c>
      <c r="D92" s="98" t="s">
        <v>156</v>
      </c>
      <c r="E92" s="95"/>
      <c r="F92" s="96">
        <v>39719000</v>
      </c>
      <c r="G92" s="97">
        <v>45496000</v>
      </c>
      <c r="H92" s="96">
        <v>42268000</v>
      </c>
      <c r="I92" s="96">
        <v>36288000</v>
      </c>
      <c r="J92" s="96">
        <v>33767000</v>
      </c>
      <c r="K92"/>
      <c r="L92"/>
      <c r="M92"/>
      <c r="N92"/>
      <c r="O92"/>
      <c r="P92" s="10"/>
      <c r="S92" s="25" t="s">
        <v>24</v>
      </c>
      <c r="T92" s="25">
        <v>4004172</v>
      </c>
    </row>
    <row r="93" spans="3:20" ht="11.25" customHeight="1" x14ac:dyDescent="0.25">
      <c r="C93" s="39">
        <v>6361</v>
      </c>
      <c r="D93" s="3" t="s">
        <v>157</v>
      </c>
      <c r="E93"/>
      <c r="F93" s="13">
        <v>6346000</v>
      </c>
      <c r="G93" s="56">
        <v>2691000</v>
      </c>
      <c r="H93" s="13">
        <v>3997000</v>
      </c>
      <c r="I93" s="13">
        <v>4438000</v>
      </c>
      <c r="J93" s="13">
        <v>2812000</v>
      </c>
      <c r="K93"/>
      <c r="L93"/>
      <c r="M93"/>
      <c r="N93"/>
      <c r="O93"/>
      <c r="P93" s="10"/>
      <c r="S93" s="25" t="s">
        <v>25</v>
      </c>
      <c r="T93" s="25">
        <v>4000672</v>
      </c>
    </row>
    <row r="94" spans="3:20" ht="11.25" customHeight="1" x14ac:dyDescent="0.25">
      <c r="C94" s="39">
        <v>6148</v>
      </c>
      <c r="D94" s="3" t="s">
        <v>158</v>
      </c>
      <c r="E94"/>
      <c r="F94" s="13">
        <v>14605000</v>
      </c>
      <c r="G94" s="56">
        <v>19084000</v>
      </c>
      <c r="H94" s="13">
        <v>16062000</v>
      </c>
      <c r="I94" s="13">
        <v>12134000</v>
      </c>
      <c r="J94" s="13">
        <v>12185000</v>
      </c>
      <c r="K94"/>
      <c r="L94"/>
      <c r="M94"/>
      <c r="N94"/>
      <c r="O94"/>
      <c r="P94" s="10"/>
      <c r="S94" s="25" t="s">
        <v>26</v>
      </c>
      <c r="T94" s="25">
        <v>4059402</v>
      </c>
    </row>
    <row r="95" spans="3:20" ht="11.25" customHeight="1" x14ac:dyDescent="0.25">
      <c r="C95" s="39">
        <v>18082</v>
      </c>
      <c r="D95" s="3" t="s">
        <v>159</v>
      </c>
      <c r="E95"/>
      <c r="F95" s="13">
        <v>3931000</v>
      </c>
      <c r="G95" s="56">
        <v>4334000</v>
      </c>
      <c r="H95" s="13">
        <v>3435000</v>
      </c>
      <c r="I95" s="13">
        <v>3127000</v>
      </c>
      <c r="J95" s="13">
        <v>2910000</v>
      </c>
      <c r="K95"/>
      <c r="L95"/>
      <c r="M95"/>
      <c r="N95"/>
      <c r="O95"/>
      <c r="P95" s="10"/>
      <c r="S95" s="25" t="s">
        <v>27</v>
      </c>
      <c r="T95" s="25">
        <v>4057080</v>
      </c>
    </row>
    <row r="96" spans="3:20" ht="11.25" customHeight="1" x14ac:dyDescent="0.25">
      <c r="C96" s="39">
        <v>845</v>
      </c>
      <c r="D96" s="3" t="s">
        <v>173</v>
      </c>
      <c r="E96"/>
      <c r="F96" s="13">
        <v>18251000</v>
      </c>
      <c r="G96" s="56">
        <v>19607000</v>
      </c>
      <c r="H96" s="13">
        <v>17610000</v>
      </c>
      <c r="I96" s="13">
        <v>14242000</v>
      </c>
      <c r="J96" s="13">
        <v>12915000</v>
      </c>
      <c r="K96"/>
      <c r="L96"/>
      <c r="M96"/>
      <c r="N96"/>
      <c r="O96"/>
      <c r="P96" s="10"/>
      <c r="S96" s="25" t="s">
        <v>28</v>
      </c>
      <c r="T96" s="25">
        <v>4057041</v>
      </c>
    </row>
    <row r="97" spans="3:20" ht="11.25" customHeight="1" x14ac:dyDescent="0.25">
      <c r="C97" s="39">
        <v>49691</v>
      </c>
      <c r="D97" s="32" t="s">
        <v>192</v>
      </c>
      <c r="E97"/>
      <c r="F97" s="13">
        <v>8705000</v>
      </c>
      <c r="G97" s="56">
        <v>12425000</v>
      </c>
      <c r="H97" s="13">
        <v>11672000</v>
      </c>
      <c r="I97" s="13">
        <v>10237000</v>
      </c>
      <c r="J97" s="13">
        <v>9512000</v>
      </c>
      <c r="K97"/>
      <c r="L97"/>
      <c r="M97"/>
      <c r="N97"/>
      <c r="O97"/>
      <c r="P97" s="10"/>
      <c r="S97" s="25" t="s">
        <v>431</v>
      </c>
      <c r="T97" s="25">
        <v>4072145</v>
      </c>
    </row>
    <row r="98" spans="3:20" ht="11.25" customHeight="1" x14ac:dyDescent="0.25">
      <c r="C98" s="48">
        <v>47772</v>
      </c>
      <c r="D98" s="99" t="s">
        <v>193</v>
      </c>
      <c r="E98" s="10"/>
      <c r="F98" s="92">
        <v>8000</v>
      </c>
      <c r="G98" s="93">
        <v>164000</v>
      </c>
      <c r="H98" s="92">
        <v>164000</v>
      </c>
      <c r="I98" s="92">
        <v>480000</v>
      </c>
      <c r="J98" s="92">
        <v>478000</v>
      </c>
      <c r="K98"/>
      <c r="L98"/>
      <c r="M98"/>
      <c r="N98"/>
      <c r="O98"/>
      <c r="P98" s="10"/>
      <c r="S98" s="25" t="s">
        <v>29</v>
      </c>
      <c r="T98" s="25">
        <v>4057081</v>
      </c>
    </row>
    <row r="99" spans="3:20" ht="11.25" customHeight="1" x14ac:dyDescent="0.25">
      <c r="C99" s="39">
        <v>3800</v>
      </c>
      <c r="D99" s="94" t="s">
        <v>160</v>
      </c>
      <c r="E99" s="95"/>
      <c r="F99" s="96">
        <v>8713000</v>
      </c>
      <c r="G99" s="97">
        <v>12589000</v>
      </c>
      <c r="H99" s="96">
        <v>11836000</v>
      </c>
      <c r="I99" s="96">
        <v>10717000</v>
      </c>
      <c r="J99" s="96">
        <v>9990000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26964000</v>
      </c>
      <c r="G101" s="56">
        <v>32196000</v>
      </c>
      <c r="H101" s="13">
        <v>29446000</v>
      </c>
      <c r="I101" s="13">
        <v>24959000</v>
      </c>
      <c r="J101" s="13">
        <v>22905000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3067000</v>
      </c>
      <c r="G104" s="56">
        <v>3697000</v>
      </c>
      <c r="H104" s="13">
        <v>2649000</v>
      </c>
      <c r="I104" s="13">
        <v>2680000</v>
      </c>
      <c r="J104" s="13">
        <v>2117000</v>
      </c>
      <c r="K104"/>
      <c r="L104"/>
      <c r="M104"/>
      <c r="N104"/>
      <c r="O104"/>
      <c r="P104" s="10"/>
      <c r="S104" s="25" t="s">
        <v>410</v>
      </c>
      <c r="T104" s="25">
        <v>4057043</v>
      </c>
    </row>
    <row r="105" spans="3:20" ht="11.25" customHeight="1" x14ac:dyDescent="0.25">
      <c r="C105" s="39">
        <v>4993</v>
      </c>
      <c r="D105" s="3" t="s">
        <v>168</v>
      </c>
      <c r="E105"/>
      <c r="F105" s="13">
        <v>-3863000</v>
      </c>
      <c r="G105" s="56">
        <v>-4070000</v>
      </c>
      <c r="H105" s="13">
        <v>-5732000</v>
      </c>
      <c r="I105" s="13">
        <v>-3347000</v>
      </c>
      <c r="J105" s="13">
        <v>-2562000</v>
      </c>
      <c r="K105"/>
      <c r="L105"/>
      <c r="M105"/>
      <c r="N105"/>
      <c r="O105"/>
      <c r="P105" s="10"/>
      <c r="S105" s="25" t="s">
        <v>261</v>
      </c>
      <c r="T105" s="25">
        <v>4057083</v>
      </c>
    </row>
    <row r="106" spans="3:20" ht="11.25" customHeight="1" x14ac:dyDescent="0.25">
      <c r="C106" s="39">
        <v>4992</v>
      </c>
      <c r="D106" s="3" t="s">
        <v>169</v>
      </c>
      <c r="E106"/>
      <c r="F106" s="13">
        <v>315000</v>
      </c>
      <c r="G106" s="56">
        <v>796000</v>
      </c>
      <c r="H106" s="13">
        <v>3100000</v>
      </c>
      <c r="I106" s="13">
        <v>654000</v>
      </c>
      <c r="J106" s="13">
        <v>421000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-481000</v>
      </c>
      <c r="G108" s="56">
        <v>423000</v>
      </c>
      <c r="H108" s="13">
        <v>17000</v>
      </c>
      <c r="I108" s="13">
        <v>-13000</v>
      </c>
      <c r="J108" s="13">
        <v>-24000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2.0249190621014401</v>
      </c>
      <c r="G111" s="55">
        <v>3.12849416972823</v>
      </c>
      <c r="H111" s="14">
        <v>3.1065284809287799</v>
      </c>
      <c r="I111" s="14">
        <v>3.2291023572014002</v>
      </c>
      <c r="J111" s="14">
        <v>3.4030572429727801</v>
      </c>
      <c r="K111"/>
      <c r="L111"/>
      <c r="M111"/>
      <c r="N111"/>
      <c r="O111"/>
      <c r="P111" s="10"/>
      <c r="S111" s="25" t="s">
        <v>291</v>
      </c>
      <c r="T111" s="25">
        <v>4062444</v>
      </c>
    </row>
    <row r="112" spans="3:20" ht="11.25" customHeight="1" x14ac:dyDescent="0.25">
      <c r="C112" s="39">
        <v>284</v>
      </c>
      <c r="D112" s="3" t="s">
        <v>166</v>
      </c>
      <c r="E112"/>
      <c r="F112" s="14">
        <v>8.1199559382235904</v>
      </c>
      <c r="G112" s="55">
        <v>11.288479945657199</v>
      </c>
      <c r="H112" s="14">
        <v>10.710654679628499</v>
      </c>
      <c r="I112" s="14">
        <v>10.717923522151301</v>
      </c>
      <c r="J112" s="14">
        <v>11.4472482081505</v>
      </c>
      <c r="K112"/>
      <c r="L112"/>
      <c r="M112"/>
      <c r="N112"/>
      <c r="O112"/>
      <c r="P112" s="10"/>
      <c r="S112" s="25" t="s">
        <v>36</v>
      </c>
      <c r="T112" s="25">
        <v>4057103</v>
      </c>
    </row>
    <row r="113" spans="2:20" ht="11.25" customHeight="1" x14ac:dyDescent="0.25">
      <c r="C113" s="39">
        <v>18791</v>
      </c>
      <c r="D113" s="76" t="s">
        <v>172</v>
      </c>
      <c r="E113" s="61"/>
      <c r="F113" s="100">
        <v>2.8913695181450998</v>
      </c>
      <c r="G113" s="101">
        <v>4.3946181153787602</v>
      </c>
      <c r="H113" s="100">
        <v>4.4482187673461997</v>
      </c>
      <c r="I113" s="100">
        <v>4.7018746517227203</v>
      </c>
      <c r="J113" s="100">
        <v>5.0667517200528502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920F8C2-5BCD-4309-BBB1-0CF4B767321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0A74-8FDE-4B9B-B5A1-92DC6DC25607}">
  <sheetPr codeName="Sheet17">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Duke Energy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_xll.SNL.Clients.Office.Excel.Functions.SNLTable(1,DUK!F20:G20,DUK!C24:C35,DUK!F21:G21,,"Options:Curr=USD,Mag=SNLstandard,ConvMethod=SNLrecommended")</f>
        <v>SNLTable</v>
      </c>
      <c r="D20" s="10"/>
      <c r="E20" s="10"/>
      <c r="F20" s="22">
        <f>VLOOKUP(V40,S:T,2,FALSE)</f>
        <v>4121470</v>
      </c>
      <c r="G20" s="51">
        <f>F20</f>
        <v>4121470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Duke Energy Corporation</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44222</v>
      </c>
      <c r="G26" s="78">
        <v>44281</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374</v>
      </c>
      <c r="G28" s="52" t="s">
        <v>374</v>
      </c>
      <c r="H28" s="129"/>
      <c r="I28"/>
      <c r="J28"/>
      <c r="K28"/>
      <c r="L28"/>
      <c r="M28"/>
      <c r="N28"/>
      <c r="O28"/>
      <c r="P28" s="10"/>
    </row>
    <row r="29" spans="3:27" ht="11.25" customHeight="1" x14ac:dyDescent="0.25">
      <c r="C29" s="48">
        <v>44952</v>
      </c>
      <c r="D29" s="76" t="s">
        <v>125</v>
      </c>
      <c r="E29" s="61"/>
      <c r="F29" s="77">
        <v>44222</v>
      </c>
      <c r="G29" s="78">
        <v>44281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41115</v>
      </c>
      <c r="G35" s="53">
        <v>44281</v>
      </c>
      <c r="H35" s="130"/>
      <c r="I35" s="10"/>
      <c r="J35"/>
      <c r="K35"/>
      <c r="L35"/>
      <c r="M35"/>
      <c r="N35"/>
      <c r="O35"/>
      <c r="P35" s="10"/>
    </row>
    <row r="36" spans="3:24" ht="11.25" hidden="1" customHeight="1" outlineLevel="1" x14ac:dyDescent="0.25">
      <c r="C36" s="12" t="str">
        <f>_xll.SNL.Clients.Office.Excel.Functions.SNLTable(1,DUK!F36:J36,DUK!C41:C113,DUK!F37:J37,,"Options:Curr=USD,Mag=SNLstandard,ConvMethod=SNLrecommended")</f>
        <v>SNLTable</v>
      </c>
      <c r="E36"/>
      <c r="F36" s="11">
        <f>F20</f>
        <v>4121470</v>
      </c>
      <c r="G36" s="54">
        <f>F20</f>
        <v>4121470</v>
      </c>
      <c r="H36" s="11">
        <f>F20</f>
        <v>4121470</v>
      </c>
      <c r="I36" s="11">
        <f>F20</f>
        <v>4121470</v>
      </c>
      <c r="J36" s="11">
        <f>F20</f>
        <v>4121470</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Duke Energy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39.5663231160487</v>
      </c>
      <c r="G42" s="55">
        <v>40.519407248076</v>
      </c>
      <c r="H42" s="31">
        <v>40.468372244073201</v>
      </c>
      <c r="I42" s="14">
        <v>43.053658632446698</v>
      </c>
      <c r="J42" s="14">
        <v>43.397207290572801</v>
      </c>
      <c r="K42"/>
      <c r="L42"/>
      <c r="M42"/>
      <c r="N42"/>
      <c r="O42"/>
      <c r="P42" s="10"/>
      <c r="S42" s="25" t="s">
        <v>335</v>
      </c>
      <c r="T42" s="25">
        <v>4056935</v>
      </c>
      <c r="V42" s="8" t="str">
        <f>_xll.SNL.Clients.Office.Excel.Functions.SNLTable(1,DUK!X42,DUK!W48:W56,DUK!X43,,"Options:Curr=USD,Mag=SNLstandard,ConvMethod=SNLrecommended")</f>
        <v>SNLTable</v>
      </c>
      <c r="W42" s="3"/>
      <c r="X42" s="7">
        <f>F36</f>
        <v>4121470</v>
      </c>
    </row>
    <row r="43" spans="3:24" ht="11.25" customHeight="1" x14ac:dyDescent="0.25">
      <c r="C43" s="39">
        <v>18869</v>
      </c>
      <c r="D43" s="3" t="s">
        <v>196</v>
      </c>
      <c r="E43"/>
      <c r="F43" s="14">
        <v>1.67313612635524</v>
      </c>
      <c r="G43" s="55">
        <v>1.7630931706585999</v>
      </c>
      <c r="H43" s="31">
        <v>1.76992747086205</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57.2212555213492</v>
      </c>
      <c r="G44" s="55">
        <v>56.642012747163598</v>
      </c>
      <c r="H44" s="31">
        <v>56.743225201169103</v>
      </c>
      <c r="I44" s="14">
        <v>56.929637526652499</v>
      </c>
      <c r="J44" s="14">
        <v>56.604872165441499</v>
      </c>
      <c r="K44"/>
      <c r="L44"/>
      <c r="M44"/>
      <c r="N44"/>
      <c r="O44"/>
      <c r="P44" s="10"/>
      <c r="S44" s="25" t="s">
        <v>408</v>
      </c>
      <c r="T44" s="25">
        <v>4024697</v>
      </c>
      <c r="V44" s="3"/>
      <c r="W44" s="3"/>
      <c r="X44" s="7">
        <v>1</v>
      </c>
    </row>
    <row r="45" spans="3:24" ht="11.25" customHeight="1" x14ac:dyDescent="0.25">
      <c r="C45" s="39">
        <v>18861</v>
      </c>
      <c r="D45" s="3" t="s">
        <v>163</v>
      </c>
      <c r="E45"/>
      <c r="F45" s="14">
        <v>51.467340382813497</v>
      </c>
      <c r="G45" s="55">
        <v>50.217301233283699</v>
      </c>
      <c r="H45" s="31">
        <v>50.893984772489397</v>
      </c>
      <c r="I45" s="14">
        <v>50.232379904296799</v>
      </c>
      <c r="J45" s="14">
        <v>50.983062830763501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2.2844387755101998</v>
      </c>
      <c r="G47" s="55">
        <v>2.0021987686895302</v>
      </c>
      <c r="H47" s="14">
        <v>2.41599661447313</v>
      </c>
      <c r="I47" s="14">
        <v>2.0776053215077601</v>
      </c>
      <c r="J47" s="14">
        <v>2.66083254493851</v>
      </c>
      <c r="K47"/>
      <c r="L47"/>
      <c r="M47"/>
      <c r="N47"/>
      <c r="O47"/>
      <c r="P47" s="10"/>
      <c r="S47" s="25" t="s">
        <v>215</v>
      </c>
      <c r="T47" s="25">
        <v>4056955</v>
      </c>
      <c r="V47" s="3"/>
      <c r="W47" s="3"/>
      <c r="X47" s="7"/>
    </row>
    <row r="48" spans="3:24" ht="11.25" customHeight="1" x14ac:dyDescent="0.25">
      <c r="C48" s="39">
        <v>18778</v>
      </c>
      <c r="D48" s="3" t="s">
        <v>197</v>
      </c>
      <c r="E48"/>
      <c r="F48" s="14">
        <v>2.18592351505289</v>
      </c>
      <c r="G48" s="55">
        <v>1.9122217555648899</v>
      </c>
      <c r="H48" s="14">
        <v>2.3747920133111502</v>
      </c>
      <c r="I48" s="14">
        <v>2.0776053215077601</v>
      </c>
      <c r="J48" s="14">
        <v>2.66083254493851</v>
      </c>
      <c r="K48" s="4"/>
      <c r="L48" s="4"/>
      <c r="M48" s="4"/>
      <c r="N48" s="4"/>
      <c r="O48" s="4"/>
      <c r="P48" s="44"/>
      <c r="Q48" s="44"/>
      <c r="S48" s="25" t="s">
        <v>5</v>
      </c>
      <c r="T48" s="25">
        <v>4022309</v>
      </c>
      <c r="V48" s="17" t="s">
        <v>174</v>
      </c>
      <c r="W48" s="114">
        <v>7597</v>
      </c>
      <c r="X48" s="20">
        <v>6691000</v>
      </c>
    </row>
    <row r="49" spans="3:28" ht="11.25" customHeight="1" x14ac:dyDescent="0.25">
      <c r="C49" s="39">
        <v>7270</v>
      </c>
      <c r="D49" s="3" t="s">
        <v>148</v>
      </c>
      <c r="E49"/>
      <c r="F49" s="14">
        <v>5.1346491228070201</v>
      </c>
      <c r="G49" s="55">
        <v>3.9255319148936199</v>
      </c>
      <c r="H49" s="14">
        <v>5.2073502722323104</v>
      </c>
      <c r="I49" s="14">
        <v>4.7101241642788896</v>
      </c>
      <c r="J49" s="14">
        <v>5.1852970795569</v>
      </c>
      <c r="K49"/>
      <c r="L49"/>
      <c r="M49"/>
      <c r="N49"/>
      <c r="O49"/>
      <c r="P49" s="10"/>
      <c r="S49" s="25" t="s">
        <v>6</v>
      </c>
      <c r="T49" s="25">
        <v>4057038</v>
      </c>
      <c r="V49" s="17" t="s">
        <v>175</v>
      </c>
      <c r="W49" s="114">
        <v>7598</v>
      </c>
      <c r="X49" s="20">
        <v>4725000</v>
      </c>
    </row>
    <row r="50" spans="3:28" ht="11.25" customHeight="1" x14ac:dyDescent="0.25">
      <c r="C50" s="39">
        <v>11512</v>
      </c>
      <c r="D50" s="3" t="s">
        <v>198</v>
      </c>
      <c r="E50"/>
      <c r="F50" s="14">
        <v>5.1039396479463504</v>
      </c>
      <c r="G50" s="55">
        <v>5.10709563684442</v>
      </c>
      <c r="H50" s="14">
        <v>5.1175946547884203</v>
      </c>
      <c r="I50" s="14">
        <v>5.2516714422158604</v>
      </c>
      <c r="J50" s="14">
        <v>5.49597180261833</v>
      </c>
      <c r="K50"/>
      <c r="L50"/>
      <c r="M50"/>
      <c r="N50"/>
      <c r="O50"/>
      <c r="P50" s="10"/>
      <c r="S50" s="25" t="s">
        <v>269</v>
      </c>
      <c r="T50" s="25">
        <v>4135391</v>
      </c>
      <c r="V50" s="18" t="s">
        <v>176</v>
      </c>
      <c r="W50" s="115">
        <v>7599</v>
      </c>
      <c r="X50" s="20">
        <v>1917000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3078000</v>
      </c>
    </row>
    <row r="52" spans="3:28" ht="11.25" customHeight="1" x14ac:dyDescent="0.25">
      <c r="C52" s="39">
        <v>18788</v>
      </c>
      <c r="D52" s="3" t="s">
        <v>210</v>
      </c>
      <c r="E52"/>
      <c r="F52" s="14">
        <v>5.66085461689587</v>
      </c>
      <c r="G52" s="55">
        <v>7.6880817721220698</v>
      </c>
      <c r="H52" s="14">
        <v>5.3563866864163101</v>
      </c>
      <c r="I52" s="14">
        <v>5.7040834431714504</v>
      </c>
      <c r="J52" s="14">
        <v>5.1292483977471397</v>
      </c>
      <c r="K52"/>
      <c r="L52"/>
      <c r="M52"/>
      <c r="N52"/>
      <c r="O52"/>
      <c r="P52" s="10"/>
      <c r="S52" s="25" t="s">
        <v>7</v>
      </c>
      <c r="T52" s="25">
        <v>4007308</v>
      </c>
      <c r="V52" s="19" t="s">
        <v>178</v>
      </c>
      <c r="W52" s="114">
        <v>7601</v>
      </c>
      <c r="X52" s="20">
        <v>3125000</v>
      </c>
    </row>
    <row r="53" spans="3:28" ht="11.25" customHeight="1" x14ac:dyDescent="0.25">
      <c r="C53" s="39">
        <v>18794</v>
      </c>
      <c r="D53" s="3" t="s">
        <v>199</v>
      </c>
      <c r="E53"/>
      <c r="F53" s="14">
        <v>4.9272959183673501</v>
      </c>
      <c r="G53" s="55">
        <v>4.7862796833773098</v>
      </c>
      <c r="H53" s="14">
        <v>4.5797714769361004</v>
      </c>
      <c r="I53" s="14">
        <v>4.2478935698447904</v>
      </c>
      <c r="J53" s="14">
        <v>4.48912015137181</v>
      </c>
      <c r="K53"/>
      <c r="L53"/>
      <c r="M53"/>
      <c r="N53"/>
      <c r="O53"/>
      <c r="P53" s="10"/>
      <c r="S53" s="25" t="s">
        <v>217</v>
      </c>
      <c r="T53" s="25">
        <v>4272394</v>
      </c>
      <c r="V53" s="17" t="s">
        <v>179</v>
      </c>
      <c r="W53" s="114">
        <v>7602</v>
      </c>
      <c r="X53" s="20">
        <v>46844000</v>
      </c>
    </row>
    <row r="54" spans="3:28" ht="11.25" customHeight="1" x14ac:dyDescent="0.25">
      <c r="C54" s="39">
        <v>18792</v>
      </c>
      <c r="D54" s="3" t="s">
        <v>200</v>
      </c>
      <c r="E54"/>
      <c r="F54" s="14">
        <v>14.1961208888419</v>
      </c>
      <c r="G54" s="55">
        <v>13.4316749363015</v>
      </c>
      <c r="H54" s="14">
        <v>13.9861163639025</v>
      </c>
      <c r="I54" s="14">
        <v>13.4110981503083</v>
      </c>
      <c r="J54" s="14">
        <v>14.412828231195901</v>
      </c>
      <c r="K54"/>
      <c r="L54"/>
      <c r="M54"/>
      <c r="N54"/>
      <c r="O54"/>
      <c r="P54" s="10"/>
      <c r="S54" s="25" t="s">
        <v>8</v>
      </c>
      <c r="T54" s="25">
        <v>4006321</v>
      </c>
      <c r="V54" s="26" t="s">
        <v>183</v>
      </c>
      <c r="W54" s="116"/>
      <c r="X54" s="20"/>
    </row>
    <row r="55" spans="3:28" ht="11.25" customHeight="1" x14ac:dyDescent="0.25">
      <c r="C55" s="39">
        <v>11576</v>
      </c>
      <c r="D55" s="3" t="s">
        <v>201</v>
      </c>
      <c r="E55"/>
      <c r="F55" s="14">
        <v>4.6359649122807003</v>
      </c>
      <c r="G55" s="55">
        <v>5.0962072155411704</v>
      </c>
      <c r="H55" s="14">
        <v>4.7245916515426503</v>
      </c>
      <c r="I55" s="14">
        <v>4.4317096466093604</v>
      </c>
      <c r="J55" s="14">
        <v>4.3353474320241698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35</v>
      </c>
    </row>
    <row r="57" spans="3:28" ht="11.25" customHeight="1" x14ac:dyDescent="0.25">
      <c r="C57" s="39">
        <v>6419</v>
      </c>
      <c r="D57" s="3" t="s">
        <v>164</v>
      </c>
      <c r="E57"/>
      <c r="F57" s="14">
        <v>0.62394074446048597</v>
      </c>
      <c r="G57" s="55">
        <v>0.53247470101195904</v>
      </c>
      <c r="H57" s="14">
        <v>0.62113611713665895</v>
      </c>
      <c r="I57" s="14">
        <v>0.64583471843627405</v>
      </c>
      <c r="J57" s="14">
        <v>0.677215189873418</v>
      </c>
      <c r="K57"/>
      <c r="L57"/>
      <c r="M57"/>
      <c r="N57"/>
      <c r="O57"/>
      <c r="P57" s="10"/>
      <c r="S57" s="25" t="s">
        <v>338</v>
      </c>
      <c r="T57" s="25">
        <v>4963960</v>
      </c>
    </row>
    <row r="58" spans="3:28" ht="11.25" customHeight="1" x14ac:dyDescent="0.25">
      <c r="C58" s="39">
        <v>4963</v>
      </c>
      <c r="D58" s="3" t="s">
        <v>202</v>
      </c>
      <c r="E58"/>
      <c r="F58" s="14">
        <v>1.3376095118898601</v>
      </c>
      <c r="G58" s="55">
        <v>1.3063801236174399</v>
      </c>
      <c r="H58" s="14">
        <v>1.3117766052845601</v>
      </c>
      <c r="I58" s="14">
        <v>1.3217821782178201</v>
      </c>
      <c r="J58" s="14">
        <v>1.30440616239787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6691000</v>
      </c>
      <c r="G61" s="56">
        <v>7111000</v>
      </c>
      <c r="H61" s="13">
        <v>6276000</v>
      </c>
      <c r="I61" s="13">
        <v>6816000</v>
      </c>
      <c r="J61" s="13">
        <v>5407000</v>
      </c>
      <c r="K61"/>
      <c r="L61"/>
      <c r="M61"/>
      <c r="N61"/>
      <c r="O61"/>
      <c r="P61" s="10"/>
      <c r="S61" s="25" t="s">
        <v>409</v>
      </c>
      <c r="T61" s="25">
        <v>4086899</v>
      </c>
      <c r="V61" s="28" t="s">
        <v>148</v>
      </c>
      <c r="X61" s="27">
        <f>IF(ISNUMBER(F49),F49,NA())</f>
        <v>5.1346491228070201</v>
      </c>
      <c r="Y61" s="27">
        <f>IF(ISNUMBER(G49),G49,NA())</f>
        <v>3.9255319148936199</v>
      </c>
      <c r="Z61" s="27">
        <f>IF(ISNUMBER(H49),H49,NA())</f>
        <v>5.2073502722323104</v>
      </c>
      <c r="AA61" s="27">
        <f>IF(ISNUMBER(I49),I49,NA())</f>
        <v>4.7101241642788896</v>
      </c>
      <c r="AB61" s="27">
        <f>IF(ISNUMBER(J49),J49,NA())</f>
        <v>5.1852970795569</v>
      </c>
    </row>
    <row r="62" spans="3:28" ht="11.25" customHeight="1" x14ac:dyDescent="0.25">
      <c r="C62" s="39">
        <v>7598</v>
      </c>
      <c r="D62" s="3" t="s">
        <v>204</v>
      </c>
      <c r="E62"/>
      <c r="F62" s="13">
        <v>4725000</v>
      </c>
      <c r="G62" s="56">
        <v>4905000</v>
      </c>
      <c r="H62" s="13">
        <v>5053000</v>
      </c>
      <c r="I62" s="13">
        <v>3765000</v>
      </c>
      <c r="J62" s="13">
        <v>3563000</v>
      </c>
      <c r="K62"/>
      <c r="L62"/>
      <c r="M62"/>
      <c r="N62"/>
      <c r="O62"/>
      <c r="P62" s="10"/>
      <c r="S62" s="25" t="s">
        <v>11</v>
      </c>
      <c r="T62" s="25">
        <v>4056975</v>
      </c>
      <c r="V62" s="118" t="s">
        <v>187</v>
      </c>
    </row>
    <row r="63" spans="3:28" ht="11.25" customHeight="1" x14ac:dyDescent="0.25">
      <c r="C63" s="39">
        <v>7599</v>
      </c>
      <c r="D63" s="3" t="s">
        <v>205</v>
      </c>
      <c r="E63"/>
      <c r="F63" s="13">
        <v>1917000</v>
      </c>
      <c r="G63" s="56">
        <v>3356000</v>
      </c>
      <c r="H63" s="13">
        <v>4334000</v>
      </c>
      <c r="I63" s="13">
        <v>4803000</v>
      </c>
      <c r="J63" s="13">
        <v>3699000</v>
      </c>
      <c r="K63"/>
      <c r="L63"/>
      <c r="M63"/>
      <c r="N63"/>
      <c r="O63"/>
      <c r="P63" s="10"/>
      <c r="S63" s="25" t="s">
        <v>270</v>
      </c>
      <c r="T63" s="25">
        <v>4098671</v>
      </c>
      <c r="V63" s="28" t="s">
        <v>188</v>
      </c>
    </row>
    <row r="64" spans="3:28" ht="11.25" customHeight="1" x14ac:dyDescent="0.25">
      <c r="C64" s="39">
        <v>7600</v>
      </c>
      <c r="D64" s="3" t="s">
        <v>206</v>
      </c>
      <c r="E64"/>
      <c r="F64" s="13">
        <v>3078000</v>
      </c>
      <c r="G64" s="56">
        <v>1344000</v>
      </c>
      <c r="H64" s="13">
        <v>3112000</v>
      </c>
      <c r="I64" s="13">
        <v>2745000</v>
      </c>
      <c r="J64" s="13">
        <v>3760000</v>
      </c>
      <c r="K64"/>
      <c r="L64"/>
      <c r="M64"/>
      <c r="N64"/>
      <c r="O64"/>
      <c r="P64" s="10"/>
      <c r="S64" s="25" t="s">
        <v>395</v>
      </c>
      <c r="T64" s="25">
        <v>4545218</v>
      </c>
      <c r="V64" s="28" t="s">
        <v>189</v>
      </c>
    </row>
    <row r="65" spans="3:28" ht="11.25" customHeight="1" x14ac:dyDescent="0.25">
      <c r="C65" s="39">
        <v>7601</v>
      </c>
      <c r="D65" s="3" t="s">
        <v>207</v>
      </c>
      <c r="E65"/>
      <c r="F65" s="13">
        <v>3125000</v>
      </c>
      <c r="G65" s="56">
        <v>3153000</v>
      </c>
      <c r="H65" s="13">
        <v>1965000</v>
      </c>
      <c r="I65" s="13">
        <v>3375000</v>
      </c>
      <c r="J65" s="13">
        <v>3010000</v>
      </c>
      <c r="K65"/>
      <c r="L65"/>
      <c r="M65"/>
      <c r="N65"/>
      <c r="O65"/>
      <c r="P65" s="10"/>
      <c r="S65" s="25" t="s">
        <v>218</v>
      </c>
      <c r="T65" s="25">
        <v>4057157</v>
      </c>
      <c r="V65" s="28" t="s">
        <v>164</v>
      </c>
      <c r="X65" s="27">
        <f>IF(ISNUMBER(F57),F57,NA())</f>
        <v>0.62394074446048597</v>
      </c>
      <c r="Y65" s="27">
        <f>IF(ISNUMBER(G57),G57,NA())</f>
        <v>0.53247470101195904</v>
      </c>
      <c r="Z65" s="27">
        <f>IF(ISNUMBER(H57),H57,NA())</f>
        <v>0.62113611713665895</v>
      </c>
      <c r="AA65" s="27">
        <f>IF(ISNUMBER(I57),I57,NA())</f>
        <v>0.64583471843627405</v>
      </c>
      <c r="AB65" s="27">
        <f>IF(ISNUMBER(J57),J57,NA())</f>
        <v>0.677215189873418</v>
      </c>
    </row>
    <row r="66" spans="3:28" ht="11.25" customHeight="1" x14ac:dyDescent="0.25">
      <c r="C66" s="39">
        <v>7602</v>
      </c>
      <c r="D66" s="3" t="s">
        <v>208</v>
      </c>
      <c r="E66"/>
      <c r="F66" s="13">
        <v>46844000</v>
      </c>
      <c r="G66" s="56">
        <v>41983000</v>
      </c>
      <c r="H66" s="13">
        <v>39542000</v>
      </c>
      <c r="I66" s="13">
        <v>35288000</v>
      </c>
      <c r="J66" s="13">
        <v>33271000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39.5663231160487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1.67313612635524</v>
      </c>
    </row>
    <row r="69" spans="3:28" ht="11.25" customHeight="1" x14ac:dyDescent="0.25">
      <c r="C69" s="39">
        <v>18626</v>
      </c>
      <c r="D69" s="3" t="s">
        <v>134</v>
      </c>
      <c r="F69" s="13">
        <v>25097000</v>
      </c>
      <c r="G69" s="56">
        <v>23868000</v>
      </c>
      <c r="H69" s="13">
        <v>25079000</v>
      </c>
      <c r="I69" s="13">
        <v>24521000</v>
      </c>
      <c r="J69" s="13">
        <v>23565000</v>
      </c>
      <c r="K69" s="4"/>
      <c r="L69" s="4"/>
      <c r="M69" s="4"/>
      <c r="N69"/>
      <c r="O69"/>
      <c r="P69" s="10"/>
      <c r="S69" s="25" t="s">
        <v>340</v>
      </c>
      <c r="T69" s="25">
        <v>4057049</v>
      </c>
      <c r="V69" s="28" t="str">
        <f>"Total Debt -"</f>
        <v>Total Debt -</v>
      </c>
      <c r="X69" s="47">
        <f>F44</f>
        <v>57.2212555213492</v>
      </c>
    </row>
    <row r="70" spans="3:28" ht="11.25" customHeight="1" x14ac:dyDescent="0.25">
      <c r="C70" s="39">
        <v>18630</v>
      </c>
      <c r="D70" s="3" t="s">
        <v>135</v>
      </c>
      <c r="F70" s="13">
        <v>6255000</v>
      </c>
      <c r="G70" s="56">
        <v>6051000</v>
      </c>
      <c r="H70" s="13">
        <v>6826000</v>
      </c>
      <c r="I70" s="13">
        <v>6831000</v>
      </c>
      <c r="J70" s="13">
        <v>6350000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5.66085461689587</v>
      </c>
      <c r="Y71" s="27">
        <f>IF(ISNUMBER(G52),G52,NA())</f>
        <v>7.6880817721220698</v>
      </c>
      <c r="Z71" s="27">
        <f>IF(ISNUMBER(H52),H52,NA())</f>
        <v>5.3563866864163101</v>
      </c>
      <c r="AA71" s="27">
        <f>IF(ISNUMBER(I52),I52,NA())</f>
        <v>5.7040834431714504</v>
      </c>
      <c r="AB71" s="27">
        <f>IF(ISNUMBER(J52),J52,NA())</f>
        <v>5.1292483977471397</v>
      </c>
    </row>
    <row r="72" spans="3:28" ht="11.25" customHeight="1" x14ac:dyDescent="0.25">
      <c r="C72" s="39">
        <v>18632</v>
      </c>
      <c r="D72" s="3" t="s">
        <v>137</v>
      </c>
      <c r="E72" s="5"/>
      <c r="F72" s="13">
        <v>5931000</v>
      </c>
      <c r="G72" s="56">
        <v>5761000</v>
      </c>
      <c r="H72" s="13">
        <v>6050000</v>
      </c>
      <c r="I72" s="13">
        <v>5820000</v>
      </c>
      <c r="J72" s="13">
        <v>5581000</v>
      </c>
      <c r="K72"/>
      <c r="L72"/>
      <c r="M72"/>
      <c r="N72"/>
      <c r="O72"/>
      <c r="P72" s="10"/>
      <c r="S72" s="25" t="s">
        <v>271</v>
      </c>
      <c r="T72" s="25">
        <v>4082886</v>
      </c>
    </row>
    <row r="73" spans="3:28" ht="11.25" customHeight="1" x14ac:dyDescent="0.25">
      <c r="C73" s="39">
        <v>18636</v>
      </c>
      <c r="D73" s="3" t="s">
        <v>138</v>
      </c>
      <c r="F73" s="13">
        <v>4973000</v>
      </c>
      <c r="G73" s="56">
        <v>4705000</v>
      </c>
      <c r="H73" s="13">
        <v>4548000</v>
      </c>
      <c r="I73" s="13">
        <v>4074000</v>
      </c>
      <c r="J73" s="13">
        <v>3527000</v>
      </c>
      <c r="K73"/>
      <c r="L73"/>
      <c r="M73"/>
      <c r="N73"/>
      <c r="O73"/>
      <c r="P73" s="10"/>
      <c r="S73" s="25" t="s">
        <v>396</v>
      </c>
      <c r="T73" s="25">
        <v>4235589</v>
      </c>
    </row>
    <row r="74" spans="3:28" ht="11.25" customHeight="1" x14ac:dyDescent="0.25">
      <c r="C74" s="39">
        <v>18635</v>
      </c>
      <c r="D74" s="3" t="s">
        <v>139</v>
      </c>
      <c r="F74" s="13">
        <v>705000</v>
      </c>
      <c r="G74" s="56">
        <v>460000</v>
      </c>
      <c r="H74" s="13">
        <v>627000</v>
      </c>
      <c r="I74" s="13">
        <v>697000</v>
      </c>
      <c r="J74" s="13">
        <v>632000</v>
      </c>
      <c r="K74"/>
      <c r="L74"/>
      <c r="M74"/>
      <c r="N74"/>
      <c r="O74"/>
      <c r="P74" s="10"/>
      <c r="S74" s="25" t="s">
        <v>288</v>
      </c>
      <c r="T74" s="25">
        <v>4304864</v>
      </c>
    </row>
    <row r="75" spans="3:28" ht="11.25" customHeight="1" x14ac:dyDescent="0.25">
      <c r="C75" s="39">
        <v>18634</v>
      </c>
      <c r="D75" s="3" t="s">
        <v>140</v>
      </c>
      <c r="F75" s="13">
        <v>19253000</v>
      </c>
      <c r="G75" s="56">
        <v>18314000</v>
      </c>
      <c r="H75" s="13">
        <v>19358000</v>
      </c>
      <c r="I75" s="13">
        <v>18702000</v>
      </c>
      <c r="J75" s="13">
        <v>17323000</v>
      </c>
      <c r="K75"/>
      <c r="L75"/>
      <c r="M75"/>
      <c r="N75"/>
      <c r="O75"/>
      <c r="P75" s="10"/>
      <c r="S75" s="25" t="s">
        <v>16</v>
      </c>
      <c r="T75" s="25">
        <v>4056958</v>
      </c>
    </row>
    <row r="76" spans="3:28" ht="11.25" customHeight="1" x14ac:dyDescent="0.25">
      <c r="C76" s="39">
        <v>6200</v>
      </c>
      <c r="D76" s="3" t="s">
        <v>141</v>
      </c>
      <c r="F76" s="13">
        <v>11707000</v>
      </c>
      <c r="G76" s="56">
        <v>8487000</v>
      </c>
      <c r="H76" s="13">
        <v>11477000</v>
      </c>
      <c r="I76" s="13">
        <v>9863000</v>
      </c>
      <c r="J76" s="13">
        <v>10298000</v>
      </c>
      <c r="K76"/>
      <c r="L76"/>
      <c r="M76"/>
      <c r="N76"/>
      <c r="O76"/>
      <c r="P76" s="10"/>
      <c r="S76" s="25" t="s">
        <v>312</v>
      </c>
      <c r="T76" s="25">
        <v>4246977</v>
      </c>
    </row>
    <row r="77" spans="3:28" ht="11.25" customHeight="1" x14ac:dyDescent="0.25">
      <c r="C77" s="39">
        <v>28017</v>
      </c>
      <c r="D77" s="3" t="s">
        <v>150</v>
      </c>
      <c r="E77"/>
      <c r="F77" s="13">
        <v>12178000</v>
      </c>
      <c r="G77" s="56">
        <v>11588000</v>
      </c>
      <c r="H77" s="13">
        <v>11489000</v>
      </c>
      <c r="I77" s="13">
        <v>10997000</v>
      </c>
      <c r="J77" s="13">
        <v>10915000</v>
      </c>
      <c r="K77"/>
      <c r="L77"/>
      <c r="M77"/>
      <c r="N77"/>
      <c r="O77"/>
      <c r="P77" s="10"/>
      <c r="S77" s="25" t="s">
        <v>272</v>
      </c>
      <c r="T77" s="25">
        <v>4142320</v>
      </c>
    </row>
    <row r="78" spans="3:28" ht="11.25" customHeight="1" x14ac:dyDescent="0.25">
      <c r="C78" s="39">
        <v>4424</v>
      </c>
      <c r="D78" s="3" t="s">
        <v>142</v>
      </c>
      <c r="F78" s="13">
        <v>3764000</v>
      </c>
      <c r="G78" s="56">
        <v>839000</v>
      </c>
      <c r="H78" s="13">
        <v>4097000</v>
      </c>
      <c r="I78" s="13">
        <v>3073000</v>
      </c>
      <c r="J78" s="13">
        <v>4266000</v>
      </c>
      <c r="K78"/>
      <c r="L78"/>
      <c r="M78"/>
      <c r="N78"/>
      <c r="O78"/>
      <c r="P78" s="10"/>
      <c r="S78" s="25" t="s">
        <v>273</v>
      </c>
      <c r="T78" s="25">
        <v>4237697</v>
      </c>
    </row>
    <row r="79" spans="3:28" ht="11.25" customHeight="1" x14ac:dyDescent="0.25">
      <c r="C79" s="39">
        <v>4427</v>
      </c>
      <c r="D79" s="3" t="s">
        <v>143</v>
      </c>
      <c r="F79" s="13">
        <v>192000</v>
      </c>
      <c r="G79" s="56">
        <v>-236000</v>
      </c>
      <c r="H79" s="13">
        <v>519000</v>
      </c>
      <c r="I79" s="13">
        <v>448000</v>
      </c>
      <c r="J79" s="13">
        <v>1196000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3572000</v>
      </c>
      <c r="G81" s="93">
        <v>1075000</v>
      </c>
      <c r="H81" s="92">
        <v>3578000</v>
      </c>
      <c r="I81" s="92">
        <v>2625000</v>
      </c>
      <c r="J81" s="92">
        <v>3070000</v>
      </c>
      <c r="K81"/>
      <c r="L81"/>
      <c r="M81"/>
      <c r="N81"/>
      <c r="O81"/>
      <c r="P81" s="10"/>
      <c r="S81" s="25" t="s">
        <v>275</v>
      </c>
      <c r="T81" s="25">
        <v>4276419</v>
      </c>
    </row>
    <row r="82" spans="3:20" ht="11.25" customHeight="1" x14ac:dyDescent="0.25">
      <c r="C82" s="39">
        <v>833</v>
      </c>
      <c r="D82" s="94" t="s">
        <v>146</v>
      </c>
      <c r="E82" s="95"/>
      <c r="F82" s="96">
        <v>3579000</v>
      </c>
      <c r="G82" s="97">
        <v>1082000</v>
      </c>
      <c r="H82" s="96">
        <v>3571000</v>
      </c>
      <c r="I82" s="96">
        <v>2644000</v>
      </c>
      <c r="J82" s="96">
        <v>3064000</v>
      </c>
      <c r="K82"/>
      <c r="L82"/>
      <c r="M82"/>
      <c r="N82"/>
      <c r="O82"/>
      <c r="P82" s="10"/>
      <c r="S82" s="25" t="s">
        <v>17</v>
      </c>
      <c r="T82" s="25">
        <v>4057059</v>
      </c>
    </row>
    <row r="83" spans="3:20" ht="11.25" customHeight="1" x14ac:dyDescent="0.25">
      <c r="C83" s="39">
        <v>47814</v>
      </c>
      <c r="D83" s="32" t="s">
        <v>190</v>
      </c>
      <c r="F83" s="13">
        <v>-329000</v>
      </c>
      <c r="G83" s="56">
        <v>-295000</v>
      </c>
      <c r="H83" s="13">
        <v>-177000</v>
      </c>
      <c r="I83" s="13">
        <v>-22000</v>
      </c>
      <c r="J83" s="13">
        <v>5000</v>
      </c>
      <c r="K83" s="16"/>
      <c r="L83"/>
      <c r="M83"/>
      <c r="N83"/>
      <c r="O83"/>
      <c r="P83" s="10"/>
      <c r="S83" s="25" t="s">
        <v>18</v>
      </c>
      <c r="T83" s="25">
        <v>4057141</v>
      </c>
    </row>
    <row r="84" spans="3:20" ht="11.25" customHeight="1" x14ac:dyDescent="0.25">
      <c r="C84" s="39">
        <v>47813</v>
      </c>
      <c r="D84" s="29" t="s">
        <v>191</v>
      </c>
      <c r="E84"/>
      <c r="F84" s="13">
        <v>3908000</v>
      </c>
      <c r="G84" s="56">
        <v>1377000</v>
      </c>
      <c r="H84" s="13">
        <v>3748000</v>
      </c>
      <c r="I84" s="13">
        <v>2666000</v>
      </c>
      <c r="J84" s="13">
        <v>3059000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9940000</v>
      </c>
      <c r="G87" s="56">
        <v>8682000</v>
      </c>
      <c r="H87" s="13">
        <v>9163000</v>
      </c>
      <c r="I87" s="13">
        <v>9714000</v>
      </c>
      <c r="J87" s="13">
        <v>8453000</v>
      </c>
      <c r="K87"/>
      <c r="L87"/>
      <c r="M87"/>
      <c r="N87"/>
      <c r="O87"/>
      <c r="P87" s="10"/>
      <c r="S87" s="25" t="s">
        <v>21</v>
      </c>
      <c r="T87" s="25">
        <v>4057039</v>
      </c>
    </row>
    <row r="88" spans="3:20" ht="11.25" customHeight="1" x14ac:dyDescent="0.25">
      <c r="C88" s="39">
        <v>18807</v>
      </c>
      <c r="D88" s="3" t="s">
        <v>152</v>
      </c>
      <c r="E88"/>
      <c r="F88" s="13">
        <v>112674000</v>
      </c>
      <c r="G88" s="56">
        <v>108306000</v>
      </c>
      <c r="H88" s="13">
        <v>103785000</v>
      </c>
      <c r="I88" s="13">
        <v>91694000</v>
      </c>
      <c r="J88" s="13">
        <v>86391000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11371000</v>
      </c>
      <c r="G90" s="56">
        <v>10075000</v>
      </c>
      <c r="H90" s="13">
        <v>10076000</v>
      </c>
      <c r="I90" s="13">
        <v>8129000</v>
      </c>
      <c r="J90" s="13">
        <v>8272000</v>
      </c>
      <c r="K90"/>
      <c r="L90"/>
      <c r="M90"/>
      <c r="N90"/>
      <c r="O90"/>
      <c r="P90" s="10"/>
      <c r="S90" s="25" t="s">
        <v>289</v>
      </c>
      <c r="T90" s="25">
        <v>4056937</v>
      </c>
    </row>
    <row r="91" spans="3:20" ht="11.25" customHeight="1" x14ac:dyDescent="0.25">
      <c r="C91" s="39">
        <v>3706</v>
      </c>
      <c r="D91" s="23" t="s">
        <v>155</v>
      </c>
      <c r="E91" s="10"/>
      <c r="F91" s="92">
        <v>19607000</v>
      </c>
      <c r="G91" s="93">
        <v>19598000</v>
      </c>
      <c r="H91" s="92">
        <v>19552000</v>
      </c>
      <c r="I91" s="92">
        <v>19549000</v>
      </c>
      <c r="J91" s="92">
        <v>19626000</v>
      </c>
      <c r="K91"/>
      <c r="L91"/>
      <c r="M91"/>
      <c r="N91"/>
      <c r="O91"/>
      <c r="P91" s="10"/>
      <c r="S91" s="25" t="s">
        <v>23</v>
      </c>
      <c r="T91" s="25">
        <v>4056982</v>
      </c>
    </row>
    <row r="92" spans="3:20" ht="11.25" customHeight="1" x14ac:dyDescent="0.25">
      <c r="C92" s="39">
        <v>220</v>
      </c>
      <c r="D92" s="98" t="s">
        <v>156</v>
      </c>
      <c r="E92" s="95"/>
      <c r="F92" s="96">
        <v>169587000</v>
      </c>
      <c r="G92" s="97">
        <v>162388000</v>
      </c>
      <c r="H92" s="96">
        <v>158838000</v>
      </c>
      <c r="I92" s="96">
        <v>145392000</v>
      </c>
      <c r="J92" s="96">
        <v>137914000</v>
      </c>
      <c r="K92"/>
      <c r="L92"/>
      <c r="M92"/>
      <c r="N92"/>
      <c r="O92"/>
      <c r="P92" s="10"/>
      <c r="S92" s="25" t="s">
        <v>24</v>
      </c>
      <c r="T92" s="25">
        <v>4004172</v>
      </c>
    </row>
    <row r="93" spans="3:20" ht="11.25" customHeight="1" x14ac:dyDescent="0.25">
      <c r="C93" s="39">
        <v>6361</v>
      </c>
      <c r="D93" s="3" t="s">
        <v>157</v>
      </c>
      <c r="E93"/>
      <c r="F93" s="13">
        <v>15931000</v>
      </c>
      <c r="G93" s="56">
        <v>16305000</v>
      </c>
      <c r="H93" s="13">
        <v>14752000</v>
      </c>
      <c r="I93" s="13">
        <v>15041000</v>
      </c>
      <c r="J93" s="13">
        <v>12482000</v>
      </c>
      <c r="K93"/>
      <c r="L93"/>
      <c r="M93"/>
      <c r="N93"/>
      <c r="O93"/>
      <c r="P93" s="10"/>
      <c r="S93" s="25" t="s">
        <v>25</v>
      </c>
      <c r="T93" s="25">
        <v>4000672</v>
      </c>
    </row>
    <row r="94" spans="3:20" ht="11.25" customHeight="1" x14ac:dyDescent="0.25">
      <c r="C94" s="39">
        <v>6148</v>
      </c>
      <c r="D94" s="3" t="s">
        <v>158</v>
      </c>
      <c r="E94"/>
      <c r="F94" s="13">
        <v>61522000</v>
      </c>
      <c r="G94" s="56">
        <v>56965000</v>
      </c>
      <c r="H94" s="13">
        <v>56417000</v>
      </c>
      <c r="I94" s="13">
        <v>51123000</v>
      </c>
      <c r="J94" s="13">
        <v>49035000</v>
      </c>
      <c r="K94"/>
      <c r="L94"/>
      <c r="M94"/>
      <c r="N94"/>
      <c r="O94"/>
      <c r="P94" s="10"/>
      <c r="S94" s="25" t="s">
        <v>26</v>
      </c>
      <c r="T94" s="25">
        <v>4059402</v>
      </c>
    </row>
    <row r="95" spans="3:20" ht="11.25" customHeight="1" x14ac:dyDescent="0.25">
      <c r="C95" s="39">
        <v>18082</v>
      </c>
      <c r="D95" s="3" t="s">
        <v>159</v>
      </c>
      <c r="E95"/>
      <c r="F95" s="13">
        <v>13779000</v>
      </c>
      <c r="G95" s="56">
        <v>14005000</v>
      </c>
      <c r="H95" s="13">
        <v>14018000</v>
      </c>
      <c r="I95" s="13">
        <v>11198000</v>
      </c>
      <c r="J95" s="13">
        <v>11067000</v>
      </c>
      <c r="K95"/>
      <c r="L95"/>
      <c r="M95"/>
      <c r="N95"/>
      <c r="O95"/>
      <c r="P95" s="10"/>
      <c r="S95" s="25" t="s">
        <v>27</v>
      </c>
      <c r="T95" s="25">
        <v>4057080</v>
      </c>
    </row>
    <row r="96" spans="3:20" ht="11.25" customHeight="1" x14ac:dyDescent="0.25">
      <c r="C96" s="39">
        <v>845</v>
      </c>
      <c r="D96" s="3" t="s">
        <v>173</v>
      </c>
      <c r="E96"/>
      <c r="F96" s="13">
        <v>68400000</v>
      </c>
      <c r="G96" s="56">
        <v>64253000</v>
      </c>
      <c r="H96" s="13">
        <v>62901000</v>
      </c>
      <c r="I96" s="13">
        <v>57939000</v>
      </c>
      <c r="J96" s="13">
        <v>54442000</v>
      </c>
      <c r="K96"/>
      <c r="L96"/>
      <c r="M96"/>
      <c r="N96"/>
      <c r="O96"/>
      <c r="P96" s="10"/>
      <c r="S96" s="25" t="s">
        <v>28</v>
      </c>
      <c r="T96" s="25">
        <v>4057041</v>
      </c>
    </row>
    <row r="97" spans="3:20" ht="11.25" customHeight="1" x14ac:dyDescent="0.25">
      <c r="C97" s="39">
        <v>49691</v>
      </c>
      <c r="D97" s="32" t="s">
        <v>192</v>
      </c>
      <c r="E97"/>
      <c r="F97" s="13">
        <v>49296000</v>
      </c>
      <c r="G97" s="56">
        <v>47964000</v>
      </c>
      <c r="H97" s="13">
        <v>46822000</v>
      </c>
      <c r="I97" s="13">
        <v>43817000</v>
      </c>
      <c r="J97" s="13">
        <v>41739000</v>
      </c>
      <c r="K97"/>
      <c r="L97"/>
      <c r="M97"/>
      <c r="N97"/>
      <c r="O97"/>
      <c r="P97" s="10"/>
      <c r="S97" s="25" t="s">
        <v>431</v>
      </c>
      <c r="T97" s="25">
        <v>4072145</v>
      </c>
    </row>
    <row r="98" spans="3:20" ht="11.25" customHeight="1" x14ac:dyDescent="0.25">
      <c r="C98" s="48">
        <v>47772</v>
      </c>
      <c r="D98" s="99" t="s">
        <v>193</v>
      </c>
      <c r="E98" s="10"/>
      <c r="F98" s="92">
        <v>1840000</v>
      </c>
      <c r="G98" s="93">
        <v>1220000</v>
      </c>
      <c r="H98" s="92">
        <v>1129000</v>
      </c>
      <c r="I98" s="92">
        <v>17000</v>
      </c>
      <c r="J98" s="92">
        <v>-2000</v>
      </c>
      <c r="K98"/>
      <c r="L98"/>
      <c r="M98"/>
      <c r="N98"/>
      <c r="O98"/>
      <c r="P98" s="10"/>
      <c r="S98" s="25" t="s">
        <v>29</v>
      </c>
      <c r="T98" s="25">
        <v>4057081</v>
      </c>
    </row>
    <row r="99" spans="3:20" ht="11.25" customHeight="1" x14ac:dyDescent="0.25">
      <c r="C99" s="39">
        <v>3800</v>
      </c>
      <c r="D99" s="94" t="s">
        <v>160</v>
      </c>
      <c r="E99" s="95"/>
      <c r="F99" s="96">
        <v>51136000</v>
      </c>
      <c r="G99" s="97">
        <v>49184000</v>
      </c>
      <c r="H99" s="96">
        <v>47951000</v>
      </c>
      <c r="I99" s="96">
        <v>43834000</v>
      </c>
      <c r="J99" s="96">
        <v>41737000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119536000</v>
      </c>
      <c r="G101" s="56">
        <v>113437000</v>
      </c>
      <c r="H101" s="13">
        <v>110852000</v>
      </c>
      <c r="I101" s="13">
        <v>101773000</v>
      </c>
      <c r="J101" s="13">
        <v>96179000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8290000</v>
      </c>
      <c r="G104" s="56">
        <v>8856000</v>
      </c>
      <c r="H104" s="13">
        <v>8209000</v>
      </c>
      <c r="I104" s="13">
        <v>7186000</v>
      </c>
      <c r="J104" s="13">
        <v>6624000</v>
      </c>
      <c r="K104"/>
      <c r="L104"/>
      <c r="M104"/>
      <c r="N104"/>
      <c r="O104"/>
      <c r="P104" s="10"/>
      <c r="S104" s="25" t="s">
        <v>410</v>
      </c>
      <c r="T104" s="25">
        <v>4057043</v>
      </c>
    </row>
    <row r="105" spans="3:20" ht="11.25" customHeight="1" x14ac:dyDescent="0.25">
      <c r="C105" s="39">
        <v>4993</v>
      </c>
      <c r="D105" s="3" t="s">
        <v>168</v>
      </c>
      <c r="E105"/>
      <c r="F105" s="13">
        <v>-10935000</v>
      </c>
      <c r="G105" s="56">
        <v>-10604000</v>
      </c>
      <c r="H105" s="13">
        <v>-11957000</v>
      </c>
      <c r="I105" s="13">
        <v>-10060000</v>
      </c>
      <c r="J105" s="13">
        <v>-8442000</v>
      </c>
      <c r="K105"/>
      <c r="L105"/>
      <c r="M105"/>
      <c r="N105"/>
      <c r="O105"/>
      <c r="P105" s="10"/>
      <c r="S105" s="25" t="s">
        <v>261</v>
      </c>
      <c r="T105" s="25">
        <v>4057083</v>
      </c>
    </row>
    <row r="106" spans="3:20" ht="11.25" customHeight="1" x14ac:dyDescent="0.25">
      <c r="C106" s="39">
        <v>4992</v>
      </c>
      <c r="D106" s="3" t="s">
        <v>169</v>
      </c>
      <c r="E106"/>
      <c r="F106" s="13">
        <v>2609000</v>
      </c>
      <c r="G106" s="56">
        <v>1731000</v>
      </c>
      <c r="H106" s="13">
        <v>3730000</v>
      </c>
      <c r="I106" s="13">
        <v>2960000</v>
      </c>
      <c r="J106" s="13">
        <v>1782000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-36000</v>
      </c>
      <c r="G108" s="56">
        <v>-17000</v>
      </c>
      <c r="H108" s="13">
        <v>-18000</v>
      </c>
      <c r="I108" s="13">
        <v>86000</v>
      </c>
      <c r="J108" s="13">
        <v>-36000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2.1630458514046702</v>
      </c>
      <c r="G111" s="55">
        <v>0.673993175974822</v>
      </c>
      <c r="H111" s="14">
        <v>2.33163624254632</v>
      </c>
      <c r="I111" s="14">
        <v>1.8764482326682299</v>
      </c>
      <c r="J111" s="14">
        <v>2.2663790544857401</v>
      </c>
      <c r="K111"/>
      <c r="L111"/>
      <c r="M111"/>
      <c r="N111"/>
      <c r="O111"/>
      <c r="P111" s="10"/>
      <c r="S111" s="25" t="s">
        <v>291</v>
      </c>
      <c r="T111" s="25">
        <v>4062444</v>
      </c>
    </row>
    <row r="112" spans="3:20" ht="11.25" customHeight="1" x14ac:dyDescent="0.25">
      <c r="C112" s="39">
        <v>284</v>
      </c>
      <c r="D112" s="3" t="s">
        <v>166</v>
      </c>
      <c r="E112"/>
      <c r="F112" s="14">
        <v>7.1364835022407398</v>
      </c>
      <c r="G112" s="55">
        <v>2.2712423874284</v>
      </c>
      <c r="H112" s="14">
        <v>7.77671612862832</v>
      </c>
      <c r="I112" s="14">
        <v>6.2170987852085204</v>
      </c>
      <c r="J112" s="14">
        <v>7.4049458948347802</v>
      </c>
      <c r="K112"/>
      <c r="L112"/>
      <c r="M112"/>
      <c r="N112"/>
      <c r="O112"/>
      <c r="P112" s="10"/>
      <c r="S112" s="25" t="s">
        <v>36</v>
      </c>
      <c r="T112" s="25">
        <v>4057103</v>
      </c>
    </row>
    <row r="113" spans="2:20" ht="11.25" customHeight="1" x14ac:dyDescent="0.25">
      <c r="C113" s="39">
        <v>18791</v>
      </c>
      <c r="D113" s="76" t="s">
        <v>172</v>
      </c>
      <c r="E113" s="61"/>
      <c r="F113" s="100">
        <v>3.07415133903599</v>
      </c>
      <c r="G113" s="101">
        <v>0.95847317526350795</v>
      </c>
      <c r="H113" s="100">
        <v>3.3251275963010198</v>
      </c>
      <c r="I113" s="100">
        <v>2.6764587535334798</v>
      </c>
      <c r="J113" s="100">
        <v>3.2526970899295402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D3044E4-87F9-4B06-85CA-27B85B897F9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06D5A-FD39-43A7-8D23-8493EC6BA530}">
  <sheetPr codeName="Sheet18">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Edison International</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_xll.SNL.Clients.Office.Excel.Functions.SNLTable(1,EIX!F20:G20,EIX!C24:C35,EIX!F21:G21,,"Options:Curr=USD,Mag=SNLstandard,ConvMethod=SNLrecommended")</f>
        <v>SNLTable</v>
      </c>
      <c r="D20" s="10"/>
      <c r="E20" s="10"/>
      <c r="F20" s="22">
        <f>VLOOKUP(V40,S:T,2,FALSE)</f>
        <v>4056943</v>
      </c>
      <c r="G20" s="51">
        <f>F20</f>
        <v>4056943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384</v>
      </c>
      <c r="H24" s="129"/>
      <c r="I24"/>
      <c r="J24"/>
      <c r="K24"/>
      <c r="L24"/>
      <c r="M24"/>
      <c r="N24"/>
      <c r="O24"/>
      <c r="P24" s="10"/>
      <c r="V24" t="str">
        <f>SUBSTITUTE(Company_Name,"&amp;","&amp;amp;")</f>
        <v>Edison International</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44449</v>
      </c>
      <c r="G26" s="78">
        <v>44697</v>
      </c>
      <c r="H26" s="130"/>
      <c r="I26" s="10"/>
      <c r="J26"/>
      <c r="K26"/>
      <c r="L26"/>
      <c r="M26"/>
      <c r="N26" s="4"/>
      <c r="O26" s="4"/>
      <c r="P26" s="44"/>
      <c r="Q26" s="44"/>
    </row>
    <row r="27" spans="3:27" ht="11.25" customHeight="1" x14ac:dyDescent="0.25">
      <c r="C27" s="39">
        <v>44949</v>
      </c>
      <c r="D27" s="2" t="s">
        <v>130</v>
      </c>
      <c r="E27"/>
      <c r="F27" s="24" t="s">
        <v>385</v>
      </c>
      <c r="G27" s="52" t="s">
        <v>384</v>
      </c>
      <c r="H27" s="129"/>
      <c r="I27"/>
      <c r="J27"/>
      <c r="K27"/>
      <c r="L27"/>
      <c r="M27"/>
      <c r="N27"/>
      <c r="O27"/>
      <c r="P27" s="10"/>
    </row>
    <row r="28" spans="3:27" ht="11.25" customHeight="1" x14ac:dyDescent="0.25">
      <c r="C28" s="39">
        <v>44950</v>
      </c>
      <c r="D28" s="3" t="s">
        <v>126</v>
      </c>
      <c r="E28"/>
      <c r="F28" s="24" t="s">
        <v>373</v>
      </c>
      <c r="G28" s="52" t="s">
        <v>181</v>
      </c>
      <c r="H28" s="129"/>
      <c r="I28"/>
      <c r="J28"/>
      <c r="K28"/>
      <c r="L28"/>
      <c r="M28"/>
      <c r="N28"/>
      <c r="O28"/>
      <c r="P28" s="10"/>
    </row>
    <row r="29" spans="3:27" ht="11.25" customHeight="1" x14ac:dyDescent="0.25">
      <c r="C29" s="48">
        <v>44952</v>
      </c>
      <c r="D29" s="76" t="s">
        <v>125</v>
      </c>
      <c r="E29" s="61"/>
      <c r="F29" s="77">
        <v>43672</v>
      </c>
      <c r="G29" s="78">
        <v>44697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386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43672</v>
      </c>
      <c r="G35" s="53">
        <v>44697</v>
      </c>
      <c r="H35" s="130"/>
      <c r="I35" s="10"/>
      <c r="J35"/>
      <c r="K35"/>
      <c r="L35"/>
      <c r="M35"/>
      <c r="N35"/>
      <c r="O35"/>
      <c r="P35" s="10"/>
    </row>
    <row r="36" spans="3:24" ht="11.25" hidden="1" customHeight="1" outlineLevel="1" x14ac:dyDescent="0.25">
      <c r="C36" s="12" t="str">
        <f>_xll.SNL.Clients.Office.Excel.Functions.SNLTable(1,EIX!F36:J36,EIX!C41:C113,EIX!F37:J37,,"Options:Curr=USD,Mag=SNLstandard,ConvMethod=SNLrecommended")</f>
        <v>SNLTable</v>
      </c>
      <c r="E36"/>
      <c r="F36" s="11">
        <f>F20</f>
        <v>4056943</v>
      </c>
      <c r="G36" s="54">
        <f>F20</f>
        <v>4056943</v>
      </c>
      <c r="H36" s="11">
        <f>F20</f>
        <v>4056943</v>
      </c>
      <c r="I36" s="11">
        <f>F20</f>
        <v>4056943</v>
      </c>
      <c r="J36" s="11">
        <f>F20</f>
        <v>4056943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Edison International</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29.394611727416802</v>
      </c>
      <c r="G42" s="55">
        <v>35.032418952618499</v>
      </c>
      <c r="H42" s="31">
        <v>37.910005414493703</v>
      </c>
      <c r="I42" s="14">
        <v>37.243172025780702</v>
      </c>
      <c r="J42" s="14">
        <v>41.093623463962501</v>
      </c>
      <c r="K42"/>
      <c r="L42"/>
      <c r="M42"/>
      <c r="N42"/>
      <c r="O42"/>
      <c r="P42" s="10"/>
      <c r="S42" s="25" t="s">
        <v>335</v>
      </c>
      <c r="T42" s="25">
        <v>4056935</v>
      </c>
      <c r="V42" s="8" t="str">
        <f>_xll.SNL.Clients.Office.Excel.Functions.SNLTable(1,EIX!X42,EIX!W48:W56,EIX!X43,,"Options:Curr=USD,Mag=SNLstandard,ConvMethod=SNLrecommended")</f>
        <v>SNLTable</v>
      </c>
      <c r="W42" s="3"/>
      <c r="X42" s="7">
        <f>F36</f>
        <v>4056943</v>
      </c>
    </row>
    <row r="43" spans="3:24" ht="11.25" customHeight="1" x14ac:dyDescent="0.25">
      <c r="C43" s="39">
        <v>18869</v>
      </c>
      <c r="D43" s="3" t="s">
        <v>196</v>
      </c>
      <c r="E43"/>
      <c r="F43" s="14">
        <v>4.17749603803487</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62.410987849973601</v>
      </c>
      <c r="G44" s="55">
        <v>60.226932668329198</v>
      </c>
      <c r="H44" s="31">
        <v>55.840528910546901</v>
      </c>
      <c r="I44" s="14">
        <v>54.947833208702797</v>
      </c>
      <c r="J44" s="14">
        <v>51.110876377592298</v>
      </c>
      <c r="K44"/>
      <c r="L44"/>
      <c r="M44"/>
      <c r="N44"/>
      <c r="O44"/>
      <c r="P44" s="10"/>
      <c r="S44" s="25" t="s">
        <v>408</v>
      </c>
      <c r="T44" s="25">
        <v>4024697</v>
      </c>
      <c r="V44" s="3"/>
      <c r="W44" s="3"/>
      <c r="X44" s="7">
        <v>1</v>
      </c>
    </row>
    <row r="45" spans="3:24" ht="11.25" customHeight="1" x14ac:dyDescent="0.25">
      <c r="C45" s="39">
        <v>18861</v>
      </c>
      <c r="D45" s="3" t="s">
        <v>163</v>
      </c>
      <c r="E45"/>
      <c r="F45" s="14">
        <v>53.9313259376651</v>
      </c>
      <c r="G45" s="55">
        <v>51.144638403990001</v>
      </c>
      <c r="H45" s="31">
        <v>52.6773246701433</v>
      </c>
      <c r="I45" s="14">
        <v>52.1026955809565</v>
      </c>
      <c r="J45" s="14">
        <v>40.991514383296398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1.51487179487179</v>
      </c>
      <c r="G47" s="55">
        <v>1.2743455497382199</v>
      </c>
      <c r="H47" s="14">
        <v>1.96349557522124</v>
      </c>
      <c r="I47" s="14">
        <v>-0.709511568123393</v>
      </c>
      <c r="J47" s="14">
        <v>2.1829085457271402</v>
      </c>
      <c r="K47"/>
      <c r="L47"/>
      <c r="M47"/>
      <c r="N47"/>
      <c r="O47"/>
      <c r="P47" s="10"/>
      <c r="S47" s="25" t="s">
        <v>215</v>
      </c>
      <c r="T47" s="25">
        <v>4056955</v>
      </c>
      <c r="V47" s="3"/>
      <c r="W47" s="3"/>
      <c r="X47" s="7"/>
    </row>
    <row r="48" spans="3:24" ht="11.25" customHeight="1" x14ac:dyDescent="0.25">
      <c r="C48" s="39">
        <v>18778</v>
      </c>
      <c r="D48" s="3" t="s">
        <v>197</v>
      </c>
      <c r="E48"/>
      <c r="F48" s="14">
        <v>1.42705314009662</v>
      </c>
      <c r="G48" s="55">
        <v>1.2743455497382199</v>
      </c>
      <c r="H48" s="14">
        <v>1.96349557522124</v>
      </c>
      <c r="I48" s="14">
        <v>-0.709511568123393</v>
      </c>
      <c r="J48" s="14">
        <v>2.1829085457271402</v>
      </c>
      <c r="K48" s="4"/>
      <c r="L48" s="4"/>
      <c r="M48" s="4"/>
      <c r="N48" s="4"/>
      <c r="O48" s="4"/>
      <c r="P48" s="44"/>
      <c r="Q48" s="44"/>
      <c r="S48" s="25" t="s">
        <v>5</v>
      </c>
      <c r="T48" s="25">
        <v>4022309</v>
      </c>
      <c r="V48" s="17" t="s">
        <v>174</v>
      </c>
      <c r="W48" s="114">
        <v>7597</v>
      </c>
      <c r="X48" s="20">
        <v>3431000</v>
      </c>
    </row>
    <row r="49" spans="3:28" ht="11.25" customHeight="1" x14ac:dyDescent="0.25">
      <c r="C49" s="39">
        <v>7270</v>
      </c>
      <c r="D49" s="3" t="s">
        <v>148</v>
      </c>
      <c r="E49"/>
      <c r="F49" s="14">
        <v>4.3264864864864903</v>
      </c>
      <c r="G49" s="55">
        <v>3.87694013303769</v>
      </c>
      <c r="H49" s="14">
        <v>4.4839476813317498</v>
      </c>
      <c r="I49" s="14">
        <v>2.15940054495913</v>
      </c>
      <c r="J49" s="14">
        <v>5.7949921752738698</v>
      </c>
      <c r="K49"/>
      <c r="L49"/>
      <c r="M49"/>
      <c r="N49"/>
      <c r="O49"/>
      <c r="P49" s="10"/>
      <c r="S49" s="25" t="s">
        <v>6</v>
      </c>
      <c r="T49" s="25">
        <v>4057038</v>
      </c>
      <c r="V49" s="17" t="s">
        <v>175</v>
      </c>
      <c r="W49" s="114">
        <v>7598</v>
      </c>
      <c r="X49" s="20">
        <v>2599000</v>
      </c>
    </row>
    <row r="50" spans="3:28" ht="11.25" customHeight="1" x14ac:dyDescent="0.25">
      <c r="C50" s="39">
        <v>11512</v>
      </c>
      <c r="D50" s="3" t="s">
        <v>198</v>
      </c>
      <c r="E50"/>
      <c r="F50" s="14">
        <v>5.5664974619289298</v>
      </c>
      <c r="G50" s="55">
        <v>5.4467849223946798</v>
      </c>
      <c r="H50" s="14">
        <v>5.1866825208085601</v>
      </c>
      <c r="I50" s="14">
        <v>5.8555858310626698</v>
      </c>
      <c r="J50" s="14">
        <v>6.9499217527386499</v>
      </c>
      <c r="K50"/>
      <c r="L50"/>
      <c r="M50"/>
      <c r="N50"/>
      <c r="O50"/>
      <c r="P50" s="10"/>
      <c r="S50" s="25" t="s">
        <v>269</v>
      </c>
      <c r="T50" s="25">
        <v>4135391</v>
      </c>
      <c r="V50" s="18" t="s">
        <v>176</v>
      </c>
      <c r="W50" s="115">
        <v>7599</v>
      </c>
      <c r="X50" s="20">
        <v>2063000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1314000</v>
      </c>
    </row>
    <row r="52" spans="3:28" ht="11.25" customHeight="1" x14ac:dyDescent="0.25">
      <c r="C52" s="39">
        <v>18788</v>
      </c>
      <c r="D52" s="3" t="s">
        <v>210</v>
      </c>
      <c r="E52"/>
      <c r="F52" s="14">
        <v>6.70755247376312</v>
      </c>
      <c r="G52" s="55">
        <v>6.2997569345153002</v>
      </c>
      <c r="H52" s="14">
        <v>4.82212940864492</v>
      </c>
      <c r="I52" s="14">
        <v>9.1994479495268102</v>
      </c>
      <c r="J52" s="14">
        <v>3.5353429651633799</v>
      </c>
      <c r="K52"/>
      <c r="L52"/>
      <c r="M52"/>
      <c r="N52"/>
      <c r="O52"/>
      <c r="P52" s="10"/>
      <c r="S52" s="25" t="s">
        <v>7</v>
      </c>
      <c r="T52" s="25">
        <v>4007308</v>
      </c>
      <c r="V52" s="19" t="s">
        <v>178</v>
      </c>
      <c r="W52" s="114">
        <v>7601</v>
      </c>
      <c r="X52" s="20">
        <v>364000</v>
      </c>
    </row>
    <row r="53" spans="3:28" ht="11.25" customHeight="1" x14ac:dyDescent="0.25">
      <c r="C53" s="39">
        <v>18794</v>
      </c>
      <c r="D53" s="3" t="s">
        <v>199</v>
      </c>
      <c r="E53"/>
      <c r="F53" s="14">
        <v>1.84108108108108</v>
      </c>
      <c r="G53" s="55">
        <v>2.59423503325942</v>
      </c>
      <c r="H53" s="14">
        <v>0.46730083234244901</v>
      </c>
      <c r="I53" s="14">
        <v>5.6144414168937304</v>
      </c>
      <c r="J53" s="14">
        <v>6.9843505477308296</v>
      </c>
      <c r="K53"/>
      <c r="L53"/>
      <c r="M53"/>
      <c r="N53"/>
      <c r="O53"/>
      <c r="P53" s="10"/>
      <c r="S53" s="25" t="s">
        <v>217</v>
      </c>
      <c r="T53" s="25">
        <v>4272394</v>
      </c>
      <c r="V53" s="17" t="s">
        <v>179</v>
      </c>
      <c r="W53" s="114">
        <v>7602</v>
      </c>
      <c r="X53" s="20">
        <v>17833000</v>
      </c>
    </row>
    <row r="54" spans="3:28" ht="11.25" customHeight="1" x14ac:dyDescent="0.25">
      <c r="C54" s="39">
        <v>18792</v>
      </c>
      <c r="D54" s="3" t="s">
        <v>200</v>
      </c>
      <c r="E54"/>
      <c r="F54" s="14">
        <v>3.1515862704832101</v>
      </c>
      <c r="G54" s="55">
        <v>6.8360549698709701</v>
      </c>
      <c r="H54" s="14">
        <v>-2.2546984340844398</v>
      </c>
      <c r="I54" s="14">
        <v>23.640151222899501</v>
      </c>
      <c r="J54" s="14">
        <v>29.660749921226799</v>
      </c>
      <c r="K54"/>
      <c r="L54"/>
      <c r="M54"/>
      <c r="N54"/>
      <c r="O54"/>
      <c r="P54" s="10"/>
      <c r="S54" s="25" t="s">
        <v>8</v>
      </c>
      <c r="T54" s="25">
        <v>4006321</v>
      </c>
      <c r="V54" s="26" t="s">
        <v>183</v>
      </c>
      <c r="W54" s="116"/>
      <c r="X54" s="20"/>
    </row>
    <row r="55" spans="3:28" ht="11.25" customHeight="1" x14ac:dyDescent="0.25">
      <c r="C55" s="39">
        <v>11576</v>
      </c>
      <c r="D55" s="3" t="s">
        <v>201</v>
      </c>
      <c r="E55"/>
      <c r="F55" s="14">
        <v>1.01189189189189</v>
      </c>
      <c r="G55" s="55">
        <v>2.4002217294900201</v>
      </c>
      <c r="H55" s="14">
        <v>0.63495838287752704</v>
      </c>
      <c r="I55" s="14">
        <v>5.3283378746594003</v>
      </c>
      <c r="J55" s="14">
        <v>6.6291079812206597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38</v>
      </c>
    </row>
    <row r="57" spans="3:28" ht="11.25" customHeight="1" x14ac:dyDescent="0.25">
      <c r="C57" s="39">
        <v>6419</v>
      </c>
      <c r="D57" s="3" t="s">
        <v>164</v>
      </c>
      <c r="E57"/>
      <c r="F57" s="14">
        <v>0.63782088512022295</v>
      </c>
      <c r="G57" s="55">
        <v>0.49245888878077299</v>
      </c>
      <c r="H57" s="14">
        <v>0.64457722252399097</v>
      </c>
      <c r="I57" s="14">
        <v>0.62261353104726602</v>
      </c>
      <c r="J57" s="14">
        <v>0.52758913412563702</v>
      </c>
      <c r="K57"/>
      <c r="L57"/>
      <c r="M57"/>
      <c r="N57"/>
      <c r="O57"/>
      <c r="P57" s="10"/>
      <c r="S57" s="25" t="s">
        <v>338</v>
      </c>
      <c r="T57" s="25">
        <v>4963960</v>
      </c>
    </row>
    <row r="58" spans="3:28" ht="11.25" customHeight="1" x14ac:dyDescent="0.25">
      <c r="C58" s="39">
        <v>4963</v>
      </c>
      <c r="D58" s="3" t="s">
        <v>202</v>
      </c>
      <c r="E58"/>
      <c r="F58" s="14">
        <v>1.6603519028613201</v>
      </c>
      <c r="G58" s="55">
        <v>1.5142642171923</v>
      </c>
      <c r="H58" s="14">
        <v>1.26451987609706</v>
      </c>
      <c r="I58" s="14">
        <v>1.21964906734113</v>
      </c>
      <c r="J58" s="14">
        <v>1.04687725371412</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3431000</v>
      </c>
      <c r="G61" s="56">
        <v>3427000</v>
      </c>
      <c r="H61" s="13">
        <v>1030000</v>
      </c>
      <c r="I61" s="13">
        <v>799000</v>
      </c>
      <c r="J61" s="13">
        <v>2874000</v>
      </c>
      <c r="K61"/>
      <c r="L61"/>
      <c r="M61"/>
      <c r="N61"/>
      <c r="O61"/>
      <c r="P61" s="10"/>
      <c r="S61" s="25" t="s">
        <v>409</v>
      </c>
      <c r="T61" s="25">
        <v>4086899</v>
      </c>
      <c r="V61" s="28" t="s">
        <v>148</v>
      </c>
      <c r="X61" s="27">
        <f>IF(ISNUMBER(F49),F49,NA())</f>
        <v>4.3264864864864903</v>
      </c>
      <c r="Y61" s="27">
        <f>IF(ISNUMBER(G49),G49,NA())</f>
        <v>3.87694013303769</v>
      </c>
      <c r="Z61" s="27">
        <f>IF(ISNUMBER(H49),H49,NA())</f>
        <v>4.4839476813317498</v>
      </c>
      <c r="AA61" s="27">
        <f>IF(ISNUMBER(I49),I49,NA())</f>
        <v>2.15940054495913</v>
      </c>
      <c r="AB61" s="27">
        <f>IF(ISNUMBER(J49),J49,NA())</f>
        <v>5.7949921752738698</v>
      </c>
    </row>
    <row r="62" spans="3:28" ht="11.25" customHeight="1" x14ac:dyDescent="0.25">
      <c r="C62" s="39">
        <v>7598</v>
      </c>
      <c r="D62" s="3" t="s">
        <v>204</v>
      </c>
      <c r="E62"/>
      <c r="F62" s="13">
        <v>2599000</v>
      </c>
      <c r="G62" s="56">
        <v>1065000</v>
      </c>
      <c r="H62" s="13">
        <v>480000</v>
      </c>
      <c r="I62" s="13">
        <v>479000</v>
      </c>
      <c r="J62" s="13">
        <v>81000</v>
      </c>
      <c r="K62"/>
      <c r="L62"/>
      <c r="M62"/>
      <c r="N62"/>
      <c r="O62"/>
      <c r="P62" s="10"/>
      <c r="S62" s="25" t="s">
        <v>11</v>
      </c>
      <c r="T62" s="25">
        <v>4056975</v>
      </c>
      <c r="V62" s="118" t="s">
        <v>187</v>
      </c>
    </row>
    <row r="63" spans="3:28" ht="11.25" customHeight="1" x14ac:dyDescent="0.25">
      <c r="C63" s="39">
        <v>7599</v>
      </c>
      <c r="D63" s="3" t="s">
        <v>205</v>
      </c>
      <c r="E63"/>
      <c r="F63" s="13">
        <v>2063000</v>
      </c>
      <c r="G63" s="56">
        <v>1436000</v>
      </c>
      <c r="H63" s="13">
        <v>1030000</v>
      </c>
      <c r="I63" s="13">
        <v>1029000</v>
      </c>
      <c r="J63" s="13">
        <v>481000</v>
      </c>
      <c r="K63"/>
      <c r="L63"/>
      <c r="M63"/>
      <c r="N63"/>
      <c r="O63"/>
      <c r="P63" s="10"/>
      <c r="S63" s="25" t="s">
        <v>270</v>
      </c>
      <c r="T63" s="25">
        <v>4098671</v>
      </c>
      <c r="V63" s="28" t="s">
        <v>188</v>
      </c>
    </row>
    <row r="64" spans="3:28" ht="11.25" customHeight="1" x14ac:dyDescent="0.25">
      <c r="C64" s="39">
        <v>7600</v>
      </c>
      <c r="D64" s="3" t="s">
        <v>206</v>
      </c>
      <c r="E64"/>
      <c r="F64" s="13">
        <v>1314000</v>
      </c>
      <c r="G64" s="56">
        <v>500000</v>
      </c>
      <c r="H64" s="13">
        <v>1065000</v>
      </c>
      <c r="I64" s="13">
        <v>764000</v>
      </c>
      <c r="J64" s="13">
        <v>580000</v>
      </c>
      <c r="K64"/>
      <c r="L64"/>
      <c r="M64"/>
      <c r="N64"/>
      <c r="O64"/>
      <c r="P64" s="10"/>
      <c r="S64" s="25" t="s">
        <v>395</v>
      </c>
      <c r="T64" s="25">
        <v>4545218</v>
      </c>
      <c r="V64" s="28" t="s">
        <v>189</v>
      </c>
    </row>
    <row r="65" spans="3:28" ht="11.25" customHeight="1" x14ac:dyDescent="0.25">
      <c r="C65" s="39">
        <v>7601</v>
      </c>
      <c r="D65" s="3" t="s">
        <v>207</v>
      </c>
      <c r="E65"/>
      <c r="F65" s="13">
        <v>364000</v>
      </c>
      <c r="G65" s="56">
        <v>1300000</v>
      </c>
      <c r="H65" s="13">
        <v>1302000</v>
      </c>
      <c r="I65" s="13">
        <v>1300000</v>
      </c>
      <c r="J65" s="13">
        <v>777000</v>
      </c>
      <c r="K65"/>
      <c r="L65"/>
      <c r="M65"/>
      <c r="N65"/>
      <c r="O65"/>
      <c r="P65" s="10"/>
      <c r="S65" s="25" t="s">
        <v>218</v>
      </c>
      <c r="T65" s="25">
        <v>4057157</v>
      </c>
      <c r="V65" s="28" t="s">
        <v>164</v>
      </c>
      <c r="X65" s="27">
        <f>IF(ISNUMBER(F57),F57,NA())</f>
        <v>0.63782088512022295</v>
      </c>
      <c r="Y65" s="27">
        <f>IF(ISNUMBER(G57),G57,NA())</f>
        <v>0.49245888878077299</v>
      </c>
      <c r="Z65" s="27">
        <f>IF(ISNUMBER(H57),H57,NA())</f>
        <v>0.64457722252399097</v>
      </c>
      <c r="AA65" s="27">
        <f>IF(ISNUMBER(I57),I57,NA())</f>
        <v>0.62261353104726602</v>
      </c>
      <c r="AB65" s="27">
        <f>IF(ISNUMBER(J57),J57,NA())</f>
        <v>0.52758913412563702</v>
      </c>
    </row>
    <row r="66" spans="3:28" ht="11.25" customHeight="1" x14ac:dyDescent="0.25">
      <c r="C66" s="39">
        <v>7602</v>
      </c>
      <c r="D66" s="3" t="s">
        <v>208</v>
      </c>
      <c r="E66"/>
      <c r="F66" s="13">
        <v>17833000</v>
      </c>
      <c r="G66" s="56">
        <v>15335000</v>
      </c>
      <c r="H66" s="13">
        <v>13995000</v>
      </c>
      <c r="I66" s="13">
        <v>11060000</v>
      </c>
      <c r="J66" s="13">
        <v>9723000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29.394611727416802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4.17749603803487</v>
      </c>
    </row>
    <row r="69" spans="3:28" ht="11.25" customHeight="1" x14ac:dyDescent="0.25">
      <c r="C69" s="39">
        <v>18626</v>
      </c>
      <c r="D69" s="3" t="s">
        <v>134</v>
      </c>
      <c r="F69" s="13">
        <v>14905000</v>
      </c>
      <c r="G69" s="56">
        <v>13578000</v>
      </c>
      <c r="H69" s="13">
        <v>12347000</v>
      </c>
      <c r="I69" s="13">
        <v>12657000</v>
      </c>
      <c r="J69" s="13">
        <v>12320000</v>
      </c>
      <c r="K69" s="4"/>
      <c r="L69" s="4"/>
      <c r="M69" s="4"/>
      <c r="N69"/>
      <c r="O69"/>
      <c r="P69" s="10"/>
      <c r="S69" s="25" t="s">
        <v>340</v>
      </c>
      <c r="T69" s="25">
        <v>4057049</v>
      </c>
      <c r="V69" s="28" t="str">
        <f>"Total Debt -"</f>
        <v>Total Debt -</v>
      </c>
      <c r="X69" s="47">
        <f>F44</f>
        <v>62.410987849973601</v>
      </c>
    </row>
    <row r="70" spans="3:28" ht="11.25" customHeight="1" x14ac:dyDescent="0.25">
      <c r="C70" s="39">
        <v>18630</v>
      </c>
      <c r="D70" s="3" t="s">
        <v>135</v>
      </c>
      <c r="F70" s="13">
        <v>5540000</v>
      </c>
      <c r="G70" s="56">
        <v>4932000</v>
      </c>
      <c r="H70" s="13">
        <v>4839000</v>
      </c>
      <c r="I70" s="13">
        <v>5406000</v>
      </c>
      <c r="J70" s="13">
        <v>4873000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6.70755247376312</v>
      </c>
      <c r="Y71" s="27">
        <f>IF(ISNUMBER(G52),G52,NA())</f>
        <v>6.2997569345153002</v>
      </c>
      <c r="Z71" s="27">
        <f>IF(ISNUMBER(H52),H52,NA())</f>
        <v>4.82212940864492</v>
      </c>
      <c r="AA71" s="27">
        <f>IF(ISNUMBER(I52),I52,NA())</f>
        <v>9.1994479495268102</v>
      </c>
      <c r="AB71" s="27">
        <f>IF(ISNUMBER(J52),J52,NA())</f>
        <v>3.5353429651633799</v>
      </c>
    </row>
    <row r="72" spans="3:28" ht="11.25" customHeight="1" x14ac:dyDescent="0.25">
      <c r="C72" s="39">
        <v>18632</v>
      </c>
      <c r="D72" s="3" t="s">
        <v>137</v>
      </c>
      <c r="E72" s="5"/>
      <c r="F72" s="13">
        <v>3645000</v>
      </c>
      <c r="G72" s="56">
        <v>3609000</v>
      </c>
      <c r="H72" s="13">
        <v>3018000</v>
      </c>
      <c r="I72" s="13">
        <v>2797000</v>
      </c>
      <c r="J72" s="13">
        <v>2844000</v>
      </c>
      <c r="K72"/>
      <c r="L72"/>
      <c r="M72"/>
      <c r="N72"/>
      <c r="O72"/>
      <c r="P72" s="10"/>
      <c r="S72" s="25" t="s">
        <v>271</v>
      </c>
      <c r="T72" s="25">
        <v>4082886</v>
      </c>
    </row>
    <row r="73" spans="3:28" ht="11.25" customHeight="1" x14ac:dyDescent="0.25">
      <c r="C73" s="39">
        <v>18636</v>
      </c>
      <c r="D73" s="3" t="s">
        <v>138</v>
      </c>
      <c r="F73" s="13">
        <v>2218000</v>
      </c>
      <c r="G73" s="56">
        <v>1967000</v>
      </c>
      <c r="H73" s="13">
        <v>1730000</v>
      </c>
      <c r="I73" s="13">
        <v>1871000</v>
      </c>
      <c r="J73" s="13">
        <v>2041000</v>
      </c>
      <c r="K73"/>
      <c r="L73"/>
      <c r="M73"/>
      <c r="N73"/>
      <c r="O73"/>
      <c r="P73" s="10"/>
      <c r="S73" s="25" t="s">
        <v>396</v>
      </c>
      <c r="T73" s="25">
        <v>4235589</v>
      </c>
    </row>
    <row r="74" spans="3:28" ht="11.25" customHeight="1" x14ac:dyDescent="0.25">
      <c r="C74" s="39">
        <v>18635</v>
      </c>
      <c r="D74" s="3" t="s">
        <v>139</v>
      </c>
      <c r="F74" s="13">
        <v>79000</v>
      </c>
      <c r="G74" s="56">
        <v>-1000</v>
      </c>
      <c r="H74" s="13">
        <v>-5000</v>
      </c>
      <c r="I74" s="13">
        <v>27000</v>
      </c>
      <c r="J74" s="13">
        <v>-9000</v>
      </c>
      <c r="K74"/>
      <c r="L74"/>
      <c r="M74"/>
      <c r="N74"/>
      <c r="O74"/>
      <c r="P74" s="10"/>
      <c r="S74" s="25" t="s">
        <v>288</v>
      </c>
      <c r="T74" s="25">
        <v>4304864</v>
      </c>
    </row>
    <row r="75" spans="3:28" ht="11.25" customHeight="1" x14ac:dyDescent="0.25">
      <c r="C75" s="39">
        <v>18634</v>
      </c>
      <c r="D75" s="3" t="s">
        <v>140</v>
      </c>
      <c r="F75" s="13">
        <v>11947000</v>
      </c>
      <c r="G75" s="56">
        <v>10945000</v>
      </c>
      <c r="H75" s="13">
        <v>9981000</v>
      </c>
      <c r="I75" s="13">
        <v>10496000</v>
      </c>
      <c r="J75" s="13">
        <v>10126000</v>
      </c>
      <c r="K75"/>
      <c r="L75"/>
      <c r="M75"/>
      <c r="N75"/>
      <c r="O75"/>
      <c r="P75" s="10"/>
      <c r="S75" s="25" t="s">
        <v>16</v>
      </c>
      <c r="T75" s="25">
        <v>4056958</v>
      </c>
    </row>
    <row r="76" spans="3:28" ht="11.25" customHeight="1" x14ac:dyDescent="0.25">
      <c r="C76" s="39">
        <v>6200</v>
      </c>
      <c r="D76" s="3" t="s">
        <v>141</v>
      </c>
      <c r="F76" s="13">
        <v>4002000</v>
      </c>
      <c r="G76" s="56">
        <v>3497000</v>
      </c>
      <c r="H76" s="13">
        <v>3771000</v>
      </c>
      <c r="I76" s="13">
        <v>1585000</v>
      </c>
      <c r="J76" s="13">
        <v>3703000</v>
      </c>
      <c r="K76"/>
      <c r="L76"/>
      <c r="M76"/>
      <c r="N76"/>
      <c r="O76"/>
      <c r="P76" s="10"/>
      <c r="S76" s="25" t="s">
        <v>312</v>
      </c>
      <c r="T76" s="25">
        <v>4246977</v>
      </c>
    </row>
    <row r="77" spans="3:28" ht="11.25" customHeight="1" x14ac:dyDescent="0.25">
      <c r="C77" s="39">
        <v>28017</v>
      </c>
      <c r="D77" s="3" t="s">
        <v>150</v>
      </c>
      <c r="E77"/>
      <c r="F77" s="13">
        <v>5483000</v>
      </c>
      <c r="G77" s="56">
        <v>4913000</v>
      </c>
      <c r="H77" s="13">
        <v>4362000</v>
      </c>
      <c r="I77" s="13">
        <v>4298000</v>
      </c>
      <c r="J77" s="13">
        <v>4441000</v>
      </c>
      <c r="K77"/>
      <c r="L77"/>
      <c r="M77"/>
      <c r="N77"/>
      <c r="O77"/>
      <c r="P77" s="10"/>
      <c r="S77" s="25" t="s">
        <v>272</v>
      </c>
      <c r="T77" s="25">
        <v>4142320</v>
      </c>
    </row>
    <row r="78" spans="3:28" ht="11.25" customHeight="1" x14ac:dyDescent="0.25">
      <c r="C78" s="39">
        <v>4424</v>
      </c>
      <c r="D78" s="3" t="s">
        <v>142</v>
      </c>
      <c r="F78" s="13">
        <v>789000</v>
      </c>
      <c r="G78" s="56">
        <v>566000</v>
      </c>
      <c r="H78" s="13">
        <v>1127000</v>
      </c>
      <c r="I78" s="13">
        <v>-1089000</v>
      </c>
      <c r="J78" s="13">
        <v>949000</v>
      </c>
      <c r="K78"/>
      <c r="L78"/>
      <c r="M78"/>
      <c r="N78"/>
      <c r="O78"/>
      <c r="P78" s="10"/>
      <c r="S78" s="25" t="s">
        <v>273</v>
      </c>
      <c r="T78" s="25">
        <v>4237697</v>
      </c>
    </row>
    <row r="79" spans="3:28" ht="11.25" customHeight="1" x14ac:dyDescent="0.25">
      <c r="C79" s="39">
        <v>4427</v>
      </c>
      <c r="D79" s="3" t="s">
        <v>143</v>
      </c>
      <c r="F79" s="13">
        <v>-136000</v>
      </c>
      <c r="G79" s="56">
        <v>-305000</v>
      </c>
      <c r="H79" s="13">
        <v>-278000</v>
      </c>
      <c r="I79" s="13">
        <v>-739000</v>
      </c>
      <c r="J79" s="13">
        <v>281000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925000</v>
      </c>
      <c r="G81" s="93">
        <v>871000</v>
      </c>
      <c r="H81" s="92">
        <v>1405000</v>
      </c>
      <c r="I81" s="92">
        <v>-350000</v>
      </c>
      <c r="J81" s="92">
        <v>668000</v>
      </c>
      <c r="K81"/>
      <c r="L81"/>
      <c r="M81"/>
      <c r="N81"/>
      <c r="O81"/>
      <c r="P81" s="10"/>
      <c r="S81" s="25" t="s">
        <v>275</v>
      </c>
      <c r="T81" s="25">
        <v>4276419</v>
      </c>
    </row>
    <row r="82" spans="3:20" ht="11.25" customHeight="1" x14ac:dyDescent="0.25">
      <c r="C82" s="39">
        <v>833</v>
      </c>
      <c r="D82" s="94" t="s">
        <v>146</v>
      </c>
      <c r="E82" s="95"/>
      <c r="F82" s="96">
        <v>925000</v>
      </c>
      <c r="G82" s="97">
        <v>871000</v>
      </c>
      <c r="H82" s="96">
        <v>1405000</v>
      </c>
      <c r="I82" s="96">
        <v>-316000</v>
      </c>
      <c r="J82" s="96">
        <v>668000</v>
      </c>
      <c r="K82"/>
      <c r="L82"/>
      <c r="M82"/>
      <c r="N82"/>
      <c r="O82"/>
      <c r="P82" s="10"/>
      <c r="S82" s="25" t="s">
        <v>17</v>
      </c>
      <c r="T82" s="25">
        <v>4057059</v>
      </c>
    </row>
    <row r="83" spans="3:20" ht="11.25" customHeight="1" x14ac:dyDescent="0.25">
      <c r="C83" s="39">
        <v>47814</v>
      </c>
      <c r="D83" s="32" t="s">
        <v>190</v>
      </c>
      <c r="F83" s="13">
        <v>106000</v>
      </c>
      <c r="G83" s="56">
        <v>132000</v>
      </c>
      <c r="H83" s="13">
        <v>121000</v>
      </c>
      <c r="I83" s="13">
        <v>107000</v>
      </c>
      <c r="J83" s="13">
        <v>103000</v>
      </c>
      <c r="K83" s="16"/>
      <c r="L83"/>
      <c r="M83"/>
      <c r="N83"/>
      <c r="O83"/>
      <c r="P83" s="10"/>
      <c r="S83" s="25" t="s">
        <v>18</v>
      </c>
      <c r="T83" s="25">
        <v>4057141</v>
      </c>
    </row>
    <row r="84" spans="3:20" ht="11.25" customHeight="1" x14ac:dyDescent="0.25">
      <c r="C84" s="39">
        <v>47813</v>
      </c>
      <c r="D84" s="29" t="s">
        <v>191</v>
      </c>
      <c r="E84"/>
      <c r="F84" s="13">
        <v>819000</v>
      </c>
      <c r="G84" s="56">
        <v>739000</v>
      </c>
      <c r="H84" s="13">
        <v>1284000</v>
      </c>
      <c r="I84" s="13">
        <v>-423000</v>
      </c>
      <c r="J84" s="13">
        <v>565000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5491000</v>
      </c>
      <c r="G87" s="56">
        <v>5061000</v>
      </c>
      <c r="H87" s="13">
        <v>3560000</v>
      </c>
      <c r="I87" s="13">
        <v>3359000</v>
      </c>
      <c r="J87" s="13">
        <v>3729000</v>
      </c>
      <c r="K87"/>
      <c r="L87"/>
      <c r="M87"/>
      <c r="N87"/>
      <c r="O87"/>
      <c r="P87" s="10"/>
      <c r="S87" s="25" t="s">
        <v>21</v>
      </c>
      <c r="T87" s="25">
        <v>4057039</v>
      </c>
    </row>
    <row r="88" spans="3:20" ht="11.25" customHeight="1" x14ac:dyDescent="0.25">
      <c r="C88" s="39">
        <v>18807</v>
      </c>
      <c r="D88" s="3" t="s">
        <v>152</v>
      </c>
      <c r="E88"/>
      <c r="F88" s="13">
        <v>52632000</v>
      </c>
      <c r="G88" s="56">
        <v>48927000</v>
      </c>
      <c r="H88" s="13">
        <v>44978000</v>
      </c>
      <c r="I88" s="13">
        <v>41348000</v>
      </c>
      <c r="J88" s="13">
        <v>39050000</v>
      </c>
      <c r="K88"/>
      <c r="L88"/>
      <c r="M88"/>
      <c r="N88"/>
      <c r="O88"/>
      <c r="P88" s="10"/>
      <c r="S88" s="25" t="s">
        <v>22</v>
      </c>
      <c r="T88" s="25">
        <v>4057113</v>
      </c>
    </row>
    <row r="89" spans="3:20" ht="11.25" customHeight="1" x14ac:dyDescent="0.25">
      <c r="C89" s="39">
        <v>18851</v>
      </c>
      <c r="D89" s="3" t="s">
        <v>153</v>
      </c>
      <c r="E89"/>
      <c r="F89" s="13">
        <v>4000</v>
      </c>
      <c r="G89" s="56">
        <v>17000</v>
      </c>
      <c r="H89" s="13">
        <v>6000</v>
      </c>
      <c r="I89" s="13">
        <v>2000</v>
      </c>
      <c r="J89" s="13">
        <v>5000</v>
      </c>
      <c r="K89"/>
      <c r="L89"/>
      <c r="M89"/>
      <c r="N89"/>
      <c r="O89"/>
      <c r="P89" s="10"/>
      <c r="S89" s="25" t="s">
        <v>341</v>
      </c>
      <c r="T89" s="25">
        <v>4393379</v>
      </c>
    </row>
    <row r="90" spans="3:20" ht="11.25" customHeight="1" x14ac:dyDescent="0.25">
      <c r="C90" s="39">
        <v>18823</v>
      </c>
      <c r="D90" s="3" t="s">
        <v>154</v>
      </c>
      <c r="E90"/>
      <c r="F90" s="13">
        <v>4921000</v>
      </c>
      <c r="G90" s="56">
        <v>4886000</v>
      </c>
      <c r="H90" s="13">
        <v>4626000</v>
      </c>
      <c r="I90" s="13">
        <v>4183000</v>
      </c>
      <c r="J90" s="13">
        <v>4513000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74745000</v>
      </c>
      <c r="G92" s="97">
        <v>69372000</v>
      </c>
      <c r="H92" s="96">
        <v>64382000</v>
      </c>
      <c r="I92" s="96">
        <v>56715000</v>
      </c>
      <c r="J92" s="96">
        <v>52580000</v>
      </c>
      <c r="K92"/>
      <c r="L92"/>
      <c r="M92"/>
      <c r="N92"/>
      <c r="O92"/>
      <c r="P92" s="10"/>
      <c r="S92" s="25" t="s">
        <v>24</v>
      </c>
      <c r="T92" s="25">
        <v>4004172</v>
      </c>
    </row>
    <row r="93" spans="3:20" ht="11.25" customHeight="1" x14ac:dyDescent="0.25">
      <c r="C93" s="39">
        <v>6361</v>
      </c>
      <c r="D93" s="3" t="s">
        <v>157</v>
      </c>
      <c r="E93"/>
      <c r="F93" s="13">
        <v>8609000</v>
      </c>
      <c r="G93" s="56">
        <v>10277000</v>
      </c>
      <c r="H93" s="13">
        <v>5523000</v>
      </c>
      <c r="I93" s="13">
        <v>5395000</v>
      </c>
      <c r="J93" s="13">
        <v>7068000</v>
      </c>
      <c r="K93"/>
      <c r="L93"/>
      <c r="M93"/>
      <c r="N93"/>
      <c r="O93"/>
      <c r="P93" s="10"/>
      <c r="S93" s="25" t="s">
        <v>25</v>
      </c>
      <c r="T93" s="25">
        <v>4000672</v>
      </c>
    </row>
    <row r="94" spans="3:20" ht="11.25" customHeight="1" x14ac:dyDescent="0.25">
      <c r="C94" s="39">
        <v>6148</v>
      </c>
      <c r="D94" s="3" t="s">
        <v>158</v>
      </c>
      <c r="E94"/>
      <c r="F94" s="13">
        <v>25523000</v>
      </c>
      <c r="G94" s="56">
        <v>20509000</v>
      </c>
      <c r="H94" s="13">
        <v>18485000</v>
      </c>
      <c r="I94" s="13">
        <v>14632000</v>
      </c>
      <c r="J94" s="13">
        <v>11642000</v>
      </c>
      <c r="K94"/>
      <c r="L94"/>
      <c r="M94"/>
      <c r="N94"/>
      <c r="O94"/>
      <c r="P94" s="10"/>
      <c r="S94" s="25" t="s">
        <v>26</v>
      </c>
      <c r="T94" s="25">
        <v>4059402</v>
      </c>
    </row>
    <row r="95" spans="3:20" ht="11.25" customHeight="1" x14ac:dyDescent="0.25">
      <c r="C95" s="39">
        <v>18082</v>
      </c>
      <c r="D95" s="3" t="s">
        <v>159</v>
      </c>
      <c r="E95"/>
      <c r="F95" s="13">
        <v>7607000</v>
      </c>
      <c r="G95" s="56">
        <v>8117000</v>
      </c>
      <c r="H95" s="13">
        <v>10741000</v>
      </c>
      <c r="I95" s="13">
        <v>10262000</v>
      </c>
      <c r="J95" s="13">
        <v>5861000</v>
      </c>
      <c r="K95"/>
      <c r="L95"/>
      <c r="M95"/>
      <c r="N95"/>
      <c r="O95"/>
      <c r="P95" s="10"/>
      <c r="S95" s="25" t="s">
        <v>27</v>
      </c>
      <c r="T95" s="25">
        <v>4057080</v>
      </c>
    </row>
    <row r="96" spans="3:20" ht="11.25" customHeight="1" x14ac:dyDescent="0.25">
      <c r="C96" s="39">
        <v>845</v>
      </c>
      <c r="D96" s="3" t="s">
        <v>173</v>
      </c>
      <c r="E96"/>
      <c r="F96" s="13">
        <v>29536000</v>
      </c>
      <c r="G96" s="56">
        <v>24151000</v>
      </c>
      <c r="H96" s="13">
        <v>19595000</v>
      </c>
      <c r="I96" s="13">
        <v>15431000</v>
      </c>
      <c r="J96" s="13">
        <v>14516000</v>
      </c>
      <c r="K96"/>
      <c r="L96"/>
      <c r="M96"/>
      <c r="N96"/>
      <c r="O96"/>
      <c r="P96" s="10"/>
      <c r="S96" s="25" t="s">
        <v>28</v>
      </c>
      <c r="T96" s="25">
        <v>4057041</v>
      </c>
    </row>
    <row r="97" spans="3:20" ht="11.25" customHeight="1" x14ac:dyDescent="0.25">
      <c r="C97" s="39">
        <v>49691</v>
      </c>
      <c r="D97" s="32" t="s">
        <v>192</v>
      </c>
      <c r="E97"/>
      <c r="F97" s="13">
        <v>15888000</v>
      </c>
      <c r="G97" s="56">
        <v>14048000</v>
      </c>
      <c r="H97" s="13">
        <v>13303000</v>
      </c>
      <c r="I97" s="13">
        <v>10459000</v>
      </c>
      <c r="J97" s="13">
        <v>11671000</v>
      </c>
      <c r="K97"/>
      <c r="L97"/>
      <c r="M97"/>
      <c r="N97"/>
      <c r="O97"/>
      <c r="P97" s="10"/>
      <c r="S97" s="25" t="s">
        <v>431</v>
      </c>
      <c r="T97" s="25">
        <v>4072145</v>
      </c>
    </row>
    <row r="98" spans="3:20" ht="11.25" customHeight="1" x14ac:dyDescent="0.25">
      <c r="C98" s="48">
        <v>47772</v>
      </c>
      <c r="D98" s="99" t="s">
        <v>193</v>
      </c>
      <c r="E98" s="10"/>
      <c r="F98" s="92">
        <v>1901000</v>
      </c>
      <c r="G98" s="93">
        <v>1901000</v>
      </c>
      <c r="H98" s="92">
        <v>2193000</v>
      </c>
      <c r="I98" s="92">
        <v>2193000</v>
      </c>
      <c r="J98" s="92">
        <v>2195000</v>
      </c>
      <c r="K98"/>
      <c r="L98"/>
      <c r="M98"/>
      <c r="N98"/>
      <c r="O98"/>
      <c r="P98" s="10"/>
      <c r="S98" s="25" t="s">
        <v>29</v>
      </c>
      <c r="T98" s="25">
        <v>4057081</v>
      </c>
    </row>
    <row r="99" spans="3:20" ht="11.25" customHeight="1" x14ac:dyDescent="0.25">
      <c r="C99" s="39">
        <v>3800</v>
      </c>
      <c r="D99" s="94" t="s">
        <v>160</v>
      </c>
      <c r="E99" s="95"/>
      <c r="F99" s="96">
        <v>17789000</v>
      </c>
      <c r="G99" s="97">
        <v>15949000</v>
      </c>
      <c r="H99" s="96">
        <v>15496000</v>
      </c>
      <c r="I99" s="96">
        <v>12652000</v>
      </c>
      <c r="J99" s="96">
        <v>13866000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19000</v>
      </c>
      <c r="K100"/>
      <c r="L100"/>
      <c r="M100"/>
      <c r="N100"/>
      <c r="O100"/>
      <c r="P100" s="10"/>
      <c r="S100" s="25" t="s">
        <v>30</v>
      </c>
      <c r="T100" s="25">
        <v>103347</v>
      </c>
    </row>
    <row r="101" spans="3:20" ht="11.25" customHeight="1" x14ac:dyDescent="0.25">
      <c r="C101" s="39">
        <v>17860</v>
      </c>
      <c r="D101" s="3" t="s">
        <v>161</v>
      </c>
      <c r="E101"/>
      <c r="F101" s="13">
        <v>47325000</v>
      </c>
      <c r="G101" s="56">
        <v>40100000</v>
      </c>
      <c r="H101" s="13">
        <v>35091000</v>
      </c>
      <c r="I101" s="13">
        <v>28083000</v>
      </c>
      <c r="J101" s="13">
        <v>28401000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11000</v>
      </c>
      <c r="G104" s="56">
        <v>1263000</v>
      </c>
      <c r="H104" s="13">
        <v>-307000</v>
      </c>
      <c r="I104" s="13">
        <v>3177000</v>
      </c>
      <c r="J104" s="13">
        <v>3597000</v>
      </c>
      <c r="K104"/>
      <c r="L104"/>
      <c r="M104"/>
      <c r="N104"/>
      <c r="O104"/>
      <c r="P104" s="10"/>
      <c r="S104" s="25" t="s">
        <v>410</v>
      </c>
      <c r="T104" s="25">
        <v>4057043</v>
      </c>
    </row>
    <row r="105" spans="3:20" ht="11.25" customHeight="1" x14ac:dyDescent="0.25">
      <c r="C105" s="39">
        <v>4993</v>
      </c>
      <c r="D105" s="3" t="s">
        <v>168</v>
      </c>
      <c r="E105"/>
      <c r="F105" s="13">
        <v>-5151000</v>
      </c>
      <c r="G105" s="56">
        <v>-4971000</v>
      </c>
      <c r="H105" s="13">
        <v>-4678000</v>
      </c>
      <c r="I105" s="13">
        <v>-4239000</v>
      </c>
      <c r="J105" s="13">
        <v>-3586000</v>
      </c>
      <c r="K105"/>
      <c r="L105"/>
      <c r="M105"/>
      <c r="N105"/>
      <c r="O105"/>
      <c r="P105" s="10"/>
      <c r="S105" s="25" t="s">
        <v>261</v>
      </c>
      <c r="T105" s="25">
        <v>4057083</v>
      </c>
    </row>
    <row r="106" spans="3:20" ht="11.25" customHeight="1" x14ac:dyDescent="0.25">
      <c r="C106" s="39">
        <v>4992</v>
      </c>
      <c r="D106" s="3" t="s">
        <v>169</v>
      </c>
      <c r="E106"/>
      <c r="F106" s="13">
        <v>5445000</v>
      </c>
      <c r="G106" s="56">
        <v>3727000</v>
      </c>
      <c r="H106" s="13">
        <v>4903000</v>
      </c>
      <c r="I106" s="13">
        <v>82000</v>
      </c>
      <c r="J106" s="13">
        <v>1007000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305000</v>
      </c>
      <c r="G108" s="56">
        <v>19000</v>
      </c>
      <c r="H108" s="13">
        <v>-82000</v>
      </c>
      <c r="I108" s="13">
        <v>-980000</v>
      </c>
      <c r="J108" s="13">
        <v>1018000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1.29032933040626</v>
      </c>
      <c r="G111" s="55">
        <v>1.2975308182190599</v>
      </c>
      <c r="H111" s="14">
        <v>2.3120483637732501</v>
      </c>
      <c r="I111" s="14">
        <v>-0.59350106938187097</v>
      </c>
      <c r="J111" s="14">
        <v>1.27217195270301</v>
      </c>
      <c r="K111"/>
      <c r="L111"/>
      <c r="M111"/>
      <c r="N111"/>
      <c r="O111"/>
      <c r="P111" s="10"/>
      <c r="S111" s="25" t="s">
        <v>291</v>
      </c>
      <c r="T111" s="25">
        <v>4062444</v>
      </c>
    </row>
    <row r="112" spans="3:20" ht="11.25" customHeight="1" x14ac:dyDescent="0.25">
      <c r="C112" s="39">
        <v>284</v>
      </c>
      <c r="D112" s="3" t="s">
        <v>166</v>
      </c>
      <c r="E112"/>
      <c r="F112" s="14">
        <v>5.4294393003360399</v>
      </c>
      <c r="G112" s="55">
        <v>5.4986071983775604</v>
      </c>
      <c r="H112" s="14">
        <v>10.207232241777</v>
      </c>
      <c r="I112" s="14">
        <v>-2.2812178526954101</v>
      </c>
      <c r="J112" s="14">
        <v>4.6325753963781997</v>
      </c>
      <c r="K112"/>
      <c r="L112"/>
      <c r="M112"/>
      <c r="N112"/>
      <c r="O112"/>
      <c r="P112" s="10"/>
      <c r="S112" s="25" t="s">
        <v>36</v>
      </c>
      <c r="T112" s="25">
        <v>4057103</v>
      </c>
    </row>
    <row r="113" spans="2:20" ht="11.25" customHeight="1" x14ac:dyDescent="0.25">
      <c r="C113" s="39">
        <v>18791</v>
      </c>
      <c r="D113" s="76" t="s">
        <v>172</v>
      </c>
      <c r="E113" s="61"/>
      <c r="F113" s="100">
        <v>2.10800386277465</v>
      </c>
      <c r="G113" s="101">
        <v>2.29993563612959</v>
      </c>
      <c r="H113" s="100">
        <v>4.3976337287552001</v>
      </c>
      <c r="I113" s="100">
        <v>-1.1112771774966399</v>
      </c>
      <c r="J113" s="100">
        <v>2.42714918973912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54E16B7-6BA1-43F2-B2B6-F0E0270C1A2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33342-8AC5-483A-87B1-AB3FA919292B}">
  <sheetPr codeName="Sheet19">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Entergy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_xll.SNL.Clients.Office.Excel.Functions.SNLTable(1,ETR!F20:G20,ETR!C24:C35,ETR!F21:G21,,"Options:Curr=USD,Mag=SNLstandard,ConvMethod=SNLrecommended")</f>
        <v>SNLTable</v>
      </c>
      <c r="D20" s="10"/>
      <c r="E20" s="10"/>
      <c r="F20" s="22">
        <f>VLOOKUP(V40,S:T,2,FALSE)</f>
        <v>4007889</v>
      </c>
      <c r="G20" s="51">
        <f>F20</f>
        <v>4007889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Entergy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43223</v>
      </c>
      <c r="G26" s="78">
        <v>44462</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42586</v>
      </c>
      <c r="G29" s="78">
        <v>44462</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41124</v>
      </c>
      <c r="G35" s="53">
        <v>44462</v>
      </c>
      <c r="H35" s="130"/>
      <c r="I35" s="10"/>
      <c r="J35"/>
      <c r="K35"/>
      <c r="L35"/>
      <c r="M35"/>
      <c r="N35"/>
      <c r="O35"/>
      <c r="P35" s="10"/>
    </row>
    <row r="36" spans="3:24" ht="11.25" hidden="1" customHeight="1" outlineLevel="1" x14ac:dyDescent="0.25">
      <c r="C36" s="12" t="str">
        <f>_xll.SNL.Clients.Office.Excel.Functions.SNLTable(1,ETR!F36:J36,ETR!C41:C113,ETR!F37:J37,,"Options:Curr=USD,Mag=SNLstandard,ConvMethod=SNLrecommended")</f>
        <v>SNLTable</v>
      </c>
      <c r="E36"/>
      <c r="F36" s="11">
        <f>F20</f>
        <v>4007889</v>
      </c>
      <c r="G36" s="54">
        <f>F20</f>
        <v>4007889</v>
      </c>
      <c r="H36" s="11">
        <f>F20</f>
        <v>4007889</v>
      </c>
      <c r="I36" s="11">
        <f>F20</f>
        <v>4007889</v>
      </c>
      <c r="J36" s="11">
        <f>F20</f>
        <v>4007889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Entergy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29.618199999541901</v>
      </c>
      <c r="G42" s="55">
        <v>30.801703571989901</v>
      </c>
      <c r="H42" s="31">
        <v>33.413658522013698</v>
      </c>
      <c r="I42" s="14">
        <v>32.520187541322201</v>
      </c>
      <c r="J42" s="14">
        <v>32.140521756810301</v>
      </c>
      <c r="K42"/>
      <c r="L42"/>
      <c r="M42"/>
      <c r="N42"/>
      <c r="O42"/>
      <c r="P42" s="10"/>
      <c r="S42" s="25" t="s">
        <v>335</v>
      </c>
      <c r="T42" s="25">
        <v>4056935</v>
      </c>
      <c r="V42" s="8" t="str">
        <f>_xll.SNL.Clients.Office.Excel.Functions.SNLTable(1,ETR!X42,ETR!W48:W56,ETR!X43,,"Options:Curr=USD,Mag=SNLstandard,ConvMethod=SNLrecommended")</f>
        <v>SNLTable</v>
      </c>
      <c r="W42" s="3"/>
      <c r="X42" s="7">
        <f>F36</f>
        <v>4007889</v>
      </c>
    </row>
    <row r="43" spans="3:24" ht="11.25" customHeight="1" x14ac:dyDescent="0.25">
      <c r="C43" s="39">
        <v>18869</v>
      </c>
      <c r="D43" s="3" t="s">
        <v>196</v>
      </c>
      <c r="E43"/>
      <c r="F43" s="14">
        <v>0.55842319066025103</v>
      </c>
      <c r="G43" s="55">
        <v>0.61853504930928904</v>
      </c>
      <c r="H43" s="31">
        <v>0.71708958044098903</v>
      </c>
      <c r="I43" s="14">
        <v>0.80673316749492097</v>
      </c>
      <c r="J43" s="14">
        <v>0.79543067796085998</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69.650029179717805</v>
      </c>
      <c r="G44" s="55">
        <v>68.481093465999393</v>
      </c>
      <c r="H44" s="31">
        <v>65.7548626932454</v>
      </c>
      <c r="I44" s="14">
        <v>66.673079291182901</v>
      </c>
      <c r="J44" s="14">
        <v>67.064047565228805</v>
      </c>
      <c r="K44"/>
      <c r="L44"/>
      <c r="M44"/>
      <c r="N44"/>
      <c r="O44"/>
      <c r="P44" s="10"/>
      <c r="S44" s="25" t="s">
        <v>408</v>
      </c>
      <c r="T44" s="25">
        <v>4024697</v>
      </c>
      <c r="V44" s="3"/>
      <c r="W44" s="3"/>
      <c r="X44" s="7">
        <v>1</v>
      </c>
    </row>
    <row r="45" spans="3:24" ht="11.25" customHeight="1" x14ac:dyDescent="0.25">
      <c r="C45" s="39">
        <v>18861</v>
      </c>
      <c r="D45" s="3" t="s">
        <v>163</v>
      </c>
      <c r="E45"/>
      <c r="F45" s="14">
        <v>63.763358978737898</v>
      </c>
      <c r="G45" s="55">
        <v>60.411667903539403</v>
      </c>
      <c r="H45" s="31">
        <v>56.584672376082402</v>
      </c>
      <c r="I45" s="14">
        <v>57.135164409727999</v>
      </c>
      <c r="J45" s="14">
        <v>57.654876710315897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2.1368534881997698</v>
      </c>
      <c r="G47" s="55">
        <v>2.1112590858265299</v>
      </c>
      <c r="H47" s="14">
        <v>1.7222293784107201</v>
      </c>
      <c r="I47" s="14">
        <v>0.61089621278578499</v>
      </c>
      <c r="J47" s="14">
        <v>1.92361979151937</v>
      </c>
      <c r="K47"/>
      <c r="L47"/>
      <c r="M47"/>
      <c r="N47"/>
      <c r="O47"/>
      <c r="P47" s="10"/>
      <c r="S47" s="25" t="s">
        <v>215</v>
      </c>
      <c r="T47" s="25">
        <v>4056955</v>
      </c>
      <c r="V47" s="3"/>
      <c r="W47" s="3"/>
      <c r="X47" s="7"/>
    </row>
    <row r="48" spans="3:24" ht="11.25" customHeight="1" x14ac:dyDescent="0.25">
      <c r="C48" s="39">
        <v>18778</v>
      </c>
      <c r="D48" s="3" t="s">
        <v>197</v>
      </c>
      <c r="E48"/>
      <c r="F48" s="14">
        <v>2.1368534881997698</v>
      </c>
      <c r="G48" s="55">
        <v>2.1112590858265299</v>
      </c>
      <c r="H48" s="14">
        <v>1.7222293784107201</v>
      </c>
      <c r="I48" s="14">
        <v>0.61089621278578499</v>
      </c>
      <c r="J48" s="14">
        <v>1.92361979151937</v>
      </c>
      <c r="K48" s="4"/>
      <c r="L48" s="4"/>
      <c r="M48" s="4"/>
      <c r="N48" s="4"/>
      <c r="O48" s="4"/>
      <c r="P48" s="44"/>
      <c r="Q48" s="44"/>
      <c r="S48" s="25" t="s">
        <v>5</v>
      </c>
      <c r="T48" s="25">
        <v>4022309</v>
      </c>
      <c r="V48" s="17" t="s">
        <v>174</v>
      </c>
      <c r="W48" s="114">
        <v>7597</v>
      </c>
      <c r="X48" s="20">
        <v>2253494</v>
      </c>
    </row>
    <row r="49" spans="3:28" ht="11.25" customHeight="1" x14ac:dyDescent="0.25">
      <c r="C49" s="39">
        <v>7270</v>
      </c>
      <c r="D49" s="3" t="s">
        <v>148</v>
      </c>
      <c r="E49"/>
      <c r="F49" s="14">
        <v>5.2566940699226299</v>
      </c>
      <c r="G49" s="55">
        <v>5.5094359795484804</v>
      </c>
      <c r="H49" s="14">
        <v>5.4054712597231998</v>
      </c>
      <c r="I49" s="14">
        <v>3.6384240854572298</v>
      </c>
      <c r="J49" s="14">
        <v>5.5995820896423796</v>
      </c>
      <c r="K49"/>
      <c r="L49"/>
      <c r="M49"/>
      <c r="N49"/>
      <c r="O49"/>
      <c r="P49" s="10"/>
      <c r="S49" s="25" t="s">
        <v>6</v>
      </c>
      <c r="T49" s="25">
        <v>4057038</v>
      </c>
      <c r="V49" s="17" t="s">
        <v>175</v>
      </c>
      <c r="W49" s="114">
        <v>7598</v>
      </c>
      <c r="X49" s="20">
        <v>2492362</v>
      </c>
    </row>
    <row r="50" spans="3:28" ht="11.25" customHeight="1" x14ac:dyDescent="0.25">
      <c r="C50" s="39">
        <v>11512</v>
      </c>
      <c r="D50" s="3" t="s">
        <v>198</v>
      </c>
      <c r="E50"/>
      <c r="F50" s="14">
        <v>5.5725283756682096</v>
      </c>
      <c r="G50" s="55">
        <v>5.5433220095638998</v>
      </c>
      <c r="H50" s="14">
        <v>5.7961194733474803</v>
      </c>
      <c r="I50" s="14">
        <v>4.3909829390908</v>
      </c>
      <c r="J50" s="14">
        <v>6.3878473842102999</v>
      </c>
      <c r="K50"/>
      <c r="L50"/>
      <c r="M50"/>
      <c r="N50"/>
      <c r="O50"/>
      <c r="P50" s="10"/>
      <c r="S50" s="25" t="s">
        <v>269</v>
      </c>
      <c r="T50" s="25">
        <v>4135391</v>
      </c>
      <c r="V50" s="18" t="s">
        <v>176</v>
      </c>
      <c r="W50" s="115">
        <v>7599</v>
      </c>
      <c r="X50" s="20">
        <v>2329959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1408241</v>
      </c>
    </row>
    <row r="52" spans="3:28" ht="11.25" customHeight="1" x14ac:dyDescent="0.25">
      <c r="C52" s="39">
        <v>18788</v>
      </c>
      <c r="D52" s="3" t="s">
        <v>210</v>
      </c>
      <c r="E52"/>
      <c r="F52" s="14">
        <v>5.8428857363863003</v>
      </c>
      <c r="G52" s="55">
        <v>5.0303348861977204</v>
      </c>
      <c r="H52" s="14">
        <v>4.83678498000452</v>
      </c>
      <c r="I52" s="14">
        <v>6.9406731906504104</v>
      </c>
      <c r="J52" s="14">
        <v>4.3204751938879102</v>
      </c>
      <c r="K52"/>
      <c r="L52"/>
      <c r="M52"/>
      <c r="N52"/>
      <c r="O52"/>
      <c r="P52" s="10"/>
      <c r="S52" s="25" t="s">
        <v>7</v>
      </c>
      <c r="T52" s="25">
        <v>4007308</v>
      </c>
      <c r="V52" s="19" t="s">
        <v>178</v>
      </c>
      <c r="W52" s="114">
        <v>7601</v>
      </c>
      <c r="X52" s="20">
        <v>2622969</v>
      </c>
    </row>
    <row r="53" spans="3:28" ht="11.25" customHeight="1" x14ac:dyDescent="0.25">
      <c r="C53" s="39">
        <v>18794</v>
      </c>
      <c r="D53" s="3" t="s">
        <v>199</v>
      </c>
      <c r="E53"/>
      <c r="F53" s="14">
        <v>4.2083134657730898</v>
      </c>
      <c r="G53" s="55">
        <v>4.4992076755555503</v>
      </c>
      <c r="H53" s="14">
        <v>4.9514981311243602</v>
      </c>
      <c r="I53" s="14">
        <v>4.3223165966398396</v>
      </c>
      <c r="J53" s="14">
        <v>4.8963090120979604</v>
      </c>
      <c r="K53"/>
      <c r="L53"/>
      <c r="M53"/>
      <c r="N53"/>
      <c r="O53"/>
      <c r="P53" s="10"/>
      <c r="S53" s="25" t="s">
        <v>217</v>
      </c>
      <c r="T53" s="25">
        <v>4272394</v>
      </c>
      <c r="V53" s="17" t="s">
        <v>179</v>
      </c>
      <c r="W53" s="114">
        <v>7602</v>
      </c>
      <c r="X53" s="20">
        <v>16047361</v>
      </c>
    </row>
    <row r="54" spans="3:28" ht="11.25" customHeight="1" x14ac:dyDescent="0.25">
      <c r="C54" s="39">
        <v>18792</v>
      </c>
      <c r="D54" s="3" t="s">
        <v>200</v>
      </c>
      <c r="E54"/>
      <c r="F54" s="14">
        <v>10.332491618916199</v>
      </c>
      <c r="G54" s="55">
        <v>12.3857206975733</v>
      </c>
      <c r="H54" s="14">
        <v>14.779078272367</v>
      </c>
      <c r="I54" s="14">
        <v>12.814720340789799</v>
      </c>
      <c r="J54" s="14">
        <v>15.8251933658007</v>
      </c>
      <c r="K54"/>
      <c r="L54"/>
      <c r="M54"/>
      <c r="N54"/>
      <c r="O54"/>
      <c r="P54" s="10"/>
      <c r="S54" s="25" t="s">
        <v>8</v>
      </c>
      <c r="T54" s="25">
        <v>4006321</v>
      </c>
      <c r="V54" s="26" t="s">
        <v>183</v>
      </c>
      <c r="W54" s="116"/>
      <c r="X54" s="20"/>
    </row>
    <row r="55" spans="3:28" ht="11.25" customHeight="1" x14ac:dyDescent="0.25">
      <c r="C55" s="39">
        <v>11576</v>
      </c>
      <c r="D55" s="3" t="s">
        <v>201</v>
      </c>
      <c r="E55"/>
      <c r="F55" s="14">
        <v>3.7563550235176</v>
      </c>
      <c r="G55" s="55">
        <v>4.4236892917192199</v>
      </c>
      <c r="H55" s="14">
        <v>4.7938202512038304</v>
      </c>
      <c r="I55" s="14">
        <v>4.3720983165287803</v>
      </c>
      <c r="J55" s="14">
        <v>4.9609386677295602</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40</v>
      </c>
    </row>
    <row r="57" spans="3:28" ht="11.25" customHeight="1" x14ac:dyDescent="0.25">
      <c r="C57" s="39">
        <v>6419</v>
      </c>
      <c r="D57" s="3" t="s">
        <v>164</v>
      </c>
      <c r="E57"/>
      <c r="F57" s="14">
        <v>0.58532482859082202</v>
      </c>
      <c r="G57" s="55">
        <v>0.645831757667227</v>
      </c>
      <c r="H57" s="14">
        <v>0.54194681114349497</v>
      </c>
      <c r="I57" s="14">
        <v>0.54340775053898704</v>
      </c>
      <c r="J57" s="14">
        <v>0.65234232826410798</v>
      </c>
      <c r="K57"/>
      <c r="L57"/>
      <c r="M57"/>
      <c r="N57"/>
      <c r="O57"/>
      <c r="P57" s="10"/>
      <c r="S57" s="25" t="s">
        <v>338</v>
      </c>
      <c r="T57" s="25">
        <v>4963960</v>
      </c>
    </row>
    <row r="58" spans="3:28" ht="11.25" customHeight="1" x14ac:dyDescent="0.25">
      <c r="C58" s="39">
        <v>4963</v>
      </c>
      <c r="D58" s="3" t="s">
        <v>202</v>
      </c>
      <c r="E58"/>
      <c r="F58" s="14">
        <v>2.3379124188386999</v>
      </c>
      <c r="G58" s="55">
        <v>2.2161899736359598</v>
      </c>
      <c r="H58" s="14">
        <v>1.9611897247938901</v>
      </c>
      <c r="I58" s="14">
        <v>2.0502058669392298</v>
      </c>
      <c r="J58" s="14">
        <v>2.08658863949583</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2253494</v>
      </c>
      <c r="G61" s="56">
        <v>2803425</v>
      </c>
      <c r="H61" s="13">
        <v>2753152</v>
      </c>
      <c r="I61" s="13">
        <v>2593965</v>
      </c>
      <c r="J61" s="13">
        <v>2339817</v>
      </c>
      <c r="K61"/>
      <c r="L61"/>
      <c r="M61"/>
      <c r="N61"/>
      <c r="O61"/>
      <c r="P61" s="10"/>
      <c r="S61" s="25" t="s">
        <v>409</v>
      </c>
      <c r="T61" s="25">
        <v>4086899</v>
      </c>
      <c r="V61" s="28" t="s">
        <v>148</v>
      </c>
      <c r="X61" s="27">
        <f>IF(ISNUMBER(F49),F49,NA())</f>
        <v>5.2566940699226299</v>
      </c>
      <c r="Y61" s="27">
        <f>IF(ISNUMBER(G49),G49,NA())</f>
        <v>5.5094359795484804</v>
      </c>
      <c r="Z61" s="27">
        <f>IF(ISNUMBER(H49),H49,NA())</f>
        <v>5.4054712597231998</v>
      </c>
      <c r="AA61" s="27">
        <f>IF(ISNUMBER(I49),I49,NA())</f>
        <v>3.6384240854572298</v>
      </c>
      <c r="AB61" s="27">
        <f>IF(ISNUMBER(J49),J49,NA())</f>
        <v>5.5995820896423796</v>
      </c>
    </row>
    <row r="62" spans="3:28" ht="11.25" customHeight="1" x14ac:dyDescent="0.25">
      <c r="C62" s="39">
        <v>7598</v>
      </c>
      <c r="D62" s="3" t="s">
        <v>204</v>
      </c>
      <c r="E62"/>
      <c r="F62" s="13">
        <v>2492362</v>
      </c>
      <c r="G62" s="56">
        <v>1172241</v>
      </c>
      <c r="H62" s="13">
        <v>1387804</v>
      </c>
      <c r="I62" s="13">
        <v>954075</v>
      </c>
      <c r="J62" s="13">
        <v>877754</v>
      </c>
      <c r="K62"/>
      <c r="L62"/>
      <c r="M62"/>
      <c r="N62"/>
      <c r="O62"/>
      <c r="P62" s="10"/>
      <c r="S62" s="25" t="s">
        <v>11</v>
      </c>
      <c r="T62" s="25">
        <v>4056975</v>
      </c>
      <c r="V62" s="118" t="s">
        <v>187</v>
      </c>
    </row>
    <row r="63" spans="3:28" ht="11.25" customHeight="1" x14ac:dyDescent="0.25">
      <c r="C63" s="39">
        <v>7599</v>
      </c>
      <c r="D63" s="3" t="s">
        <v>205</v>
      </c>
      <c r="E63"/>
      <c r="F63" s="13">
        <v>2329959</v>
      </c>
      <c r="G63" s="56">
        <v>2481496</v>
      </c>
      <c r="H63" s="13">
        <v>1132730</v>
      </c>
      <c r="I63" s="13">
        <v>1360867</v>
      </c>
      <c r="J63" s="13">
        <v>918575</v>
      </c>
      <c r="K63"/>
      <c r="L63"/>
      <c r="M63"/>
      <c r="N63"/>
      <c r="O63"/>
      <c r="P63" s="10"/>
      <c r="S63" s="25" t="s">
        <v>270</v>
      </c>
      <c r="T63" s="25">
        <v>4098671</v>
      </c>
      <c r="V63" s="28" t="s">
        <v>188</v>
      </c>
    </row>
    <row r="64" spans="3:28" ht="11.25" customHeight="1" x14ac:dyDescent="0.25">
      <c r="C64" s="39">
        <v>7600</v>
      </c>
      <c r="D64" s="3" t="s">
        <v>206</v>
      </c>
      <c r="E64"/>
      <c r="F64" s="13">
        <v>1408241</v>
      </c>
      <c r="G64" s="56">
        <v>1367201</v>
      </c>
      <c r="H64" s="13">
        <v>1892463</v>
      </c>
      <c r="I64" s="13">
        <v>1085312</v>
      </c>
      <c r="J64" s="13">
        <v>980839</v>
      </c>
      <c r="K64"/>
      <c r="L64"/>
      <c r="M64"/>
      <c r="N64"/>
      <c r="O64"/>
      <c r="P64" s="10"/>
      <c r="S64" s="25" t="s">
        <v>395</v>
      </c>
      <c r="T64" s="25">
        <v>4545218</v>
      </c>
      <c r="V64" s="28" t="s">
        <v>189</v>
      </c>
    </row>
    <row r="65" spans="3:28" ht="11.25" customHeight="1" x14ac:dyDescent="0.25">
      <c r="C65" s="39">
        <v>7601</v>
      </c>
      <c r="D65" s="3" t="s">
        <v>207</v>
      </c>
      <c r="E65"/>
      <c r="F65" s="13">
        <v>2622969</v>
      </c>
      <c r="G65" s="56">
        <v>1403413</v>
      </c>
      <c r="H65" s="13">
        <v>1200642</v>
      </c>
      <c r="I65" s="13">
        <v>1735598</v>
      </c>
      <c r="J65" s="13">
        <v>1324506</v>
      </c>
      <c r="K65"/>
      <c r="L65"/>
      <c r="M65"/>
      <c r="N65"/>
      <c r="O65"/>
      <c r="P65" s="10"/>
      <c r="S65" s="25" t="s">
        <v>218</v>
      </c>
      <c r="T65" s="25">
        <v>4057157</v>
      </c>
      <c r="V65" s="28" t="s">
        <v>164</v>
      </c>
      <c r="X65" s="27">
        <f>IF(ISNUMBER(F57),F57,NA())</f>
        <v>0.58532482859082202</v>
      </c>
      <c r="Y65" s="27">
        <f>IF(ISNUMBER(G57),G57,NA())</f>
        <v>0.645831757667227</v>
      </c>
      <c r="Z65" s="27">
        <f>IF(ISNUMBER(H57),H57,NA())</f>
        <v>0.54194681114349497</v>
      </c>
      <c r="AA65" s="27">
        <f>IF(ISNUMBER(I57),I57,NA())</f>
        <v>0.54340775053898704</v>
      </c>
      <c r="AB65" s="27">
        <f>IF(ISNUMBER(J57),J57,NA())</f>
        <v>0.65234232826410798</v>
      </c>
    </row>
    <row r="66" spans="3:28" ht="11.25" customHeight="1" x14ac:dyDescent="0.25">
      <c r="C66" s="39">
        <v>7602</v>
      </c>
      <c r="D66" s="3" t="s">
        <v>208</v>
      </c>
      <c r="E66"/>
      <c r="F66" s="13">
        <v>16047361</v>
      </c>
      <c r="G66" s="56">
        <v>14834213</v>
      </c>
      <c r="H66" s="13">
        <v>11529813</v>
      </c>
      <c r="I66" s="13">
        <v>10402829</v>
      </c>
      <c r="J66" s="13">
        <v>10235600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29.618199999541901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0.55842319066025103</v>
      </c>
    </row>
    <row r="69" spans="3:28" ht="11.25" customHeight="1" x14ac:dyDescent="0.25">
      <c r="C69" s="39">
        <v>18626</v>
      </c>
      <c r="D69" s="3" t="s">
        <v>134</v>
      </c>
      <c r="F69" s="13">
        <v>11742896</v>
      </c>
      <c r="G69" s="56">
        <v>10113636</v>
      </c>
      <c r="H69" s="13">
        <v>10878673</v>
      </c>
      <c r="I69" s="13">
        <v>11009452</v>
      </c>
      <c r="J69" s="13">
        <v>11074481</v>
      </c>
      <c r="K69" s="4"/>
      <c r="L69" s="4"/>
      <c r="M69" s="4"/>
      <c r="N69"/>
      <c r="O69"/>
      <c r="P69" s="10"/>
      <c r="S69" s="25" t="s">
        <v>340</v>
      </c>
      <c r="T69" s="25">
        <v>4057049</v>
      </c>
      <c r="V69" s="28" t="str">
        <f>"Total Debt -"</f>
        <v>Total Debt -</v>
      </c>
      <c r="X69" s="47">
        <f>F44</f>
        <v>69.650029179717805</v>
      </c>
    </row>
    <row r="70" spans="3:28" ht="11.25" customHeight="1" x14ac:dyDescent="0.25">
      <c r="C70" s="39">
        <v>18630</v>
      </c>
      <c r="D70" s="3" t="s">
        <v>135</v>
      </c>
      <c r="F70" s="13">
        <v>3729773</v>
      </c>
      <c r="G70" s="56">
        <v>2468639</v>
      </c>
      <c r="H70" s="13">
        <v>3222498</v>
      </c>
      <c r="I70" s="13">
        <v>3806592</v>
      </c>
      <c r="J70" s="13">
        <v>3419539</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5.8428857363863003</v>
      </c>
      <c r="Y71" s="27">
        <f>IF(ISNUMBER(G52),G52,NA())</f>
        <v>5.0303348861977204</v>
      </c>
      <c r="Z71" s="27">
        <f>IF(ISNUMBER(H52),H52,NA())</f>
        <v>4.83678498000452</v>
      </c>
      <c r="AA71" s="27">
        <f>IF(ISNUMBER(I52),I52,NA())</f>
        <v>6.9406731906504104</v>
      </c>
      <c r="AB71" s="27">
        <f>IF(ISNUMBER(J52),J52,NA())</f>
        <v>4.3204751938879102</v>
      </c>
    </row>
    <row r="72" spans="3:28" ht="11.25" customHeight="1" x14ac:dyDescent="0.25">
      <c r="C72" s="39">
        <v>18632</v>
      </c>
      <c r="D72" s="3" t="s">
        <v>137</v>
      </c>
      <c r="E72" s="5"/>
      <c r="F72" s="13">
        <v>3141257</v>
      </c>
      <c r="G72" s="56">
        <v>3186783</v>
      </c>
      <c r="H72" s="13">
        <v>3477308</v>
      </c>
      <c r="I72" s="13">
        <v>3500223</v>
      </c>
      <c r="J72" s="13">
        <v>3491115</v>
      </c>
      <c r="K72"/>
      <c r="L72"/>
      <c r="M72"/>
      <c r="N72"/>
      <c r="O72"/>
      <c r="P72" s="10"/>
      <c r="S72" s="25" t="s">
        <v>271</v>
      </c>
      <c r="T72" s="25">
        <v>4082886</v>
      </c>
    </row>
    <row r="73" spans="3:28" ht="11.25" customHeight="1" x14ac:dyDescent="0.25">
      <c r="C73" s="39">
        <v>18636</v>
      </c>
      <c r="D73" s="3" t="s">
        <v>138</v>
      </c>
      <c r="F73" s="13">
        <v>1684286</v>
      </c>
      <c r="G73" s="56">
        <v>1613086</v>
      </c>
      <c r="H73" s="13">
        <v>1480016</v>
      </c>
      <c r="I73" s="13">
        <v>1369442</v>
      </c>
      <c r="J73" s="13">
        <v>1389978</v>
      </c>
      <c r="K73"/>
      <c r="L73"/>
      <c r="M73"/>
      <c r="N73"/>
      <c r="O73"/>
      <c r="P73" s="10"/>
      <c r="S73" s="25" t="s">
        <v>396</v>
      </c>
      <c r="T73" s="25">
        <v>4235589</v>
      </c>
    </row>
    <row r="74" spans="3:28" ht="11.25" customHeight="1" x14ac:dyDescent="0.25">
      <c r="C74" s="39">
        <v>18635</v>
      </c>
      <c r="D74" s="3" t="s">
        <v>139</v>
      </c>
      <c r="F74" s="13">
        <v>418039</v>
      </c>
      <c r="G74" s="56">
        <v>396470</v>
      </c>
      <c r="H74" s="13">
        <v>374582</v>
      </c>
      <c r="I74" s="13">
        <v>689557</v>
      </c>
      <c r="J74" s="13">
        <v>273784</v>
      </c>
      <c r="K74"/>
      <c r="L74"/>
      <c r="M74"/>
      <c r="N74"/>
      <c r="O74"/>
      <c r="P74" s="10"/>
      <c r="S74" s="25" t="s">
        <v>288</v>
      </c>
      <c r="T74" s="25">
        <v>4304864</v>
      </c>
    </row>
    <row r="75" spans="3:28" ht="11.25" customHeight="1" x14ac:dyDescent="0.25">
      <c r="C75" s="39">
        <v>18634</v>
      </c>
      <c r="D75" s="3" t="s">
        <v>140</v>
      </c>
      <c r="F75" s="13">
        <v>9633645</v>
      </c>
      <c r="G75" s="56">
        <v>8317818</v>
      </c>
      <c r="H75" s="13">
        <v>9198149</v>
      </c>
      <c r="I75" s="13">
        <v>10007766</v>
      </c>
      <c r="J75" s="13">
        <v>9191972</v>
      </c>
      <c r="K75"/>
      <c r="L75"/>
      <c r="M75"/>
      <c r="N75"/>
      <c r="O75"/>
      <c r="P75" s="10"/>
      <c r="S75" s="25" t="s">
        <v>16</v>
      </c>
      <c r="T75" s="25">
        <v>4056958</v>
      </c>
    </row>
    <row r="76" spans="3:28" ht="11.25" customHeight="1" x14ac:dyDescent="0.25">
      <c r="C76" s="39">
        <v>6200</v>
      </c>
      <c r="D76" s="3" t="s">
        <v>141</v>
      </c>
      <c r="F76" s="13">
        <v>4387731</v>
      </c>
      <c r="G76" s="56">
        <v>4328560</v>
      </c>
      <c r="H76" s="13">
        <v>4013157</v>
      </c>
      <c r="I76" s="13">
        <v>2573632</v>
      </c>
      <c r="J76" s="13">
        <v>3708844</v>
      </c>
      <c r="K76"/>
      <c r="L76"/>
      <c r="M76"/>
      <c r="N76"/>
      <c r="O76"/>
      <c r="P76" s="10"/>
      <c r="S76" s="25" t="s">
        <v>312</v>
      </c>
      <c r="T76" s="25">
        <v>4246977</v>
      </c>
    </row>
    <row r="77" spans="3:28" ht="11.25" customHeight="1" x14ac:dyDescent="0.25">
      <c r="C77" s="39">
        <v>28017</v>
      </c>
      <c r="D77" s="3" t="s">
        <v>150</v>
      </c>
      <c r="E77"/>
      <c r="F77" s="13">
        <v>4651356</v>
      </c>
      <c r="G77" s="56">
        <v>4355183</v>
      </c>
      <c r="H77" s="13">
        <v>4303184</v>
      </c>
      <c r="I77" s="13">
        <v>3105953</v>
      </c>
      <c r="J77" s="13">
        <v>4230946</v>
      </c>
      <c r="K77"/>
      <c r="L77"/>
      <c r="M77"/>
      <c r="N77"/>
      <c r="O77"/>
      <c r="P77" s="10"/>
      <c r="S77" s="25" t="s">
        <v>272</v>
      </c>
      <c r="T77" s="25">
        <v>4142320</v>
      </c>
    </row>
    <row r="78" spans="3:28" ht="11.25" customHeight="1" x14ac:dyDescent="0.25">
      <c r="C78" s="39">
        <v>4424</v>
      </c>
      <c r="D78" s="3" t="s">
        <v>142</v>
      </c>
      <c r="F78" s="13">
        <v>1310093</v>
      </c>
      <c r="G78" s="56">
        <v>1285147</v>
      </c>
      <c r="H78" s="13">
        <v>1088419</v>
      </c>
      <c r="I78" s="13">
        <v>-174271</v>
      </c>
      <c r="J78" s="13">
        <v>967923</v>
      </c>
      <c r="K78"/>
      <c r="L78"/>
      <c r="M78"/>
      <c r="N78"/>
      <c r="O78"/>
      <c r="P78" s="10"/>
      <c r="S78" s="25" t="s">
        <v>273</v>
      </c>
      <c r="T78" s="25">
        <v>4237697</v>
      </c>
    </row>
    <row r="79" spans="3:28" ht="11.25" customHeight="1" x14ac:dyDescent="0.25">
      <c r="C79" s="39">
        <v>4427</v>
      </c>
      <c r="D79" s="3" t="s">
        <v>143</v>
      </c>
      <c r="F79" s="13">
        <v>191374</v>
      </c>
      <c r="G79" s="56">
        <v>-121506</v>
      </c>
      <c r="H79" s="13">
        <v>-169825</v>
      </c>
      <c r="I79" s="13">
        <v>-1036826</v>
      </c>
      <c r="J79" s="13">
        <v>542570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1118719</v>
      </c>
      <c r="G81" s="93">
        <v>1406653</v>
      </c>
      <c r="H81" s="92">
        <v>1258244</v>
      </c>
      <c r="I81" s="92">
        <v>862555</v>
      </c>
      <c r="J81" s="92">
        <v>425353</v>
      </c>
      <c r="K81"/>
      <c r="L81"/>
      <c r="M81"/>
      <c r="N81"/>
      <c r="O81"/>
      <c r="P81" s="10"/>
      <c r="S81" s="25" t="s">
        <v>275</v>
      </c>
      <c r="T81" s="25">
        <v>4276419</v>
      </c>
    </row>
    <row r="82" spans="3:20" ht="11.25" customHeight="1" x14ac:dyDescent="0.25">
      <c r="C82" s="39">
        <v>833</v>
      </c>
      <c r="D82" s="94" t="s">
        <v>146</v>
      </c>
      <c r="E82" s="95"/>
      <c r="F82" s="96">
        <v>1118719</v>
      </c>
      <c r="G82" s="97">
        <v>1406653</v>
      </c>
      <c r="H82" s="96">
        <v>1258244</v>
      </c>
      <c r="I82" s="96">
        <v>862555</v>
      </c>
      <c r="J82" s="96">
        <v>425353</v>
      </c>
      <c r="K82"/>
      <c r="L82"/>
      <c r="M82"/>
      <c r="N82"/>
      <c r="O82"/>
      <c r="P82" s="10"/>
      <c r="S82" s="25" t="s">
        <v>17</v>
      </c>
      <c r="T82" s="25">
        <v>4057059</v>
      </c>
    </row>
    <row r="83" spans="3:20" ht="11.25" customHeight="1" x14ac:dyDescent="0.25">
      <c r="C83" s="39">
        <v>47814</v>
      </c>
      <c r="D83" s="32" t="s">
        <v>190</v>
      </c>
      <c r="F83" s="13">
        <v>227</v>
      </c>
      <c r="G83" s="56">
        <v>18319</v>
      </c>
      <c r="H83" s="13">
        <v>17018</v>
      </c>
      <c r="I83" s="13">
        <v>13894</v>
      </c>
      <c r="J83" s="13">
        <v>13741</v>
      </c>
      <c r="K83" s="16"/>
      <c r="L83"/>
      <c r="M83"/>
      <c r="N83"/>
      <c r="O83"/>
      <c r="P83" s="10"/>
      <c r="S83" s="25" t="s">
        <v>18</v>
      </c>
      <c r="T83" s="25">
        <v>4057141</v>
      </c>
    </row>
    <row r="84" spans="3:20" ht="11.25" customHeight="1" x14ac:dyDescent="0.25">
      <c r="C84" s="39">
        <v>47813</v>
      </c>
      <c r="D84" s="29" t="s">
        <v>191</v>
      </c>
      <c r="E84"/>
      <c r="F84" s="13">
        <v>1118492</v>
      </c>
      <c r="G84" s="56">
        <v>1388334</v>
      </c>
      <c r="H84" s="13">
        <v>1241226</v>
      </c>
      <c r="I84" s="13">
        <v>848661</v>
      </c>
      <c r="J84" s="13">
        <v>411612</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3623595</v>
      </c>
      <c r="G87" s="56">
        <v>4559899</v>
      </c>
      <c r="H87" s="13">
        <v>3045992</v>
      </c>
      <c r="I87" s="13">
        <v>2958064</v>
      </c>
      <c r="J87" s="13">
        <v>3285331</v>
      </c>
      <c r="K87"/>
      <c r="L87"/>
      <c r="M87"/>
      <c r="N87"/>
      <c r="O87"/>
      <c r="P87" s="10"/>
      <c r="S87" s="25" t="s">
        <v>21</v>
      </c>
      <c r="T87" s="25">
        <v>4057039</v>
      </c>
    </row>
    <row r="88" spans="3:20" ht="11.25" customHeight="1" x14ac:dyDescent="0.25">
      <c r="C88" s="39">
        <v>18807</v>
      </c>
      <c r="D88" s="3" t="s">
        <v>152</v>
      </c>
      <c r="E88"/>
      <c r="F88" s="13">
        <v>42601736</v>
      </c>
      <c r="G88" s="56">
        <v>39196105</v>
      </c>
      <c r="H88" s="13">
        <v>35515557</v>
      </c>
      <c r="I88" s="13">
        <v>32278828</v>
      </c>
      <c r="J88" s="13">
        <v>29925340</v>
      </c>
      <c r="K88"/>
      <c r="L88"/>
      <c r="M88"/>
      <c r="N88"/>
      <c r="O88"/>
      <c r="P88" s="10"/>
      <c r="S88" s="25" t="s">
        <v>22</v>
      </c>
      <c r="T88" s="25">
        <v>4057113</v>
      </c>
    </row>
    <row r="89" spans="3:20" ht="11.25" customHeight="1" x14ac:dyDescent="0.25">
      <c r="C89" s="39">
        <v>18851</v>
      </c>
      <c r="D89" s="3" t="s">
        <v>153</v>
      </c>
      <c r="E89"/>
      <c r="F89" s="13">
        <v>0</v>
      </c>
      <c r="G89" s="56">
        <v>0</v>
      </c>
      <c r="H89" s="13">
        <v>17000</v>
      </c>
      <c r="I89" s="13">
        <v>0</v>
      </c>
      <c r="J89" s="13">
        <v>5000</v>
      </c>
      <c r="K89"/>
      <c r="L89"/>
      <c r="M89"/>
      <c r="N89"/>
      <c r="O89"/>
      <c r="P89" s="10"/>
      <c r="S89" s="25" t="s">
        <v>341</v>
      </c>
      <c r="T89" s="25">
        <v>4393379</v>
      </c>
    </row>
    <row r="90" spans="3:20" ht="11.25" customHeight="1" x14ac:dyDescent="0.25">
      <c r="C90" s="39">
        <v>18823</v>
      </c>
      <c r="D90" s="3" t="s">
        <v>154</v>
      </c>
      <c r="E90"/>
      <c r="F90" s="13">
        <v>5673471</v>
      </c>
      <c r="G90" s="56">
        <v>7467437</v>
      </c>
      <c r="H90" s="13">
        <v>6900482</v>
      </c>
      <c r="I90" s="13">
        <v>7357429</v>
      </c>
      <c r="J90" s="13">
        <v>7654053</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59454242</v>
      </c>
      <c r="G92" s="97">
        <v>58239212</v>
      </c>
      <c r="H92" s="96">
        <v>51723912</v>
      </c>
      <c r="I92" s="96">
        <v>48275066</v>
      </c>
      <c r="J92" s="96">
        <v>46707149</v>
      </c>
      <c r="K92"/>
      <c r="L92"/>
      <c r="M92"/>
      <c r="N92"/>
      <c r="O92"/>
      <c r="P92" s="10"/>
      <c r="S92" s="25" t="s">
        <v>24</v>
      </c>
      <c r="T92" s="25">
        <v>4004172</v>
      </c>
    </row>
    <row r="93" spans="3:20" ht="11.25" customHeight="1" x14ac:dyDescent="0.25">
      <c r="C93" s="39">
        <v>6361</v>
      </c>
      <c r="D93" s="3" t="s">
        <v>157</v>
      </c>
      <c r="E93"/>
      <c r="F93" s="13">
        <v>6190742</v>
      </c>
      <c r="G93" s="56">
        <v>7060506</v>
      </c>
      <c r="H93" s="13">
        <v>5620463</v>
      </c>
      <c r="I93" s="13">
        <v>5443544</v>
      </c>
      <c r="J93" s="13">
        <v>5036207</v>
      </c>
      <c r="K93"/>
      <c r="L93"/>
      <c r="M93"/>
      <c r="N93"/>
      <c r="O93"/>
      <c r="P93" s="10"/>
      <c r="S93" s="25" t="s">
        <v>25</v>
      </c>
      <c r="T93" s="25">
        <v>4000672</v>
      </c>
    </row>
    <row r="94" spans="3:20" ht="11.25" customHeight="1" x14ac:dyDescent="0.25">
      <c r="C94" s="39">
        <v>6148</v>
      </c>
      <c r="D94" s="3" t="s">
        <v>158</v>
      </c>
      <c r="E94"/>
      <c r="F94" s="13">
        <v>25053255</v>
      </c>
      <c r="G94" s="56">
        <v>21429544</v>
      </c>
      <c r="H94" s="13">
        <v>17313378</v>
      </c>
      <c r="I94" s="13">
        <v>15538681</v>
      </c>
      <c r="J94" s="13">
        <v>14337274</v>
      </c>
      <c r="K94"/>
      <c r="L94"/>
      <c r="M94"/>
      <c r="N94"/>
      <c r="O94"/>
      <c r="P94" s="10"/>
      <c r="S94" s="25" t="s">
        <v>26</v>
      </c>
      <c r="T94" s="25">
        <v>4059402</v>
      </c>
    </row>
    <row r="95" spans="3:20" ht="11.25" customHeight="1" x14ac:dyDescent="0.25">
      <c r="C95" s="39">
        <v>18082</v>
      </c>
      <c r="D95" s="3" t="s">
        <v>159</v>
      </c>
      <c r="E95"/>
      <c r="F95" s="13">
        <v>5517807</v>
      </c>
      <c r="G95" s="56">
        <v>7295723</v>
      </c>
      <c r="H95" s="13">
        <v>7311254</v>
      </c>
      <c r="I95" s="13">
        <v>7842521</v>
      </c>
      <c r="J95" s="13">
        <v>7054835</v>
      </c>
      <c r="K95"/>
      <c r="L95"/>
      <c r="M95"/>
      <c r="N95"/>
      <c r="O95"/>
      <c r="P95" s="10"/>
      <c r="S95" s="25" t="s">
        <v>27</v>
      </c>
      <c r="T95" s="25">
        <v>4057080</v>
      </c>
    </row>
    <row r="96" spans="3:20" ht="11.25" customHeight="1" x14ac:dyDescent="0.25">
      <c r="C96" s="39">
        <v>845</v>
      </c>
      <c r="D96" s="3" t="s">
        <v>173</v>
      </c>
      <c r="E96"/>
      <c r="F96" s="13">
        <v>27366186</v>
      </c>
      <c r="G96" s="56">
        <v>24291973</v>
      </c>
      <c r="H96" s="13">
        <v>20119208</v>
      </c>
      <c r="I96" s="13">
        <v>18132646</v>
      </c>
      <c r="J96" s="13">
        <v>16677091</v>
      </c>
      <c r="K96"/>
      <c r="L96"/>
      <c r="M96"/>
      <c r="N96"/>
      <c r="O96"/>
      <c r="P96" s="10"/>
      <c r="S96" s="25" t="s">
        <v>28</v>
      </c>
      <c r="T96" s="25">
        <v>4057041</v>
      </c>
    </row>
    <row r="97" spans="3:20" ht="11.25" customHeight="1" x14ac:dyDescent="0.25">
      <c r="C97" s="39">
        <v>49691</v>
      </c>
      <c r="D97" s="32" t="s">
        <v>192</v>
      </c>
      <c r="E97"/>
      <c r="F97" s="13">
        <v>11637284</v>
      </c>
      <c r="G97" s="56">
        <v>10926142</v>
      </c>
      <c r="H97" s="13">
        <v>10223675</v>
      </c>
      <c r="I97" s="13">
        <v>8844305</v>
      </c>
      <c r="J97" s="13">
        <v>7992515</v>
      </c>
      <c r="K97"/>
      <c r="L97"/>
      <c r="M97"/>
      <c r="N97"/>
      <c r="O97"/>
      <c r="P97" s="10"/>
      <c r="S97" s="25" t="s">
        <v>431</v>
      </c>
      <c r="T97" s="25">
        <v>4072145</v>
      </c>
    </row>
    <row r="98" spans="3:20" ht="11.25" customHeight="1" x14ac:dyDescent="0.25">
      <c r="C98" s="48">
        <v>47772</v>
      </c>
      <c r="D98" s="99" t="s">
        <v>193</v>
      </c>
      <c r="E98" s="10"/>
      <c r="F98" s="92">
        <v>68110</v>
      </c>
      <c r="G98" s="93">
        <v>35000</v>
      </c>
      <c r="H98" s="92">
        <v>35000</v>
      </c>
      <c r="I98" s="92">
        <v>0</v>
      </c>
      <c r="J98" s="92">
        <v>0</v>
      </c>
      <c r="K98"/>
      <c r="L98"/>
      <c r="M98"/>
      <c r="N98"/>
      <c r="O98"/>
      <c r="P98" s="10"/>
      <c r="S98" s="25" t="s">
        <v>29</v>
      </c>
      <c r="T98" s="25">
        <v>4057081</v>
      </c>
    </row>
    <row r="99" spans="3:20" ht="11.25" customHeight="1" x14ac:dyDescent="0.25">
      <c r="C99" s="39">
        <v>3800</v>
      </c>
      <c r="D99" s="94" t="s">
        <v>160</v>
      </c>
      <c r="E99" s="95"/>
      <c r="F99" s="96">
        <v>11705394</v>
      </c>
      <c r="G99" s="97">
        <v>10961142</v>
      </c>
      <c r="H99" s="96">
        <v>10258675</v>
      </c>
      <c r="I99" s="96">
        <v>8844305</v>
      </c>
      <c r="J99" s="96">
        <v>7992515</v>
      </c>
      <c r="K99"/>
      <c r="L99"/>
      <c r="M99"/>
      <c r="N99"/>
      <c r="O99"/>
      <c r="P99" s="10"/>
      <c r="S99" s="25" t="s">
        <v>281</v>
      </c>
      <c r="T99" s="25">
        <v>4420429</v>
      </c>
    </row>
    <row r="100" spans="3:20" ht="11.25" customHeight="1" x14ac:dyDescent="0.25">
      <c r="C100" s="39">
        <v>18081</v>
      </c>
      <c r="D100" s="3" t="s">
        <v>162</v>
      </c>
      <c r="E100"/>
      <c r="F100" s="13">
        <v>219410</v>
      </c>
      <c r="G100" s="56">
        <v>219410</v>
      </c>
      <c r="H100" s="13">
        <v>219410</v>
      </c>
      <c r="I100" s="13">
        <v>219402</v>
      </c>
      <c r="J100" s="13">
        <v>197803</v>
      </c>
      <c r="K100"/>
      <c r="L100"/>
      <c r="M100"/>
      <c r="N100"/>
      <c r="O100"/>
      <c r="P100" s="10"/>
      <c r="S100" s="25" t="s">
        <v>30</v>
      </c>
      <c r="T100" s="25">
        <v>103347</v>
      </c>
    </row>
    <row r="101" spans="3:20" ht="11.25" customHeight="1" x14ac:dyDescent="0.25">
      <c r="C101" s="39">
        <v>17860</v>
      </c>
      <c r="D101" s="3" t="s">
        <v>161</v>
      </c>
      <c r="E101"/>
      <c r="F101" s="13">
        <v>39290990</v>
      </c>
      <c r="G101" s="56">
        <v>35472525</v>
      </c>
      <c r="H101" s="13">
        <v>30597293</v>
      </c>
      <c r="I101" s="13">
        <v>27196353</v>
      </c>
      <c r="J101" s="13">
        <v>24867409</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2300713</v>
      </c>
      <c r="G104" s="56">
        <v>2689866</v>
      </c>
      <c r="H104" s="13">
        <v>2816627</v>
      </c>
      <c r="I104" s="13">
        <v>2385247</v>
      </c>
      <c r="J104" s="13">
        <v>2623500</v>
      </c>
      <c r="K104"/>
      <c r="L104"/>
      <c r="M104"/>
      <c r="N104"/>
      <c r="O104"/>
      <c r="P104" s="10"/>
      <c r="S104" s="25" t="s">
        <v>410</v>
      </c>
      <c r="T104" s="25">
        <v>4057043</v>
      </c>
    </row>
    <row r="105" spans="3:20" ht="11.25" customHeight="1" x14ac:dyDescent="0.25">
      <c r="C105" s="39">
        <v>4993</v>
      </c>
      <c r="D105" s="3" t="s">
        <v>168</v>
      </c>
      <c r="E105"/>
      <c r="F105" s="13">
        <v>-6179276</v>
      </c>
      <c r="G105" s="56">
        <v>-4772306</v>
      </c>
      <c r="H105" s="13">
        <v>-4510242</v>
      </c>
      <c r="I105" s="13">
        <v>-4105987</v>
      </c>
      <c r="J105" s="13">
        <v>-3841049</v>
      </c>
      <c r="K105"/>
      <c r="L105"/>
      <c r="M105"/>
      <c r="N105"/>
      <c r="O105"/>
      <c r="P105" s="10"/>
      <c r="S105" s="25" t="s">
        <v>261</v>
      </c>
      <c r="T105" s="25">
        <v>4057083</v>
      </c>
    </row>
    <row r="106" spans="3:20" ht="11.25" customHeight="1" x14ac:dyDescent="0.25">
      <c r="C106" s="39">
        <v>4992</v>
      </c>
      <c r="D106" s="3" t="s">
        <v>169</v>
      </c>
      <c r="E106"/>
      <c r="F106" s="13">
        <v>2562023</v>
      </c>
      <c r="G106" s="56">
        <v>3415817</v>
      </c>
      <c r="H106" s="13">
        <v>1638362</v>
      </c>
      <c r="I106" s="13">
        <v>1420442</v>
      </c>
      <c r="J106" s="13">
        <v>810978</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-1316540</v>
      </c>
      <c r="G108" s="56">
        <v>1333377</v>
      </c>
      <c r="H108" s="13">
        <v>-55253</v>
      </c>
      <c r="I108" s="13">
        <v>-300298</v>
      </c>
      <c r="J108" s="13">
        <v>-406571</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1.92627573039222</v>
      </c>
      <c r="G111" s="55">
        <v>2.5932416467249402</v>
      </c>
      <c r="H111" s="14">
        <v>2.50799988756054</v>
      </c>
      <c r="I111" s="14">
        <v>1.80766181627616</v>
      </c>
      <c r="J111" s="14">
        <v>0.92453232621133896</v>
      </c>
      <c r="K111"/>
      <c r="L111"/>
      <c r="M111"/>
      <c r="N111"/>
      <c r="O111"/>
      <c r="P111" s="10"/>
      <c r="S111" s="25" t="s">
        <v>291</v>
      </c>
      <c r="T111" s="25">
        <v>4062444</v>
      </c>
    </row>
    <row r="112" spans="3:20" ht="11.25" customHeight="1" x14ac:dyDescent="0.25">
      <c r="C112" s="39">
        <v>284</v>
      </c>
      <c r="D112" s="3" t="s">
        <v>166</v>
      </c>
      <c r="E112"/>
      <c r="F112" s="14">
        <v>10.034273318531501</v>
      </c>
      <c r="G112" s="55">
        <v>13.3532328496754</v>
      </c>
      <c r="H112" s="14">
        <v>13.110320158254</v>
      </c>
      <c r="I112" s="14">
        <v>10.5098230727752</v>
      </c>
      <c r="J112" s="14">
        <v>5.1316218235533198</v>
      </c>
      <c r="K112"/>
      <c r="L112"/>
      <c r="M112"/>
      <c r="N112"/>
      <c r="O112"/>
      <c r="P112" s="10"/>
      <c r="S112" s="25" t="s">
        <v>36</v>
      </c>
      <c r="T112" s="25">
        <v>4057103</v>
      </c>
    </row>
    <row r="113" spans="2:20" ht="11.25" customHeight="1" x14ac:dyDescent="0.25">
      <c r="C113" s="39">
        <v>18791</v>
      </c>
      <c r="D113" s="76" t="s">
        <v>172</v>
      </c>
      <c r="E113" s="61"/>
      <c r="F113" s="100">
        <v>3.0231236828590302</v>
      </c>
      <c r="G113" s="101">
        <v>4.3244791861652798</v>
      </c>
      <c r="H113" s="100">
        <v>4.30499298940566</v>
      </c>
      <c r="I113" s="100">
        <v>3.2833776595947199</v>
      </c>
      <c r="J113" s="100">
        <v>1.73504821730662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6DC500DB-FFE8-49CB-9A22-E5B8B64C358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election activeCell="G1" sqref="A1:G1"/>
    </sheetView>
  </sheetViews>
  <sheetFormatPr defaultRowHeight="13.2" x14ac:dyDescent="0.25"/>
  <sheetData/>
  <phoneticPr fontId="1"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B06AC-A468-42A6-844C-9F34CBA9FFE1}">
  <sheetPr codeName="Sheet20">
    <outlinePr summaryRight="0"/>
    <pageSetUpPr autoPageBreaks="0"/>
  </sheetPr>
  <dimension ref="A1:AB460"/>
  <sheetViews>
    <sheetView showGridLines="0" topLeftCell="A3"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350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Evergy,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_xll.SNL.Clients.Office.Excel.Functions.SNLTable(1,EVRG!F20:G20,EVRG!C24:C35,EVRG!F21:G21,,"Options:Curr=USD,Mag=SNLstandard,ConvMethod=SNLrecommended")</f>
        <v>SNLTable</v>
      </c>
      <c r="D20" s="10"/>
      <c r="E20" s="10"/>
      <c r="F20" s="22">
        <f>VLOOKUP(V40,S:T,2,FALSE)</f>
        <v>8603803</v>
      </c>
      <c r="G20" s="51">
        <f>F20</f>
        <v>8603803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373</v>
      </c>
      <c r="H24" s="129"/>
      <c r="I24"/>
      <c r="J24"/>
      <c r="K24"/>
      <c r="L24"/>
      <c r="M24"/>
      <c r="N24"/>
      <c r="O24"/>
      <c r="P24" s="10"/>
      <c r="V24" t="str">
        <f>SUBSTITUTE(Company_Name,"&amp;","&amp;amp;")</f>
        <v>Evergy, Inc.</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44469</v>
      </c>
      <c r="G26" s="78"/>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43255</v>
      </c>
      <c r="G29" s="78">
        <v>43714</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382</v>
      </c>
      <c r="H34" s="129"/>
      <c r="I34"/>
      <c r="J34"/>
      <c r="K34"/>
      <c r="L34"/>
      <c r="M34"/>
      <c r="N34"/>
      <c r="O34"/>
      <c r="P34" s="10"/>
    </row>
    <row r="35" spans="3:24" ht="11.25" customHeight="1" x14ac:dyDescent="0.25">
      <c r="C35" s="39">
        <v>44948</v>
      </c>
      <c r="D35" s="23" t="s">
        <v>125</v>
      </c>
      <c r="E35" s="10"/>
      <c r="F35" s="30">
        <v>43300</v>
      </c>
      <c r="G35" s="53">
        <v>44319</v>
      </c>
      <c r="H35" s="130"/>
      <c r="I35" s="10"/>
      <c r="J35"/>
      <c r="K35"/>
      <c r="L35"/>
      <c r="M35"/>
      <c r="N35"/>
      <c r="O35"/>
      <c r="P35" s="10"/>
    </row>
    <row r="36" spans="3:24" ht="11.25" hidden="1" customHeight="1" outlineLevel="1" x14ac:dyDescent="0.25">
      <c r="C36" s="12" t="str">
        <f>_xll.SNL.Clients.Office.Excel.Functions.SNLTable(1,EVRG!F36:J36,EVRG!C41:C113,EVRG!F37:J37,,"Options:Curr=USD,Mag=SNLstandard,ConvMethod=SNLrecommended")</f>
        <v>SNLTable</v>
      </c>
      <c r="E36"/>
      <c r="F36" s="11">
        <f>F20</f>
        <v>8603803</v>
      </c>
      <c r="G36" s="54">
        <f>F20</f>
        <v>8603803</v>
      </c>
      <c r="H36" s="11">
        <f>F20</f>
        <v>8603803</v>
      </c>
      <c r="I36" s="11">
        <f>F20</f>
        <v>8603803</v>
      </c>
      <c r="J36" s="11">
        <f>F20</f>
        <v>8603803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Evergy,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45.012294583079701</v>
      </c>
      <c r="G42" s="55">
        <v>45.538400571485198</v>
      </c>
      <c r="H42" s="31">
        <v>45.972036748024998</v>
      </c>
      <c r="I42" s="14">
        <v>54.012624956911402</v>
      </c>
      <c r="J42" s="14">
        <v>48.959622123570497</v>
      </c>
      <c r="K42"/>
      <c r="L42"/>
      <c r="M42"/>
      <c r="N42"/>
      <c r="O42"/>
      <c r="P42" s="10"/>
      <c r="S42" s="25" t="s">
        <v>335</v>
      </c>
      <c r="T42" s="25">
        <v>4056935</v>
      </c>
      <c r="V42" s="8" t="str">
        <f>_xll.SNL.Clients.Office.Excel.Functions.SNLTable(1,EVRG!X42,EVRG!W48:W56,EVRG!X43,,"Options:Curr=USD,Mag=SNLstandard,ConvMethod=SNLrecommended")</f>
        <v>SNLTable</v>
      </c>
      <c r="W42" s="3"/>
      <c r="X42" s="7">
        <f>F36</f>
        <v>8603803</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55.000852099817401</v>
      </c>
      <c r="G44" s="55">
        <v>54.5392922135144</v>
      </c>
      <c r="H44" s="31">
        <v>54.170621959787397</v>
      </c>
      <c r="I44" s="14">
        <v>46.189352809376103</v>
      </c>
      <c r="J44" s="14">
        <v>51.637950603661203</v>
      </c>
      <c r="K44"/>
      <c r="L44"/>
      <c r="M44"/>
      <c r="N44"/>
      <c r="O44"/>
      <c r="P44" s="10"/>
      <c r="S44" s="25" t="s">
        <v>408</v>
      </c>
      <c r="T44" s="25">
        <v>4024697</v>
      </c>
      <c r="V44" s="3"/>
      <c r="W44" s="3"/>
      <c r="X44" s="7">
        <v>1</v>
      </c>
    </row>
    <row r="45" spans="3:24" ht="11.25" customHeight="1" x14ac:dyDescent="0.25">
      <c r="C45" s="39">
        <v>18861</v>
      </c>
      <c r="D45" s="3" t="s">
        <v>163</v>
      </c>
      <c r="E45"/>
      <c r="F45" s="14">
        <v>45.797687157638499</v>
      </c>
      <c r="G45" s="55">
        <v>48.5392192135822</v>
      </c>
      <c r="H45" s="31">
        <v>47.709147855560701</v>
      </c>
      <c r="I45" s="14">
        <v>36.261741640813497</v>
      </c>
      <c r="J45" s="14">
        <v>47.778871031027201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3.4983217144332599</v>
      </c>
      <c r="G47" s="55">
        <v>2.8568931068931098</v>
      </c>
      <c r="H47" s="14">
        <v>3.0522522522522499</v>
      </c>
      <c r="I47" s="14">
        <v>3.2193103448275902</v>
      </c>
      <c r="J47" s="14">
        <v>3.8437146092865202</v>
      </c>
      <c r="K47"/>
      <c r="L47"/>
      <c r="M47"/>
      <c r="N47"/>
      <c r="O47"/>
      <c r="P47" s="10"/>
      <c r="S47" s="25" t="s">
        <v>215</v>
      </c>
      <c r="T47" s="25">
        <v>4056955</v>
      </c>
      <c r="V47" s="3"/>
      <c r="W47" s="3"/>
      <c r="X47" s="7"/>
    </row>
    <row r="48" spans="3:24" ht="11.25" customHeight="1" x14ac:dyDescent="0.25">
      <c r="C48" s="39">
        <v>18778</v>
      </c>
      <c r="D48" s="3" t="s">
        <v>197</v>
      </c>
      <c r="E48"/>
      <c r="F48" s="14">
        <v>3.4983217144332599</v>
      </c>
      <c r="G48" s="55">
        <v>2.8568931068931098</v>
      </c>
      <c r="H48" s="14">
        <v>3.0522522522522499</v>
      </c>
      <c r="I48" s="14">
        <v>3.2193103448275902</v>
      </c>
      <c r="J48" s="14">
        <v>3.8437146092865202</v>
      </c>
      <c r="K48" s="4"/>
      <c r="L48" s="4"/>
      <c r="M48" s="4"/>
      <c r="N48" s="4"/>
      <c r="O48" s="4"/>
      <c r="P48" s="44"/>
      <c r="Q48" s="44"/>
      <c r="S48" s="25" t="s">
        <v>5</v>
      </c>
      <c r="T48" s="25">
        <v>4022309</v>
      </c>
      <c r="V48" s="17" t="s">
        <v>174</v>
      </c>
      <c r="W48" s="114">
        <v>7597</v>
      </c>
      <c r="X48" s="20">
        <v>1873000</v>
      </c>
    </row>
    <row r="49" spans="3:28" ht="11.25" customHeight="1" x14ac:dyDescent="0.25">
      <c r="C49" s="39">
        <v>7270</v>
      </c>
      <c r="D49" s="3" t="s">
        <v>148</v>
      </c>
      <c r="E49"/>
      <c r="F49" s="14">
        <v>6.25254965110038</v>
      </c>
      <c r="G49" s="55">
        <v>5.3516540765824399</v>
      </c>
      <c r="H49" s="14">
        <v>5.5339572192513398</v>
      </c>
      <c r="I49" s="14">
        <v>5.5329041487839801</v>
      </c>
      <c r="J49" s="14">
        <v>6.2140350877193002</v>
      </c>
      <c r="K49"/>
      <c r="L49"/>
      <c r="M49"/>
      <c r="N49"/>
      <c r="O49"/>
      <c r="P49" s="10"/>
      <c r="S49" s="25" t="s">
        <v>6</v>
      </c>
      <c r="T49" s="25">
        <v>4057038</v>
      </c>
      <c r="V49" s="17" t="s">
        <v>175</v>
      </c>
      <c r="W49" s="114">
        <v>7598</v>
      </c>
      <c r="X49" s="20">
        <v>446200</v>
      </c>
    </row>
    <row r="50" spans="3:28" ht="11.25" customHeight="1" x14ac:dyDescent="0.25">
      <c r="C50" s="39">
        <v>11512</v>
      </c>
      <c r="D50" s="3" t="s">
        <v>198</v>
      </c>
      <c r="E50"/>
      <c r="F50" s="14">
        <v>6.2890499194847003</v>
      </c>
      <c r="G50" s="55">
        <v>5.5345141964053104</v>
      </c>
      <c r="H50" s="14">
        <v>5.6417112299465204</v>
      </c>
      <c r="I50" s="14">
        <v>5.8479971387696699</v>
      </c>
      <c r="J50" s="14">
        <v>6.2479532163742704</v>
      </c>
      <c r="K50"/>
      <c r="L50"/>
      <c r="M50"/>
      <c r="N50"/>
      <c r="O50"/>
      <c r="P50" s="10"/>
      <c r="S50" s="25" t="s">
        <v>269</v>
      </c>
      <c r="T50" s="25">
        <v>4135391</v>
      </c>
      <c r="V50" s="18" t="s">
        <v>176</v>
      </c>
      <c r="W50" s="115">
        <v>7599</v>
      </c>
      <c r="X50" s="20">
        <v>805500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640700</v>
      </c>
    </row>
    <row r="52" spans="3:28" ht="11.25" customHeight="1" x14ac:dyDescent="0.25">
      <c r="C52" s="39">
        <v>18788</v>
      </c>
      <c r="D52" s="3" t="s">
        <v>210</v>
      </c>
      <c r="E52"/>
      <c r="F52" s="14">
        <v>4.7168304931965501</v>
      </c>
      <c r="G52" s="55">
        <v>5.0290825018252603</v>
      </c>
      <c r="H52" s="14">
        <v>4.69406798086679</v>
      </c>
      <c r="I52" s="14">
        <v>4.1039405300581802</v>
      </c>
      <c r="J52" s="14">
        <v>0</v>
      </c>
      <c r="K52"/>
      <c r="L52"/>
      <c r="M52"/>
      <c r="N52"/>
      <c r="O52"/>
      <c r="P52" s="10"/>
      <c r="S52" s="25" t="s">
        <v>7</v>
      </c>
      <c r="T52" s="25">
        <v>4007308</v>
      </c>
      <c r="V52" s="19" t="s">
        <v>178</v>
      </c>
      <c r="W52" s="114">
        <v>7601</v>
      </c>
      <c r="X52" s="20">
        <v>354400</v>
      </c>
    </row>
    <row r="53" spans="3:28" ht="11.25" customHeight="1" x14ac:dyDescent="0.25">
      <c r="C53" s="39">
        <v>18794</v>
      </c>
      <c r="D53" s="3" t="s">
        <v>199</v>
      </c>
      <c r="E53"/>
      <c r="F53" s="14">
        <v>5.4283413848631197</v>
      </c>
      <c r="G53" s="55">
        <v>5.58322479812451</v>
      </c>
      <c r="H53" s="14">
        <v>5.6470588235294104</v>
      </c>
      <c r="I53" s="14">
        <v>6.1115879828326198</v>
      </c>
      <c r="J53" s="14">
        <v>6.5918128654970802</v>
      </c>
      <c r="K53"/>
      <c r="L53"/>
      <c r="M53"/>
      <c r="N53"/>
      <c r="O53"/>
      <c r="P53" s="10"/>
      <c r="S53" s="25" t="s">
        <v>217</v>
      </c>
      <c r="T53" s="25">
        <v>4272394</v>
      </c>
      <c r="V53" s="17" t="s">
        <v>179</v>
      </c>
      <c r="W53" s="114">
        <v>7602</v>
      </c>
      <c r="X53" s="20">
        <v>7092000</v>
      </c>
    </row>
    <row r="54" spans="3:28" ht="11.25" customHeight="1" x14ac:dyDescent="0.25">
      <c r="C54" s="39">
        <v>18792</v>
      </c>
      <c r="D54" s="3" t="s">
        <v>200</v>
      </c>
      <c r="E54"/>
      <c r="F54" s="14">
        <v>15.1490608619686</v>
      </c>
      <c r="G54" s="55">
        <v>17.0359795785042</v>
      </c>
      <c r="H54" s="14">
        <v>17.762681334233999</v>
      </c>
      <c r="I54" s="14">
        <v>22.3963724775532</v>
      </c>
      <c r="J54" s="14">
        <v>0</v>
      </c>
      <c r="K54"/>
      <c r="L54"/>
      <c r="M54"/>
      <c r="N54"/>
      <c r="O54"/>
      <c r="P54" s="10"/>
      <c r="S54" s="25" t="s">
        <v>8</v>
      </c>
      <c r="T54" s="25">
        <v>4006321</v>
      </c>
      <c r="V54" s="26" t="s">
        <v>183</v>
      </c>
      <c r="W54" s="116"/>
      <c r="X54" s="20"/>
    </row>
    <row r="55" spans="3:28" ht="11.25" customHeight="1" x14ac:dyDescent="0.25">
      <c r="C55" s="39">
        <v>11576</v>
      </c>
      <c r="D55" s="3" t="s">
        <v>201</v>
      </c>
      <c r="E55"/>
      <c r="F55" s="14">
        <v>4.6277509393451401</v>
      </c>
      <c r="G55" s="55">
        <v>5.5683771815577003</v>
      </c>
      <c r="H55" s="14">
        <v>5.6764705882352899</v>
      </c>
      <c r="I55" s="14">
        <v>6.3569384835479301</v>
      </c>
      <c r="J55" s="14">
        <v>6.3374269005848003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350</v>
      </c>
    </row>
    <row r="57" spans="3:28" ht="11.25" customHeight="1" x14ac:dyDescent="0.25">
      <c r="C57" s="39">
        <v>6419</v>
      </c>
      <c r="D57" s="3" t="s">
        <v>164</v>
      </c>
      <c r="E57"/>
      <c r="F57" s="14">
        <v>0.55119404428115604</v>
      </c>
      <c r="G57" s="55">
        <v>0.68948976992953603</v>
      </c>
      <c r="H57" s="14">
        <v>0.62832313027098796</v>
      </c>
      <c r="I57" s="14">
        <v>0.58628627232142905</v>
      </c>
      <c r="J57" s="14">
        <v>0.88260288940148102</v>
      </c>
      <c r="K57"/>
      <c r="L57"/>
      <c r="M57"/>
      <c r="N57"/>
      <c r="O57"/>
      <c r="P57" s="10"/>
      <c r="S57" s="25" t="s">
        <v>338</v>
      </c>
      <c r="T57" s="25">
        <v>4963960</v>
      </c>
    </row>
    <row r="58" spans="3:28" ht="11.25" customHeight="1" x14ac:dyDescent="0.25">
      <c r="C58" s="39">
        <v>4963</v>
      </c>
      <c r="D58" s="3" t="s">
        <v>202</v>
      </c>
      <c r="E58"/>
      <c r="F58" s="14">
        <v>1.22226430202236</v>
      </c>
      <c r="G58" s="55">
        <v>1.1997017835636901</v>
      </c>
      <c r="H58" s="14">
        <v>1.18200648309597</v>
      </c>
      <c r="I58" s="14">
        <v>0.85836828250272801</v>
      </c>
      <c r="J58" s="14">
        <v>1.06773702207025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1873000</v>
      </c>
      <c r="G61" s="56">
        <v>1136200</v>
      </c>
      <c r="H61" s="13">
        <v>1189200</v>
      </c>
      <c r="I61" s="13">
        <v>1843200</v>
      </c>
      <c r="J61" s="13">
        <v>308043</v>
      </c>
      <c r="K61"/>
      <c r="L61"/>
      <c r="M61"/>
      <c r="N61"/>
      <c r="O61"/>
      <c r="P61" s="10"/>
      <c r="S61" s="25" t="s">
        <v>409</v>
      </c>
      <c r="T61" s="25">
        <v>4086899</v>
      </c>
      <c r="V61" s="28" t="s">
        <v>148</v>
      </c>
      <c r="X61" s="27">
        <f>IF(ISNUMBER(F49),F49,NA())</f>
        <v>6.25254965110038</v>
      </c>
      <c r="Y61" s="27">
        <f>IF(ISNUMBER(G49),G49,NA())</f>
        <v>5.3516540765824399</v>
      </c>
      <c r="Z61" s="27">
        <f>IF(ISNUMBER(H49),H49,NA())</f>
        <v>5.5339572192513398</v>
      </c>
      <c r="AA61" s="27">
        <f>IF(ISNUMBER(I49),I49,NA())</f>
        <v>5.5329041487839801</v>
      </c>
      <c r="AB61" s="27">
        <f>IF(ISNUMBER(J49),J49,NA())</f>
        <v>6.2140350877193002</v>
      </c>
    </row>
    <row r="62" spans="3:28" ht="11.25" customHeight="1" x14ac:dyDescent="0.25">
      <c r="C62" s="39">
        <v>7598</v>
      </c>
      <c r="D62" s="3" t="s">
        <v>204</v>
      </c>
      <c r="E62"/>
      <c r="F62" s="13">
        <v>446200</v>
      </c>
      <c r="G62" s="56">
        <v>394800</v>
      </c>
      <c r="H62" s="13">
        <v>458200</v>
      </c>
      <c r="I62" s="13">
        <v>289200</v>
      </c>
      <c r="J62" s="13">
        <v>336193</v>
      </c>
      <c r="K62"/>
      <c r="L62"/>
      <c r="M62"/>
      <c r="N62"/>
      <c r="O62"/>
      <c r="P62" s="10"/>
      <c r="S62" s="25" t="s">
        <v>11</v>
      </c>
      <c r="T62" s="25">
        <v>4056975</v>
      </c>
      <c r="V62" s="118" t="s">
        <v>187</v>
      </c>
    </row>
    <row r="63" spans="3:28" ht="11.25" customHeight="1" x14ac:dyDescent="0.25">
      <c r="C63" s="39">
        <v>7599</v>
      </c>
      <c r="D63" s="3" t="s">
        <v>205</v>
      </c>
      <c r="E63"/>
      <c r="F63" s="13">
        <v>805500</v>
      </c>
      <c r="G63" s="56">
        <v>446100</v>
      </c>
      <c r="H63" s="13">
        <v>394200</v>
      </c>
      <c r="I63" s="13">
        <v>456100</v>
      </c>
      <c r="J63" s="13">
        <v>287467</v>
      </c>
      <c r="K63"/>
      <c r="L63"/>
      <c r="M63"/>
      <c r="N63"/>
      <c r="O63"/>
      <c r="P63" s="10"/>
      <c r="S63" s="25" t="s">
        <v>270</v>
      </c>
      <c r="T63" s="25">
        <v>4098671</v>
      </c>
      <c r="V63" s="28" t="s">
        <v>188</v>
      </c>
    </row>
    <row r="64" spans="3:28" ht="11.25" customHeight="1" x14ac:dyDescent="0.25">
      <c r="C64" s="39">
        <v>7600</v>
      </c>
      <c r="D64" s="3" t="s">
        <v>206</v>
      </c>
      <c r="E64"/>
      <c r="F64" s="13">
        <v>640700</v>
      </c>
      <c r="G64" s="56">
        <v>805300</v>
      </c>
      <c r="H64" s="13">
        <v>445300</v>
      </c>
      <c r="I64" s="13">
        <v>292200</v>
      </c>
      <c r="J64" s="13">
        <v>23541</v>
      </c>
      <c r="K64"/>
      <c r="L64"/>
      <c r="M64"/>
      <c r="N64"/>
      <c r="O64"/>
      <c r="P64" s="10"/>
      <c r="S64" s="25" t="s">
        <v>395</v>
      </c>
      <c r="T64" s="25">
        <v>4545218</v>
      </c>
      <c r="V64" s="28" t="s">
        <v>189</v>
      </c>
    </row>
    <row r="65" spans="3:28" ht="11.25" customHeight="1" x14ac:dyDescent="0.25">
      <c r="C65" s="39">
        <v>7601</v>
      </c>
      <c r="D65" s="3" t="s">
        <v>207</v>
      </c>
      <c r="E65"/>
      <c r="F65" s="13">
        <v>354400</v>
      </c>
      <c r="G65" s="56">
        <v>640600</v>
      </c>
      <c r="H65" s="13">
        <v>804700</v>
      </c>
      <c r="I65" s="13">
        <v>443500</v>
      </c>
      <c r="J65" s="13">
        <v>4092</v>
      </c>
      <c r="K65"/>
      <c r="L65"/>
      <c r="M65"/>
      <c r="N65"/>
      <c r="O65"/>
      <c r="P65" s="10"/>
      <c r="S65" s="25" t="s">
        <v>218</v>
      </c>
      <c r="T65" s="25">
        <v>4057157</v>
      </c>
      <c r="V65" s="28" t="s">
        <v>164</v>
      </c>
      <c r="X65" s="27">
        <f>IF(ISNUMBER(F57),F57,NA())</f>
        <v>0.55119404428115604</v>
      </c>
      <c r="Y65" s="27">
        <f>IF(ISNUMBER(G57),G57,NA())</f>
        <v>0.68948976992953603</v>
      </c>
      <c r="Z65" s="27">
        <f>IF(ISNUMBER(H57),H57,NA())</f>
        <v>0.62832313027098796</v>
      </c>
      <c r="AA65" s="27">
        <f>IF(ISNUMBER(I57),I57,NA())</f>
        <v>0.58628627232142905</v>
      </c>
      <c r="AB65" s="27">
        <f>IF(ISNUMBER(J57),J57,NA())</f>
        <v>0.88260288940148102</v>
      </c>
    </row>
    <row r="66" spans="3:28" ht="11.25" customHeight="1" x14ac:dyDescent="0.25">
      <c r="C66" s="39">
        <v>7602</v>
      </c>
      <c r="D66" s="3" t="s">
        <v>208</v>
      </c>
      <c r="E66"/>
      <c r="F66" s="13">
        <v>7092000</v>
      </c>
      <c r="G66" s="56">
        <v>6949400</v>
      </c>
      <c r="H66" s="13">
        <v>6711000</v>
      </c>
      <c r="I66" s="13">
        <v>5251500</v>
      </c>
      <c r="J66" s="13">
        <v>3162556</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45.012294583079701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5586700</v>
      </c>
      <c r="G69" s="56">
        <v>4913400</v>
      </c>
      <c r="H69" s="13">
        <v>5147800</v>
      </c>
      <c r="I69" s="13">
        <v>4275900</v>
      </c>
      <c r="J69" s="13">
        <v>2571000</v>
      </c>
      <c r="K69" s="4"/>
      <c r="L69" s="4"/>
      <c r="M69" s="4"/>
      <c r="N69"/>
      <c r="O69"/>
      <c r="P69" s="10"/>
      <c r="S69" s="25" t="s">
        <v>340</v>
      </c>
      <c r="T69" s="25">
        <v>4057049</v>
      </c>
      <c r="V69" s="28" t="str">
        <f>"Total Debt -"</f>
        <v>Total Debt -</v>
      </c>
      <c r="X69" s="47">
        <f>F44</f>
        <v>55.000852099817401</v>
      </c>
    </row>
    <row r="70" spans="3:28" ht="11.25" customHeight="1" x14ac:dyDescent="0.25">
      <c r="C70" s="39">
        <v>18630</v>
      </c>
      <c r="D70" s="3" t="s">
        <v>135</v>
      </c>
      <c r="F70" s="13">
        <v>1557000</v>
      </c>
      <c r="G70" s="56">
        <v>1099000</v>
      </c>
      <c r="H70" s="13">
        <v>1265000</v>
      </c>
      <c r="I70" s="13">
        <v>1078700</v>
      </c>
      <c r="J70" s="13">
        <v>541500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4.7168304931965501</v>
      </c>
      <c r="Y71" s="27">
        <f>IF(ISNUMBER(G52),G52,NA())</f>
        <v>5.0290825018252603</v>
      </c>
      <c r="Z71" s="27">
        <f>IF(ISNUMBER(H52),H52,NA())</f>
        <v>4.69406798086679</v>
      </c>
      <c r="AA71" s="27">
        <f>IF(ISNUMBER(I52),I52,NA())</f>
        <v>4.1039405300581802</v>
      </c>
      <c r="AB71" s="27">
        <f>IF(ISNUMBER(J52),J52,NA())</f>
        <v>0</v>
      </c>
    </row>
    <row r="72" spans="3:28" ht="11.25" customHeight="1" x14ac:dyDescent="0.25">
      <c r="C72" s="39">
        <v>18632</v>
      </c>
      <c r="D72" s="3" t="s">
        <v>137</v>
      </c>
      <c r="E72" s="5"/>
      <c r="F72" s="13">
        <v>1384300</v>
      </c>
      <c r="G72" s="56">
        <v>1356000</v>
      </c>
      <c r="H72" s="13">
        <v>1429500</v>
      </c>
      <c r="I72" s="13">
        <v>1287600</v>
      </c>
      <c r="J72" s="13">
        <v>805600</v>
      </c>
      <c r="K72"/>
      <c r="L72"/>
      <c r="M72"/>
      <c r="N72"/>
      <c r="O72"/>
      <c r="P72" s="10"/>
      <c r="S72" s="25" t="s">
        <v>271</v>
      </c>
      <c r="T72" s="25">
        <v>4082886</v>
      </c>
    </row>
    <row r="73" spans="3:28" ht="11.25" customHeight="1" x14ac:dyDescent="0.25">
      <c r="C73" s="39">
        <v>18636</v>
      </c>
      <c r="D73" s="3" t="s">
        <v>138</v>
      </c>
      <c r="F73" s="13">
        <v>896400</v>
      </c>
      <c r="G73" s="56">
        <v>880100</v>
      </c>
      <c r="H73" s="13">
        <v>861700</v>
      </c>
      <c r="I73" s="13">
        <v>618800</v>
      </c>
      <c r="J73" s="13">
        <v>371700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4218200</v>
      </c>
      <c r="G75" s="56">
        <v>3699300</v>
      </c>
      <c r="H75" s="13">
        <v>3921700</v>
      </c>
      <c r="I75" s="13">
        <v>3254200</v>
      </c>
      <c r="J75" s="13">
        <v>1886400</v>
      </c>
      <c r="K75"/>
      <c r="L75"/>
      <c r="M75"/>
      <c r="N75"/>
      <c r="O75"/>
      <c r="P75" s="10"/>
      <c r="S75" s="25" t="s">
        <v>16</v>
      </c>
      <c r="T75" s="25">
        <v>4056958</v>
      </c>
    </row>
    <row r="76" spans="3:28" ht="11.25" customHeight="1" x14ac:dyDescent="0.25">
      <c r="C76" s="39">
        <v>6200</v>
      </c>
      <c r="D76" s="3" t="s">
        <v>141</v>
      </c>
      <c r="F76" s="13">
        <v>2329700</v>
      </c>
      <c r="G76" s="56">
        <v>2054500</v>
      </c>
      <c r="H76" s="13">
        <v>2069700</v>
      </c>
      <c r="I76" s="13">
        <v>1547000</v>
      </c>
      <c r="J76" s="13">
        <v>1062600</v>
      </c>
      <c r="K76"/>
      <c r="L76"/>
      <c r="M76"/>
      <c r="N76"/>
      <c r="O76"/>
      <c r="P76" s="10"/>
      <c r="S76" s="25" t="s">
        <v>312</v>
      </c>
      <c r="T76" s="25">
        <v>4246977</v>
      </c>
    </row>
    <row r="77" spans="3:28" ht="11.25" customHeight="1" x14ac:dyDescent="0.25">
      <c r="C77" s="39">
        <v>28017</v>
      </c>
      <c r="D77" s="3" t="s">
        <v>150</v>
      </c>
      <c r="E77"/>
      <c r="F77" s="13">
        <v>2343300</v>
      </c>
      <c r="G77" s="56">
        <v>2124700</v>
      </c>
      <c r="H77" s="13">
        <v>2110000</v>
      </c>
      <c r="I77" s="13">
        <v>1635100</v>
      </c>
      <c r="J77" s="13">
        <v>1068400</v>
      </c>
      <c r="K77"/>
      <c r="L77"/>
      <c r="M77"/>
      <c r="N77"/>
      <c r="O77"/>
      <c r="P77" s="10"/>
      <c r="S77" s="25" t="s">
        <v>272</v>
      </c>
      <c r="T77" s="25">
        <v>4142320</v>
      </c>
    </row>
    <row r="78" spans="3:28" ht="11.25" customHeight="1" x14ac:dyDescent="0.25">
      <c r="C78" s="39">
        <v>4424</v>
      </c>
      <c r="D78" s="3" t="s">
        <v>142</v>
      </c>
      <c r="F78" s="13">
        <v>1009300</v>
      </c>
      <c r="G78" s="56">
        <v>732200</v>
      </c>
      <c r="H78" s="13">
        <v>782600</v>
      </c>
      <c r="I78" s="13">
        <v>605000</v>
      </c>
      <c r="J78" s="13">
        <v>487700</v>
      </c>
      <c r="K78"/>
      <c r="L78"/>
      <c r="M78"/>
      <c r="N78"/>
      <c r="O78"/>
      <c r="P78" s="10"/>
      <c r="S78" s="25" t="s">
        <v>273</v>
      </c>
      <c r="T78" s="25">
        <v>4237697</v>
      </c>
    </row>
    <row r="79" spans="3:28" ht="11.25" customHeight="1" x14ac:dyDescent="0.25">
      <c r="C79" s="39">
        <v>4427</v>
      </c>
      <c r="D79" s="3" t="s">
        <v>143</v>
      </c>
      <c r="F79" s="13">
        <v>117400</v>
      </c>
      <c r="G79" s="56">
        <v>102200</v>
      </c>
      <c r="H79" s="13">
        <v>97000</v>
      </c>
      <c r="I79" s="13">
        <v>59000</v>
      </c>
      <c r="J79" s="13">
        <v>151200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891900</v>
      </c>
      <c r="G81" s="93">
        <v>630000</v>
      </c>
      <c r="H81" s="92">
        <v>685600</v>
      </c>
      <c r="I81" s="92">
        <v>546000</v>
      </c>
      <c r="J81" s="92">
        <v>336500</v>
      </c>
      <c r="K81"/>
      <c r="L81"/>
      <c r="M81"/>
      <c r="N81"/>
      <c r="O81"/>
      <c r="P81" s="10"/>
      <c r="S81" s="25" t="s">
        <v>275</v>
      </c>
      <c r="T81" s="25">
        <v>4276419</v>
      </c>
    </row>
    <row r="82" spans="3:20" ht="11.25" customHeight="1" x14ac:dyDescent="0.25">
      <c r="C82" s="39">
        <v>833</v>
      </c>
      <c r="D82" s="94" t="s">
        <v>146</v>
      </c>
      <c r="E82" s="95"/>
      <c r="F82" s="96">
        <v>891900</v>
      </c>
      <c r="G82" s="97">
        <v>630000</v>
      </c>
      <c r="H82" s="96">
        <v>685600</v>
      </c>
      <c r="I82" s="96">
        <v>546000</v>
      </c>
      <c r="J82" s="96">
        <v>336500</v>
      </c>
      <c r="K82"/>
      <c r="L82"/>
      <c r="M82"/>
      <c r="N82"/>
      <c r="O82"/>
      <c r="P82" s="10"/>
      <c r="S82" s="25" t="s">
        <v>17</v>
      </c>
      <c r="T82" s="25">
        <v>4057059</v>
      </c>
    </row>
    <row r="83" spans="3:20" ht="11.25" customHeight="1" x14ac:dyDescent="0.25">
      <c r="C83" s="39">
        <v>47814</v>
      </c>
      <c r="D83" s="32" t="s">
        <v>190</v>
      </c>
      <c r="F83" s="13">
        <v>12200</v>
      </c>
      <c r="G83" s="56">
        <v>11700</v>
      </c>
      <c r="H83" s="13">
        <v>15700</v>
      </c>
      <c r="I83" s="13">
        <v>10200</v>
      </c>
      <c r="J83" s="13">
        <v>12600</v>
      </c>
      <c r="K83" s="16"/>
      <c r="L83"/>
      <c r="M83"/>
      <c r="N83"/>
      <c r="O83"/>
      <c r="P83" s="10"/>
      <c r="S83" s="25" t="s">
        <v>18</v>
      </c>
      <c r="T83" s="25">
        <v>4057141</v>
      </c>
    </row>
    <row r="84" spans="3:20" ht="11.25" customHeight="1" x14ac:dyDescent="0.25">
      <c r="C84" s="39">
        <v>47813</v>
      </c>
      <c r="D84" s="29" t="s">
        <v>191</v>
      </c>
      <c r="E84"/>
      <c r="F84" s="13">
        <v>879700</v>
      </c>
      <c r="G84" s="56">
        <v>618300</v>
      </c>
      <c r="H84" s="13">
        <v>669900</v>
      </c>
      <c r="I84" s="13">
        <v>535800</v>
      </c>
      <c r="J84" s="13">
        <v>323900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1710300</v>
      </c>
      <c r="G87" s="56">
        <v>1624300</v>
      </c>
      <c r="H87" s="13">
        <v>1467700</v>
      </c>
      <c r="I87" s="13">
        <v>1681000</v>
      </c>
      <c r="J87" s="13">
        <v>727000</v>
      </c>
      <c r="K87"/>
      <c r="L87"/>
      <c r="M87"/>
      <c r="N87"/>
      <c r="O87"/>
      <c r="P87" s="10"/>
      <c r="S87" s="25" t="s">
        <v>21</v>
      </c>
      <c r="T87" s="25">
        <v>4057039</v>
      </c>
    </row>
    <row r="88" spans="3:20" ht="11.25" customHeight="1" x14ac:dyDescent="0.25">
      <c r="C88" s="39">
        <v>18807</v>
      </c>
      <c r="D88" s="3" t="s">
        <v>152</v>
      </c>
      <c r="E88"/>
      <c r="F88" s="13">
        <v>21241100</v>
      </c>
      <c r="G88" s="56">
        <v>20199100</v>
      </c>
      <c r="H88" s="13">
        <v>19450900</v>
      </c>
      <c r="I88" s="13">
        <v>18951700</v>
      </c>
      <c r="J88" s="13">
        <v>9730100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2336600</v>
      </c>
      <c r="G91" s="93">
        <v>2336600</v>
      </c>
      <c r="H91" s="92">
        <v>2336600</v>
      </c>
      <c r="I91" s="92">
        <v>2338900</v>
      </c>
      <c r="J91" s="92">
        <v>0</v>
      </c>
      <c r="K91"/>
      <c r="L91"/>
      <c r="M91"/>
      <c r="N91"/>
      <c r="O91"/>
      <c r="P91" s="10"/>
      <c r="S91" s="25" t="s">
        <v>23</v>
      </c>
      <c r="T91" s="25">
        <v>4056982</v>
      </c>
    </row>
    <row r="92" spans="3:20" ht="11.25" customHeight="1" x14ac:dyDescent="0.25">
      <c r="C92" s="39">
        <v>220</v>
      </c>
      <c r="D92" s="98" t="s">
        <v>156</v>
      </c>
      <c r="E92" s="95"/>
      <c r="F92" s="96">
        <v>28520500</v>
      </c>
      <c r="G92" s="97">
        <v>27114800</v>
      </c>
      <c r="H92" s="96">
        <v>25975900</v>
      </c>
      <c r="I92" s="96">
        <v>25598100</v>
      </c>
      <c r="J92" s="96">
        <v>11624400</v>
      </c>
      <c r="K92"/>
      <c r="L92"/>
      <c r="M92"/>
      <c r="N92"/>
      <c r="O92"/>
      <c r="P92" s="10"/>
      <c r="S92" s="25" t="s">
        <v>24</v>
      </c>
      <c r="T92" s="25">
        <v>4004172</v>
      </c>
    </row>
    <row r="93" spans="3:20" ht="11.25" customHeight="1" x14ac:dyDescent="0.25">
      <c r="C93" s="39">
        <v>6361</v>
      </c>
      <c r="D93" s="3" t="s">
        <v>157</v>
      </c>
      <c r="E93"/>
      <c r="F93" s="13">
        <v>3102900</v>
      </c>
      <c r="G93" s="56">
        <v>2355800</v>
      </c>
      <c r="H93" s="13">
        <v>2335900</v>
      </c>
      <c r="I93" s="13">
        <v>2867200</v>
      </c>
      <c r="J93" s="13">
        <v>823700</v>
      </c>
      <c r="K93"/>
      <c r="L93"/>
      <c r="M93"/>
      <c r="N93"/>
      <c r="O93"/>
      <c r="P93" s="10"/>
      <c r="S93" s="25" t="s">
        <v>25</v>
      </c>
      <c r="T93" s="25">
        <v>4000672</v>
      </c>
    </row>
    <row r="94" spans="3:20" ht="11.25" customHeight="1" x14ac:dyDescent="0.25">
      <c r="C94" s="39">
        <v>6148</v>
      </c>
      <c r="D94" s="3" t="s">
        <v>158</v>
      </c>
      <c r="E94"/>
      <c r="F94" s="13">
        <v>9405700</v>
      </c>
      <c r="G94" s="56">
        <v>9308900</v>
      </c>
      <c r="H94" s="13">
        <v>8895800</v>
      </c>
      <c r="I94" s="13">
        <v>6732500</v>
      </c>
      <c r="J94" s="13">
        <v>3813849</v>
      </c>
      <c r="K94"/>
      <c r="L94"/>
      <c r="M94"/>
      <c r="N94"/>
      <c r="O94"/>
      <c r="P94" s="10"/>
      <c r="S94" s="25" t="s">
        <v>26</v>
      </c>
      <c r="T94" s="25">
        <v>4059402</v>
      </c>
    </row>
    <row r="95" spans="3:20" ht="11.25" customHeight="1" x14ac:dyDescent="0.25">
      <c r="C95" s="39">
        <v>18082</v>
      </c>
      <c r="D95" s="3" t="s">
        <v>159</v>
      </c>
      <c r="E95"/>
      <c r="F95" s="13">
        <v>1142800</v>
      </c>
      <c r="G95" s="56">
        <v>1091900</v>
      </c>
      <c r="H95" s="13">
        <v>813200</v>
      </c>
      <c r="I95" s="13">
        <v>828900</v>
      </c>
      <c r="J95" s="13">
        <v>468439</v>
      </c>
      <c r="K95"/>
      <c r="L95"/>
      <c r="M95"/>
      <c r="N95"/>
      <c r="O95"/>
      <c r="P95" s="10"/>
      <c r="S95" s="25" t="s">
        <v>27</v>
      </c>
      <c r="T95" s="25">
        <v>4057080</v>
      </c>
    </row>
    <row r="96" spans="3:20" ht="11.25" customHeight="1" x14ac:dyDescent="0.25">
      <c r="C96" s="39">
        <v>845</v>
      </c>
      <c r="D96" s="3" t="s">
        <v>173</v>
      </c>
      <c r="E96"/>
      <c r="F96" s="13">
        <v>11295800</v>
      </c>
      <c r="G96" s="56">
        <v>10459600</v>
      </c>
      <c r="H96" s="13">
        <v>10100600</v>
      </c>
      <c r="I96" s="13">
        <v>8575700</v>
      </c>
      <c r="J96" s="13">
        <v>4121892</v>
      </c>
      <c r="K96"/>
      <c r="L96"/>
      <c r="M96"/>
      <c r="N96"/>
      <c r="O96"/>
      <c r="P96" s="10"/>
      <c r="S96" s="25" t="s">
        <v>28</v>
      </c>
      <c r="T96" s="25">
        <v>4057041</v>
      </c>
    </row>
    <row r="97" spans="3:20" ht="11.25" customHeight="1" x14ac:dyDescent="0.25">
      <c r="C97" s="39">
        <v>49691</v>
      </c>
      <c r="D97" s="32" t="s">
        <v>192</v>
      </c>
      <c r="E97"/>
      <c r="F97" s="13">
        <v>9244400</v>
      </c>
      <c r="G97" s="56">
        <v>8733400</v>
      </c>
      <c r="H97" s="13">
        <v>8571900</v>
      </c>
      <c r="I97" s="13">
        <v>10028200</v>
      </c>
      <c r="J97" s="13">
        <v>3908100</v>
      </c>
      <c r="K97"/>
      <c r="L97"/>
      <c r="M97"/>
      <c r="N97"/>
      <c r="O97"/>
      <c r="P97" s="10"/>
      <c r="S97" s="25" t="s">
        <v>431</v>
      </c>
      <c r="T97" s="25">
        <v>4072145</v>
      </c>
    </row>
    <row r="98" spans="3:20" ht="11.25" customHeight="1" x14ac:dyDescent="0.25">
      <c r="C98" s="48">
        <v>47772</v>
      </c>
      <c r="D98" s="99" t="s">
        <v>193</v>
      </c>
      <c r="E98" s="10"/>
      <c r="F98" s="92">
        <v>-2700</v>
      </c>
      <c r="G98" s="93">
        <v>-14900</v>
      </c>
      <c r="H98" s="92">
        <v>-26600</v>
      </c>
      <c r="I98" s="92">
        <v>-37500</v>
      </c>
      <c r="J98" s="92">
        <v>-47700</v>
      </c>
      <c r="K98"/>
      <c r="L98"/>
      <c r="M98"/>
      <c r="N98"/>
      <c r="O98"/>
      <c r="P98" s="10"/>
      <c r="S98" s="25" t="s">
        <v>29</v>
      </c>
      <c r="T98" s="25">
        <v>4057081</v>
      </c>
    </row>
    <row r="99" spans="3:20" ht="11.25" customHeight="1" x14ac:dyDescent="0.25">
      <c r="C99" s="39">
        <v>3800</v>
      </c>
      <c r="D99" s="94" t="s">
        <v>160</v>
      </c>
      <c r="E99" s="95"/>
      <c r="F99" s="96">
        <v>9241700</v>
      </c>
      <c r="G99" s="97">
        <v>8718500</v>
      </c>
      <c r="H99" s="96">
        <v>8545300</v>
      </c>
      <c r="I99" s="96">
        <v>9990700</v>
      </c>
      <c r="J99" s="96">
        <v>3860400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20537500</v>
      </c>
      <c r="G101" s="56">
        <v>19178100</v>
      </c>
      <c r="H101" s="13">
        <v>18645900</v>
      </c>
      <c r="I101" s="13">
        <v>18566400</v>
      </c>
      <c r="J101" s="13">
        <v>7982292</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1351700</v>
      </c>
      <c r="G104" s="56">
        <v>1753800</v>
      </c>
      <c r="H104" s="13">
        <v>1749000</v>
      </c>
      <c r="I104" s="13">
        <v>1497800</v>
      </c>
      <c r="J104" s="13">
        <v>912700</v>
      </c>
      <c r="K104"/>
      <c r="L104"/>
      <c r="M104"/>
      <c r="N104"/>
      <c r="O104"/>
      <c r="P104" s="10"/>
      <c r="S104" s="25" t="s">
        <v>410</v>
      </c>
      <c r="T104" s="25">
        <v>4057043</v>
      </c>
    </row>
    <row r="105" spans="3:20" ht="11.25" customHeight="1" x14ac:dyDescent="0.25">
      <c r="C105" s="39">
        <v>4993</v>
      </c>
      <c r="D105" s="3" t="s">
        <v>168</v>
      </c>
      <c r="E105"/>
      <c r="F105" s="13">
        <v>-1913800</v>
      </c>
      <c r="G105" s="56">
        <v>-1533700</v>
      </c>
      <c r="H105" s="13">
        <v>-1080300</v>
      </c>
      <c r="I105" s="13">
        <v>197400</v>
      </c>
      <c r="J105" s="13">
        <v>-780800</v>
      </c>
      <c r="K105"/>
      <c r="L105"/>
      <c r="M105"/>
      <c r="N105"/>
      <c r="O105"/>
      <c r="P105" s="10"/>
      <c r="S105" s="25" t="s">
        <v>261</v>
      </c>
      <c r="T105" s="25">
        <v>4057083</v>
      </c>
    </row>
    <row r="106" spans="3:20" ht="11.25" customHeight="1" x14ac:dyDescent="0.25">
      <c r="C106" s="39">
        <v>4992</v>
      </c>
      <c r="D106" s="3" t="s">
        <v>169</v>
      </c>
      <c r="E106"/>
      <c r="F106" s="13">
        <v>443400</v>
      </c>
      <c r="G106" s="56">
        <v>-98400</v>
      </c>
      <c r="H106" s="13">
        <v>-805800</v>
      </c>
      <c r="I106" s="13">
        <v>-1538400</v>
      </c>
      <c r="J106" s="13">
        <v>-131600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-118700</v>
      </c>
      <c r="G108" s="56">
        <v>121700</v>
      </c>
      <c r="H108" s="13">
        <v>-137100</v>
      </c>
      <c r="I108" s="13">
        <v>156800</v>
      </c>
      <c r="J108" s="13">
        <v>300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3.18454252550575</v>
      </c>
      <c r="G111" s="55">
        <v>2.3804654471189499</v>
      </c>
      <c r="H111" s="14">
        <v>2.6503378639575699</v>
      </c>
      <c r="I111" s="14">
        <v>2.9337094499294798</v>
      </c>
      <c r="J111" s="14">
        <v>0</v>
      </c>
      <c r="K111"/>
      <c r="L111"/>
      <c r="M111"/>
      <c r="N111"/>
      <c r="O111"/>
      <c r="P111" s="10"/>
      <c r="S111" s="25" t="s">
        <v>291</v>
      </c>
      <c r="T111" s="25">
        <v>4062444</v>
      </c>
    </row>
    <row r="112" spans="3:20" ht="11.25" customHeight="1" x14ac:dyDescent="0.25">
      <c r="C112" s="39">
        <v>284</v>
      </c>
      <c r="D112" s="3" t="s">
        <v>166</v>
      </c>
      <c r="E112"/>
      <c r="F112" s="14">
        <v>9.8925232089974404</v>
      </c>
      <c r="G112" s="55">
        <v>7.3152889539136803</v>
      </c>
      <c r="H112" s="14">
        <v>7.5957711408336399</v>
      </c>
      <c r="I112" s="14">
        <v>7.8838503801142101</v>
      </c>
      <c r="J112" s="14">
        <v>0</v>
      </c>
      <c r="K112"/>
      <c r="L112"/>
      <c r="M112"/>
      <c r="N112"/>
      <c r="O112"/>
      <c r="P112" s="10"/>
      <c r="S112" s="25" t="s">
        <v>36</v>
      </c>
      <c r="T112" s="25">
        <v>4057103</v>
      </c>
    </row>
    <row r="113" spans="2:20" ht="11.25" customHeight="1" x14ac:dyDescent="0.25">
      <c r="C113" s="39">
        <v>18791</v>
      </c>
      <c r="D113" s="76" t="s">
        <v>172</v>
      </c>
      <c r="E113" s="61"/>
      <c r="F113" s="100">
        <v>4.4584522637180299</v>
      </c>
      <c r="G113" s="101">
        <v>3.3255297753683801</v>
      </c>
      <c r="H113" s="100">
        <v>3.65821367281371</v>
      </c>
      <c r="I113" s="100">
        <v>4.1131969891397997</v>
      </c>
      <c r="J113" s="100">
        <v>0</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AB1C67E9-024E-4411-911E-43F00E3E13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D68EF-89AB-4E96-9929-FD69E45175A1}">
  <sheetPr codeName="Sheet21">
    <outlinePr summaryRight="0"/>
    <pageSetUpPr autoPageBreaks="0"/>
  </sheetPr>
  <dimension ref="A1:AB460"/>
  <sheetViews>
    <sheetView showGridLines="0" zoomScale="75" zoomScaleNormal="75"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293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Eversource Energy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_xll.SNL.Clients.Office.Excel.Functions.SNLTable(1,ES!F20:G20,ES!C24:C35,ES!F21:G21,,"Options:Curr=USD,Mag=SNLstandard,ConvMethod=SNLrecommended")</f>
        <v>SNLTable</v>
      </c>
      <c r="D20" s="10"/>
      <c r="E20" s="10"/>
      <c r="F20" s="22">
        <f>VLOOKUP(V40,S:T,2,FALSE)</f>
        <v>4057052</v>
      </c>
      <c r="G20" s="51">
        <f>F20</f>
        <v>4057052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Eversource Energy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44690</v>
      </c>
      <c r="G26" s="78">
        <v>44727</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374</v>
      </c>
      <c r="G28" s="52" t="s">
        <v>181</v>
      </c>
      <c r="H28" s="129"/>
      <c r="I28"/>
      <c r="J28"/>
      <c r="K28"/>
      <c r="L28"/>
      <c r="M28"/>
      <c r="N28"/>
      <c r="O28"/>
      <c r="P28" s="10"/>
    </row>
    <row r="29" spans="3:27" ht="11.25" customHeight="1" x14ac:dyDescent="0.25">
      <c r="C29" s="48">
        <v>44952</v>
      </c>
      <c r="D29" s="76" t="s">
        <v>125</v>
      </c>
      <c r="E29" s="61"/>
      <c r="F29" s="77">
        <v>43671</v>
      </c>
      <c r="G29" s="78">
        <v>44727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43671</v>
      </c>
      <c r="G35" s="53">
        <v>44727</v>
      </c>
      <c r="H35" s="130"/>
      <c r="I35" s="10"/>
      <c r="J35"/>
      <c r="K35"/>
      <c r="L35"/>
      <c r="M35"/>
      <c r="N35"/>
      <c r="O35"/>
      <c r="P35" s="10"/>
    </row>
    <row r="36" spans="3:24" ht="11.25" hidden="1" customHeight="1" outlineLevel="1" x14ac:dyDescent="0.25">
      <c r="C36" s="12" t="str">
        <f>_xll.SNL.Clients.Office.Excel.Functions.SNLTable(1,ES!F36:J36,ES!C41:C113,ES!F37:J37,,"Options:Curr=USD,Mag=SNLstandard,ConvMethod=SNLrecommended")</f>
        <v>SNLTable</v>
      </c>
      <c r="E36"/>
      <c r="F36" s="11">
        <f>F20</f>
        <v>4057052</v>
      </c>
      <c r="G36" s="54">
        <f>F20</f>
        <v>4057052</v>
      </c>
      <c r="H36" s="11">
        <f>F20</f>
        <v>4057052</v>
      </c>
      <c r="I36" s="11">
        <f>F20</f>
        <v>4057052</v>
      </c>
      <c r="J36" s="11">
        <f>F20</f>
        <v>4057052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Eversource Energy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41.617584472484403</v>
      </c>
      <c r="G42" s="55">
        <v>43.533113380731898</v>
      </c>
      <c r="H42" s="31">
        <v>44.445801240464199</v>
      </c>
      <c r="I42" s="14">
        <v>43.701289187644903</v>
      </c>
      <c r="J42" s="14">
        <v>44.9466836367844</v>
      </c>
      <c r="K42"/>
      <c r="L42"/>
      <c r="M42"/>
      <c r="N42"/>
      <c r="O42"/>
      <c r="P42" s="10"/>
      <c r="S42" s="25" t="s">
        <v>335</v>
      </c>
      <c r="T42" s="25">
        <v>4056935</v>
      </c>
      <c r="V42" s="8" t="str">
        <f>_xll.SNL.Clients.Office.Excel.Functions.SNLTable(1,ES!X42,ES!W48:W56,ES!X43,,"Options:Curr=USD,Mag=SNLstandard,ConvMethod=SNLrecommended")</f>
        <v>SNLTable</v>
      </c>
      <c r="W42" s="3"/>
      <c r="X42" s="7">
        <f>F36</f>
        <v>4057052</v>
      </c>
    </row>
    <row r="43" spans="3:24" ht="11.25" customHeight="1" x14ac:dyDescent="0.25">
      <c r="C43" s="39">
        <v>18869</v>
      </c>
      <c r="D43" s="3" t="s">
        <v>196</v>
      </c>
      <c r="E43"/>
      <c r="F43" s="14">
        <v>0.44346005453102</v>
      </c>
      <c r="G43" s="55">
        <v>0.48155968753874201</v>
      </c>
      <c r="H43" s="31">
        <v>0.54746132887941401</v>
      </c>
      <c r="I43" s="14">
        <v>0.59186191953105105</v>
      </c>
      <c r="J43" s="14">
        <v>0.63072370000353095</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57.938955472984603</v>
      </c>
      <c r="G44" s="55">
        <v>55.985326931729297</v>
      </c>
      <c r="H44" s="31">
        <v>55.006737430656301</v>
      </c>
      <c r="I44" s="14">
        <v>55.706848892824098</v>
      </c>
      <c r="J44" s="14">
        <v>54.4225926632121</v>
      </c>
      <c r="K44"/>
      <c r="L44"/>
      <c r="M44"/>
      <c r="N44"/>
      <c r="O44"/>
      <c r="P44" s="10"/>
      <c r="S44" s="25" t="s">
        <v>408</v>
      </c>
      <c r="T44" s="25">
        <v>4024697</v>
      </c>
      <c r="V44" s="3"/>
      <c r="W44" s="3"/>
      <c r="X44" s="7">
        <v>1</v>
      </c>
    </row>
    <row r="45" spans="3:24" ht="11.25" customHeight="1" x14ac:dyDescent="0.25">
      <c r="C45" s="39">
        <v>18861</v>
      </c>
      <c r="D45" s="3" t="s">
        <v>163</v>
      </c>
      <c r="E45"/>
      <c r="F45" s="14">
        <v>50.083817570504799</v>
      </c>
      <c r="G45" s="55">
        <v>48.6793727806566</v>
      </c>
      <c r="H45" s="31">
        <v>50.535040780185703</v>
      </c>
      <c r="I45" s="14">
        <v>48.847189409168003</v>
      </c>
      <c r="J45" s="14">
        <v>47.771074663260997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3.31814247237546</v>
      </c>
      <c r="G47" s="55">
        <v>3.5377157779390598</v>
      </c>
      <c r="H47" s="14">
        <v>2.8462769127250098</v>
      </c>
      <c r="I47" s="14">
        <v>3.2785219043210798</v>
      </c>
      <c r="J47" s="14">
        <v>4.3487199683101201</v>
      </c>
      <c r="K47"/>
      <c r="L47"/>
      <c r="M47"/>
      <c r="N47"/>
      <c r="O47"/>
      <c r="P47" s="10"/>
      <c r="S47" s="25" t="s">
        <v>215</v>
      </c>
      <c r="T47" s="25">
        <v>4056955</v>
      </c>
      <c r="V47" s="3"/>
      <c r="W47" s="3"/>
      <c r="X47" s="7"/>
    </row>
    <row r="48" spans="3:24" ht="11.25" customHeight="1" x14ac:dyDescent="0.25">
      <c r="C48" s="39">
        <v>18778</v>
      </c>
      <c r="D48" s="3" t="s">
        <v>197</v>
      </c>
      <c r="E48"/>
      <c r="F48" s="14">
        <v>3.31814247237546</v>
      </c>
      <c r="G48" s="55">
        <v>3.5377157779390598</v>
      </c>
      <c r="H48" s="14">
        <v>2.8462769127250098</v>
      </c>
      <c r="I48" s="14">
        <v>3.2785219043210798</v>
      </c>
      <c r="J48" s="14">
        <v>4.3487199683101201</v>
      </c>
      <c r="K48" s="4"/>
      <c r="L48" s="4"/>
      <c r="M48" s="4"/>
      <c r="N48" s="4"/>
      <c r="O48" s="4"/>
      <c r="P48" s="44"/>
      <c r="Q48" s="44"/>
      <c r="S48" s="25" t="s">
        <v>5</v>
      </c>
      <c r="T48" s="25">
        <v>4022309</v>
      </c>
      <c r="V48" s="17" t="s">
        <v>174</v>
      </c>
      <c r="W48" s="114">
        <v>7597</v>
      </c>
      <c r="X48" s="20">
        <v>2745657</v>
      </c>
    </row>
    <row r="49" spans="3:28" ht="11.25" customHeight="1" x14ac:dyDescent="0.25">
      <c r="C49" s="39">
        <v>7270</v>
      </c>
      <c r="D49" s="3" t="s">
        <v>148</v>
      </c>
      <c r="E49"/>
      <c r="F49" s="14">
        <v>5.5940594229428502</v>
      </c>
      <c r="G49" s="55">
        <v>5.7176944277298603</v>
      </c>
      <c r="H49" s="14">
        <v>4.8922743376275601</v>
      </c>
      <c r="I49" s="14">
        <v>5.3091408466234302</v>
      </c>
      <c r="J49" s="14">
        <v>6.5677087408566601</v>
      </c>
      <c r="K49"/>
      <c r="L49"/>
      <c r="M49"/>
      <c r="N49"/>
      <c r="O49"/>
      <c r="P49" s="10"/>
      <c r="S49" s="25" t="s">
        <v>6</v>
      </c>
      <c r="T49" s="25">
        <v>4057038</v>
      </c>
      <c r="V49" s="17" t="s">
        <v>175</v>
      </c>
      <c r="W49" s="114">
        <v>7598</v>
      </c>
      <c r="X49" s="20">
        <v>2013600</v>
      </c>
    </row>
    <row r="50" spans="3:28" ht="11.25" customHeight="1" x14ac:dyDescent="0.25">
      <c r="C50" s="39">
        <v>11512</v>
      </c>
      <c r="D50" s="3" t="s">
        <v>198</v>
      </c>
      <c r="E50"/>
      <c r="F50" s="14">
        <v>5.6344142708479996</v>
      </c>
      <c r="G50" s="55">
        <v>5.77396685312711</v>
      </c>
      <c r="H50" s="14">
        <v>5.3411590837907896</v>
      </c>
      <c r="I50" s="14">
        <v>5.2989164102204303</v>
      </c>
      <c r="J50" s="14">
        <v>6.5677087408566601</v>
      </c>
      <c r="K50"/>
      <c r="L50"/>
      <c r="M50"/>
      <c r="N50"/>
      <c r="O50"/>
      <c r="P50" s="10"/>
      <c r="S50" s="25" t="s">
        <v>269</v>
      </c>
      <c r="T50" s="25">
        <v>4135391</v>
      </c>
      <c r="V50" s="18" t="s">
        <v>176</v>
      </c>
      <c r="W50" s="115">
        <v>7599</v>
      </c>
      <c r="X50" s="20">
        <v>1055400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1405400</v>
      </c>
    </row>
    <row r="52" spans="3:28" ht="11.25" customHeight="1" x14ac:dyDescent="0.25">
      <c r="C52" s="39">
        <v>18788</v>
      </c>
      <c r="D52" s="3" t="s">
        <v>210</v>
      </c>
      <c r="E52"/>
      <c r="F52" s="14">
        <v>5.8470820718004699</v>
      </c>
      <c r="G52" s="55">
        <v>5.2280047870792403</v>
      </c>
      <c r="H52" s="14">
        <v>5.86994081185457</v>
      </c>
      <c r="I52" s="14">
        <v>5.3488929475807598</v>
      </c>
      <c r="J52" s="14">
        <v>4.14029649843825</v>
      </c>
      <c r="K52"/>
      <c r="L52"/>
      <c r="M52"/>
      <c r="N52"/>
      <c r="O52"/>
      <c r="P52" s="10"/>
      <c r="S52" s="25" t="s">
        <v>7</v>
      </c>
      <c r="T52" s="25">
        <v>4007308</v>
      </c>
      <c r="V52" s="19" t="s">
        <v>178</v>
      </c>
      <c r="W52" s="114">
        <v>7601</v>
      </c>
      <c r="X52" s="20">
        <v>944900</v>
      </c>
    </row>
    <row r="53" spans="3:28" ht="11.25" customHeight="1" x14ac:dyDescent="0.25">
      <c r="C53" s="39">
        <v>18794</v>
      </c>
      <c r="D53" s="3" t="s">
        <v>199</v>
      </c>
      <c r="E53"/>
      <c r="F53" s="14">
        <v>4.8682560180240202</v>
      </c>
      <c r="G53" s="55">
        <v>4.5596933431392204</v>
      </c>
      <c r="H53" s="14">
        <v>5.0413449438012599</v>
      </c>
      <c r="I53" s="14">
        <v>4.9245196018484201</v>
      </c>
      <c r="J53" s="14">
        <v>5.5882965228627999</v>
      </c>
      <c r="K53"/>
      <c r="L53"/>
      <c r="M53"/>
      <c r="N53"/>
      <c r="O53"/>
      <c r="P53" s="10"/>
      <c r="S53" s="25" t="s">
        <v>217</v>
      </c>
      <c r="T53" s="25">
        <v>4272394</v>
      </c>
      <c r="V53" s="17" t="s">
        <v>179</v>
      </c>
      <c r="W53" s="114">
        <v>7602</v>
      </c>
      <c r="X53" s="20">
        <v>12113379</v>
      </c>
    </row>
    <row r="54" spans="3:28" ht="11.25" customHeight="1" x14ac:dyDescent="0.25">
      <c r="C54" s="39">
        <v>18792</v>
      </c>
      <c r="D54" s="3" t="s">
        <v>200</v>
      </c>
      <c r="E54"/>
      <c r="F54" s="14">
        <v>11.925526967091701</v>
      </c>
      <c r="G54" s="55">
        <v>12.0221583336824</v>
      </c>
      <c r="H54" s="14">
        <v>14.1995264583354</v>
      </c>
      <c r="I54" s="14">
        <v>13.9912401996322</v>
      </c>
      <c r="J54" s="14">
        <v>17.064905920664401</v>
      </c>
      <c r="K54"/>
      <c r="L54"/>
      <c r="M54"/>
      <c r="N54"/>
      <c r="O54"/>
      <c r="P54" s="10"/>
      <c r="S54" s="25" t="s">
        <v>8</v>
      </c>
      <c r="T54" s="25">
        <v>4006321</v>
      </c>
      <c r="V54" s="26" t="s">
        <v>183</v>
      </c>
      <c r="W54" s="116"/>
      <c r="X54" s="20"/>
    </row>
    <row r="55" spans="3:28" ht="11.25" customHeight="1" x14ac:dyDescent="0.25">
      <c r="C55" s="39">
        <v>11576</v>
      </c>
      <c r="D55" s="3" t="s">
        <v>201</v>
      </c>
      <c r="E55"/>
      <c r="F55" s="14">
        <v>4.3702308297300201</v>
      </c>
      <c r="G55" s="55">
        <v>4.1248319255941102</v>
      </c>
      <c r="H55" s="14">
        <v>4.7689203052530296</v>
      </c>
      <c r="I55" s="14">
        <v>4.6698569581299303</v>
      </c>
      <c r="J55" s="14">
        <v>5.7330843736292403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293</v>
      </c>
    </row>
    <row r="57" spans="3:28" ht="11.25" customHeight="1" x14ac:dyDescent="0.25">
      <c r="C57" s="39">
        <v>6419</v>
      </c>
      <c r="D57" s="3" t="s">
        <v>164</v>
      </c>
      <c r="E57"/>
      <c r="F57" s="14">
        <v>0.55927795248158896</v>
      </c>
      <c r="G57" s="55">
        <v>0.63685358245310497</v>
      </c>
      <c r="H57" s="14">
        <v>0.66967045091154997</v>
      </c>
      <c r="I57" s="14">
        <v>0.55732792722961699</v>
      </c>
      <c r="J57" s="14">
        <v>0.69296957825828298</v>
      </c>
      <c r="K57"/>
      <c r="L57"/>
      <c r="M57"/>
      <c r="N57"/>
      <c r="O57"/>
      <c r="P57" s="10"/>
      <c r="S57" s="25" t="s">
        <v>338</v>
      </c>
      <c r="T57" s="25">
        <v>4963960</v>
      </c>
    </row>
    <row r="58" spans="3:28" ht="11.25" customHeight="1" x14ac:dyDescent="0.25">
      <c r="C58" s="39">
        <v>4963</v>
      </c>
      <c r="D58" s="3" t="s">
        <v>202</v>
      </c>
      <c r="E58"/>
      <c r="F58" s="14">
        <v>1.39217487529319</v>
      </c>
      <c r="G58" s="55">
        <v>1.28604004133802</v>
      </c>
      <c r="H58" s="14">
        <v>1.2376138104262</v>
      </c>
      <c r="I58" s="14">
        <v>1.2747186622717199</v>
      </c>
      <c r="J58" s="14">
        <v>1.2108255439489799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2745657</v>
      </c>
      <c r="G61" s="56">
        <v>2350721</v>
      </c>
      <c r="H61" s="13">
        <v>1262105</v>
      </c>
      <c r="I61" s="13">
        <v>1803051</v>
      </c>
      <c r="J61" s="13">
        <v>1640618</v>
      </c>
      <c r="K61"/>
      <c r="L61"/>
      <c r="M61"/>
      <c r="N61"/>
      <c r="O61"/>
      <c r="P61" s="10"/>
      <c r="S61" s="25" t="s">
        <v>409</v>
      </c>
      <c r="T61" s="25">
        <v>4086899</v>
      </c>
      <c r="V61" s="28" t="s">
        <v>148</v>
      </c>
      <c r="X61" s="27">
        <f>IF(ISNUMBER(F49),F49,NA())</f>
        <v>5.5940594229428502</v>
      </c>
      <c r="Y61" s="27">
        <f>IF(ISNUMBER(G49),G49,NA())</f>
        <v>5.7176944277298603</v>
      </c>
      <c r="Z61" s="27">
        <f>IF(ISNUMBER(H49),H49,NA())</f>
        <v>4.8922743376275601</v>
      </c>
      <c r="AA61" s="27">
        <f>IF(ISNUMBER(I49),I49,NA())</f>
        <v>5.3091408466234302</v>
      </c>
      <c r="AB61" s="27">
        <f>IF(ISNUMBER(J49),J49,NA())</f>
        <v>6.5677087408566601</v>
      </c>
    </row>
    <row r="62" spans="3:28" ht="11.25" customHeight="1" x14ac:dyDescent="0.25">
      <c r="C62" s="39">
        <v>7598</v>
      </c>
      <c r="D62" s="3" t="s">
        <v>204</v>
      </c>
      <c r="E62"/>
      <c r="F62" s="13">
        <v>2013600</v>
      </c>
      <c r="G62" s="56">
        <v>1180900</v>
      </c>
      <c r="H62" s="13">
        <v>1036500</v>
      </c>
      <c r="I62" s="13">
        <v>299500</v>
      </c>
      <c r="J62" s="13">
        <v>804300</v>
      </c>
      <c r="K62"/>
      <c r="L62"/>
      <c r="M62"/>
      <c r="N62"/>
      <c r="O62"/>
      <c r="P62" s="10"/>
      <c r="S62" s="25" t="s">
        <v>11</v>
      </c>
      <c r="T62" s="25">
        <v>4056975</v>
      </c>
      <c r="V62" s="118" t="s">
        <v>187</v>
      </c>
    </row>
    <row r="63" spans="3:28" ht="11.25" customHeight="1" x14ac:dyDescent="0.25">
      <c r="C63" s="39">
        <v>7599</v>
      </c>
      <c r="D63" s="3" t="s">
        <v>205</v>
      </c>
      <c r="E63"/>
      <c r="F63" s="13">
        <v>1055400</v>
      </c>
      <c r="G63" s="56">
        <v>1663100</v>
      </c>
      <c r="H63" s="13">
        <v>1190400</v>
      </c>
      <c r="I63" s="13">
        <v>1036400</v>
      </c>
      <c r="J63" s="13">
        <v>299400</v>
      </c>
      <c r="K63"/>
      <c r="L63"/>
      <c r="M63"/>
      <c r="N63"/>
      <c r="O63"/>
      <c r="P63" s="10"/>
      <c r="S63" s="25" t="s">
        <v>270</v>
      </c>
      <c r="T63" s="25">
        <v>4098671</v>
      </c>
      <c r="V63" s="28" t="s">
        <v>188</v>
      </c>
    </row>
    <row r="64" spans="3:28" ht="11.25" customHeight="1" x14ac:dyDescent="0.25">
      <c r="C64" s="39">
        <v>7600</v>
      </c>
      <c r="D64" s="3" t="s">
        <v>206</v>
      </c>
      <c r="E64"/>
      <c r="F64" s="13">
        <v>1405400</v>
      </c>
      <c r="G64" s="56">
        <v>1054700</v>
      </c>
      <c r="H64" s="13">
        <v>1666000</v>
      </c>
      <c r="I64" s="13">
        <v>1190400</v>
      </c>
      <c r="J64" s="13">
        <v>925600</v>
      </c>
      <c r="K64"/>
      <c r="L64"/>
      <c r="M64"/>
      <c r="N64"/>
      <c r="O64"/>
      <c r="P64" s="10"/>
      <c r="S64" s="25" t="s">
        <v>395</v>
      </c>
      <c r="T64" s="25">
        <v>4545218</v>
      </c>
      <c r="V64" s="28" t="s">
        <v>189</v>
      </c>
    </row>
    <row r="65" spans="3:28" ht="11.25" customHeight="1" x14ac:dyDescent="0.25">
      <c r="C65" s="39">
        <v>7601</v>
      </c>
      <c r="D65" s="3" t="s">
        <v>207</v>
      </c>
      <c r="E65"/>
      <c r="F65" s="13">
        <v>944900</v>
      </c>
      <c r="G65" s="56">
        <v>1404700</v>
      </c>
      <c r="H65" s="13">
        <v>1050600</v>
      </c>
      <c r="I65" s="13">
        <v>1665900</v>
      </c>
      <c r="J65" s="13">
        <v>1190200</v>
      </c>
      <c r="K65"/>
      <c r="L65"/>
      <c r="M65"/>
      <c r="N65"/>
      <c r="O65"/>
      <c r="P65" s="10"/>
      <c r="S65" s="25" t="s">
        <v>218</v>
      </c>
      <c r="T65" s="25">
        <v>4057157</v>
      </c>
      <c r="V65" s="28" t="s">
        <v>164</v>
      </c>
      <c r="X65" s="27">
        <f>IF(ISNUMBER(F57),F57,NA())</f>
        <v>0.55927795248158896</v>
      </c>
      <c r="Y65" s="27">
        <f>IF(ISNUMBER(G57),G57,NA())</f>
        <v>0.63685358245310497</v>
      </c>
      <c r="Z65" s="27">
        <f>IF(ISNUMBER(H57),H57,NA())</f>
        <v>0.66967045091154997</v>
      </c>
      <c r="AA65" s="27">
        <f>IF(ISNUMBER(I57),I57,NA())</f>
        <v>0.55732792722961699</v>
      </c>
      <c r="AB65" s="27">
        <f>IF(ISNUMBER(J57),J57,NA())</f>
        <v>0.69296957825828298</v>
      </c>
    </row>
    <row r="66" spans="3:28" ht="11.25" customHeight="1" x14ac:dyDescent="0.25">
      <c r="C66" s="39">
        <v>7602</v>
      </c>
      <c r="D66" s="3" t="s">
        <v>208</v>
      </c>
      <c r="E66"/>
      <c r="F66" s="13">
        <v>12113379</v>
      </c>
      <c r="G66" s="56">
        <v>10376988</v>
      </c>
      <c r="H66" s="13">
        <v>9375550</v>
      </c>
      <c r="I66" s="13">
        <v>8647209</v>
      </c>
      <c r="J66" s="13">
        <v>8563387</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41.617584472484403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0.44346005453102</v>
      </c>
    </row>
    <row r="69" spans="3:28" ht="11.25" customHeight="1" x14ac:dyDescent="0.25">
      <c r="C69" s="39">
        <v>18626</v>
      </c>
      <c r="D69" s="3" t="s">
        <v>134</v>
      </c>
      <c r="F69" s="13">
        <v>9863085</v>
      </c>
      <c r="G69" s="56">
        <v>8904430</v>
      </c>
      <c r="H69" s="13">
        <v>8526470</v>
      </c>
      <c r="I69" s="13">
        <v>8448201</v>
      </c>
      <c r="J69" s="13">
        <v>7751952</v>
      </c>
      <c r="K69" s="4"/>
      <c r="L69" s="4"/>
      <c r="M69" s="4"/>
      <c r="N69"/>
      <c r="O69"/>
      <c r="P69" s="10"/>
      <c r="S69" s="25" t="s">
        <v>340</v>
      </c>
      <c r="T69" s="25">
        <v>4057049</v>
      </c>
      <c r="V69" s="28" t="str">
        <f>"Total Debt -"</f>
        <v>Total Debt -</v>
      </c>
      <c r="X69" s="47">
        <f>F44</f>
        <v>57.938955472984603</v>
      </c>
    </row>
    <row r="70" spans="3:28" ht="11.25" customHeight="1" x14ac:dyDescent="0.25">
      <c r="C70" s="39">
        <v>18630</v>
      </c>
      <c r="D70" s="3" t="s">
        <v>135</v>
      </c>
      <c r="F70" s="13">
        <v>3372344</v>
      </c>
      <c r="G70" s="56">
        <v>2987840</v>
      </c>
      <c r="H70" s="13">
        <v>3040160</v>
      </c>
      <c r="I70" s="13">
        <v>3138969</v>
      </c>
      <c r="J70" s="13">
        <v>2535271</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5.8470820718004699</v>
      </c>
      <c r="Y71" s="27">
        <f>IF(ISNUMBER(G52),G52,NA())</f>
        <v>5.2280047870792403</v>
      </c>
      <c r="Z71" s="27">
        <f>IF(ISNUMBER(H52),H52,NA())</f>
        <v>5.86994081185457</v>
      </c>
      <c r="AA71" s="27">
        <f>IF(ISNUMBER(I52),I52,NA())</f>
        <v>5.3488929475807598</v>
      </c>
      <c r="AB71" s="27">
        <f>IF(ISNUMBER(J52),J52,NA())</f>
        <v>4.14029649843825</v>
      </c>
    </row>
    <row r="72" spans="3:28" ht="11.25" customHeight="1" x14ac:dyDescent="0.25">
      <c r="C72" s="39">
        <v>18632</v>
      </c>
      <c r="D72" s="3" t="s">
        <v>137</v>
      </c>
      <c r="E72" s="5"/>
      <c r="F72" s="13">
        <v>1716085</v>
      </c>
      <c r="G72" s="56">
        <v>1448152</v>
      </c>
      <c r="H72" s="13">
        <v>1363113</v>
      </c>
      <c r="I72" s="13">
        <v>1335213</v>
      </c>
      <c r="J72" s="13">
        <v>1307052</v>
      </c>
      <c r="K72"/>
      <c r="L72"/>
      <c r="M72"/>
      <c r="N72"/>
      <c r="O72"/>
      <c r="P72" s="10"/>
      <c r="S72" s="25" t="s">
        <v>271</v>
      </c>
      <c r="T72" s="25">
        <v>4082886</v>
      </c>
    </row>
    <row r="73" spans="3:28" ht="11.25" customHeight="1" x14ac:dyDescent="0.25">
      <c r="C73" s="39">
        <v>18636</v>
      </c>
      <c r="D73" s="3" t="s">
        <v>138</v>
      </c>
      <c r="F73" s="13">
        <v>1334973</v>
      </c>
      <c r="G73" s="56">
        <v>1159059</v>
      </c>
      <c r="H73" s="13">
        <v>1080658</v>
      </c>
      <c r="I73" s="13">
        <v>1071956</v>
      </c>
      <c r="J73" s="13">
        <v>863788</v>
      </c>
      <c r="K73"/>
      <c r="L73"/>
      <c r="M73"/>
      <c r="N73"/>
      <c r="O73"/>
      <c r="P73" s="10"/>
      <c r="S73" s="25" t="s">
        <v>396</v>
      </c>
      <c r="T73" s="25">
        <v>4235589</v>
      </c>
    </row>
    <row r="74" spans="3:28" ht="11.25" customHeight="1" x14ac:dyDescent="0.25">
      <c r="C74" s="39">
        <v>18635</v>
      </c>
      <c r="D74" s="3" t="s">
        <v>139</v>
      </c>
      <c r="F74" s="13">
        <v>592775</v>
      </c>
      <c r="G74" s="56">
        <v>535760</v>
      </c>
      <c r="H74" s="13">
        <v>501369</v>
      </c>
      <c r="I74" s="13">
        <v>472380</v>
      </c>
      <c r="J74" s="13">
        <v>480835</v>
      </c>
      <c r="K74"/>
      <c r="L74"/>
      <c r="M74"/>
      <c r="N74"/>
      <c r="O74"/>
      <c r="P74" s="10"/>
      <c r="S74" s="25" t="s">
        <v>288</v>
      </c>
      <c r="T74" s="25">
        <v>4304864</v>
      </c>
    </row>
    <row r="75" spans="3:28" ht="11.25" customHeight="1" x14ac:dyDescent="0.25">
      <c r="C75" s="39">
        <v>18634</v>
      </c>
      <c r="D75" s="3" t="s">
        <v>140</v>
      </c>
      <c r="F75" s="13">
        <v>7846164</v>
      </c>
      <c r="G75" s="56">
        <v>6883596</v>
      </c>
      <c r="H75" s="13">
        <v>6696335</v>
      </c>
      <c r="I75" s="13">
        <v>6748271</v>
      </c>
      <c r="J75" s="13">
        <v>5863703</v>
      </c>
      <c r="K75"/>
      <c r="L75"/>
      <c r="M75"/>
      <c r="N75"/>
      <c r="O75"/>
      <c r="P75" s="10"/>
      <c r="S75" s="25" t="s">
        <v>16</v>
      </c>
      <c r="T75" s="25">
        <v>4056958</v>
      </c>
    </row>
    <row r="76" spans="3:28" ht="11.25" customHeight="1" x14ac:dyDescent="0.25">
      <c r="C76" s="39">
        <v>6200</v>
      </c>
      <c r="D76" s="3" t="s">
        <v>141</v>
      </c>
      <c r="F76" s="13">
        <v>3257611</v>
      </c>
      <c r="G76" s="56">
        <v>3078704</v>
      </c>
      <c r="H76" s="13">
        <v>2608546</v>
      </c>
      <c r="I76" s="13">
        <v>2648226</v>
      </c>
      <c r="J76" s="13">
        <v>2769964</v>
      </c>
      <c r="K76"/>
      <c r="L76"/>
      <c r="M76"/>
      <c r="N76"/>
      <c r="O76"/>
      <c r="P76" s="10"/>
      <c r="S76" s="25" t="s">
        <v>312</v>
      </c>
      <c r="T76" s="25">
        <v>4246977</v>
      </c>
    </row>
    <row r="77" spans="3:28" ht="11.25" customHeight="1" x14ac:dyDescent="0.25">
      <c r="C77" s="39">
        <v>28017</v>
      </c>
      <c r="D77" s="3" t="s">
        <v>150</v>
      </c>
      <c r="E77"/>
      <c r="F77" s="13">
        <v>3281111</v>
      </c>
      <c r="G77" s="56">
        <v>3109004</v>
      </c>
      <c r="H77" s="13">
        <v>2847890</v>
      </c>
      <c r="I77" s="13">
        <v>2643126</v>
      </c>
      <c r="J77" s="13">
        <v>2769964</v>
      </c>
      <c r="K77"/>
      <c r="L77"/>
      <c r="M77"/>
      <c r="N77"/>
      <c r="O77"/>
      <c r="P77" s="10"/>
      <c r="S77" s="25" t="s">
        <v>272</v>
      </c>
      <c r="T77" s="25">
        <v>4142320</v>
      </c>
    </row>
    <row r="78" spans="3:28" ht="11.25" customHeight="1" x14ac:dyDescent="0.25">
      <c r="C78" s="39">
        <v>4424</v>
      </c>
      <c r="D78" s="3" t="s">
        <v>142</v>
      </c>
      <c r="F78" s="13">
        <v>1572269</v>
      </c>
      <c r="G78" s="56">
        <v>1558872</v>
      </c>
      <c r="H78" s="13">
        <v>1190071</v>
      </c>
      <c r="I78" s="13">
        <v>1329491</v>
      </c>
      <c r="J78" s="13">
        <v>1574407</v>
      </c>
      <c r="K78"/>
      <c r="L78"/>
      <c r="M78"/>
      <c r="N78"/>
      <c r="O78"/>
      <c r="P78" s="10"/>
      <c r="S78" s="25" t="s">
        <v>273</v>
      </c>
      <c r="T78" s="25">
        <v>4237697</v>
      </c>
    </row>
    <row r="79" spans="3:28" ht="11.25" customHeight="1" x14ac:dyDescent="0.25">
      <c r="C79" s="39">
        <v>4427</v>
      </c>
      <c r="D79" s="3" t="s">
        <v>143</v>
      </c>
      <c r="F79" s="13">
        <v>344223</v>
      </c>
      <c r="G79" s="56">
        <v>346186</v>
      </c>
      <c r="H79" s="13">
        <v>273499</v>
      </c>
      <c r="I79" s="13">
        <v>288972</v>
      </c>
      <c r="J79" s="13">
        <v>578892</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1228046</v>
      </c>
      <c r="G81" s="93">
        <v>1212686</v>
      </c>
      <c r="H81" s="92">
        <v>916572</v>
      </c>
      <c r="I81" s="92">
        <v>1040519</v>
      </c>
      <c r="J81" s="92">
        <v>995515</v>
      </c>
      <c r="K81"/>
      <c r="L81"/>
      <c r="M81"/>
      <c r="N81"/>
      <c r="O81"/>
      <c r="P81" s="10"/>
      <c r="S81" s="25" t="s">
        <v>275</v>
      </c>
      <c r="T81" s="25">
        <v>4276419</v>
      </c>
    </row>
    <row r="82" spans="3:20" ht="11.25" customHeight="1" x14ac:dyDescent="0.25">
      <c r="C82" s="39">
        <v>833</v>
      </c>
      <c r="D82" s="94" t="s">
        <v>146</v>
      </c>
      <c r="E82" s="95"/>
      <c r="F82" s="96">
        <v>1228046</v>
      </c>
      <c r="G82" s="97">
        <v>1212686</v>
      </c>
      <c r="H82" s="96">
        <v>916572</v>
      </c>
      <c r="I82" s="96">
        <v>1040519</v>
      </c>
      <c r="J82" s="96">
        <v>995515</v>
      </c>
      <c r="K82"/>
      <c r="L82"/>
      <c r="M82"/>
      <c r="N82"/>
      <c r="O82"/>
      <c r="P82" s="10"/>
      <c r="S82" s="25" t="s">
        <v>17</v>
      </c>
      <c r="T82" s="25">
        <v>4057059</v>
      </c>
    </row>
    <row r="83" spans="3:20" ht="11.25" customHeight="1" x14ac:dyDescent="0.25">
      <c r="C83" s="39">
        <v>47814</v>
      </c>
      <c r="D83" s="32" t="s">
        <v>190</v>
      </c>
      <c r="F83" s="13">
        <v>7519</v>
      </c>
      <c r="G83" s="56">
        <v>7519</v>
      </c>
      <c r="H83" s="13">
        <v>7519</v>
      </c>
      <c r="I83" s="13">
        <v>7519</v>
      </c>
      <c r="J83" s="13">
        <v>7519</v>
      </c>
      <c r="K83" s="16"/>
      <c r="L83"/>
      <c r="M83"/>
      <c r="N83"/>
      <c r="O83"/>
      <c r="P83" s="10"/>
      <c r="S83" s="25" t="s">
        <v>18</v>
      </c>
      <c r="T83" s="25">
        <v>4057141</v>
      </c>
    </row>
    <row r="84" spans="3:20" ht="11.25" customHeight="1" x14ac:dyDescent="0.25">
      <c r="C84" s="39">
        <v>47813</v>
      </c>
      <c r="D84" s="29" t="s">
        <v>191</v>
      </c>
      <c r="E84"/>
      <c r="F84" s="13">
        <v>1220527</v>
      </c>
      <c r="G84" s="56">
        <v>1205167</v>
      </c>
      <c r="H84" s="13">
        <v>909053</v>
      </c>
      <c r="I84" s="13">
        <v>1033000</v>
      </c>
      <c r="J84" s="13">
        <v>987996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3270120</v>
      </c>
      <c r="G87" s="56">
        <v>3130143</v>
      </c>
      <c r="H87" s="13">
        <v>2414539</v>
      </c>
      <c r="I87" s="13">
        <v>2292224</v>
      </c>
      <c r="J87" s="13">
        <v>2487099</v>
      </c>
      <c r="K87"/>
      <c r="L87"/>
      <c r="M87"/>
      <c r="N87"/>
      <c r="O87"/>
      <c r="P87" s="10"/>
      <c r="S87" s="25" t="s">
        <v>21</v>
      </c>
      <c r="T87" s="25">
        <v>4057039</v>
      </c>
    </row>
    <row r="88" spans="3:20" ht="11.25" customHeight="1" x14ac:dyDescent="0.25">
      <c r="C88" s="39">
        <v>18807</v>
      </c>
      <c r="D88" s="3" t="s">
        <v>152</v>
      </c>
      <c r="E88"/>
      <c r="F88" s="13">
        <v>33424850</v>
      </c>
      <c r="G88" s="56">
        <v>30937723</v>
      </c>
      <c r="H88" s="13">
        <v>27635370</v>
      </c>
      <c r="I88" s="13">
        <v>25610428</v>
      </c>
      <c r="J88" s="13">
        <v>23617463</v>
      </c>
      <c r="K88"/>
      <c r="L88"/>
      <c r="M88"/>
      <c r="N88"/>
      <c r="O88"/>
      <c r="P88" s="10"/>
      <c r="S88" s="25" t="s">
        <v>22</v>
      </c>
      <c r="T88" s="25">
        <v>4057113</v>
      </c>
    </row>
    <row r="89" spans="3:20" ht="11.25" customHeight="1" x14ac:dyDescent="0.25">
      <c r="C89" s="39">
        <v>18851</v>
      </c>
      <c r="D89" s="3" t="s">
        <v>153</v>
      </c>
      <c r="E89"/>
      <c r="F89" s="13">
        <v>46000</v>
      </c>
      <c r="G89" s="56">
        <v>56900</v>
      </c>
      <c r="H89" s="13">
        <v>65400</v>
      </c>
      <c r="I89" s="13">
        <v>71900</v>
      </c>
      <c r="J89" s="13">
        <v>66600</v>
      </c>
      <c r="K89"/>
      <c r="L89"/>
      <c r="M89"/>
      <c r="N89"/>
      <c r="O89"/>
      <c r="P89" s="10"/>
      <c r="S89" s="25" t="s">
        <v>341</v>
      </c>
      <c r="T89" s="25">
        <v>4393379</v>
      </c>
    </row>
    <row r="90" spans="3:20" ht="11.25" customHeight="1" x14ac:dyDescent="0.25">
      <c r="C90" s="39">
        <v>18823</v>
      </c>
      <c r="D90" s="3" t="s">
        <v>154</v>
      </c>
      <c r="E90"/>
      <c r="F90" s="13">
        <v>1896640</v>
      </c>
      <c r="G90" s="56">
        <v>1563760</v>
      </c>
      <c r="H90" s="13">
        <v>1320763</v>
      </c>
      <c r="I90" s="13">
        <v>881794</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48492144</v>
      </c>
      <c r="G92" s="97">
        <v>46099598</v>
      </c>
      <c r="H92" s="96">
        <v>41123915</v>
      </c>
      <c r="I92" s="96">
        <v>38241256</v>
      </c>
      <c r="J92" s="96">
        <v>36220386</v>
      </c>
      <c r="K92"/>
      <c r="L92"/>
      <c r="M92"/>
      <c r="N92"/>
      <c r="O92"/>
      <c r="P92" s="10"/>
      <c r="S92" s="25" t="s">
        <v>24</v>
      </c>
      <c r="T92" s="25">
        <v>4004172</v>
      </c>
    </row>
    <row r="93" spans="3:20" ht="11.25" customHeight="1" x14ac:dyDescent="0.25">
      <c r="C93" s="39">
        <v>6361</v>
      </c>
      <c r="D93" s="3" t="s">
        <v>157</v>
      </c>
      <c r="E93"/>
      <c r="F93" s="13">
        <v>5847039</v>
      </c>
      <c r="G93" s="56">
        <v>4915012</v>
      </c>
      <c r="H93" s="13">
        <v>3605563</v>
      </c>
      <c r="I93" s="13">
        <v>4112882</v>
      </c>
      <c r="J93" s="13">
        <v>3589045</v>
      </c>
      <c r="K93"/>
      <c r="L93"/>
      <c r="M93"/>
      <c r="N93"/>
      <c r="O93"/>
      <c r="P93" s="10"/>
      <c r="S93" s="25" t="s">
        <v>25</v>
      </c>
      <c r="T93" s="25">
        <v>4000672</v>
      </c>
    </row>
    <row r="94" spans="3:20" ht="11.25" customHeight="1" x14ac:dyDescent="0.25">
      <c r="C94" s="39">
        <v>6148</v>
      </c>
      <c r="D94" s="3" t="s">
        <v>158</v>
      </c>
      <c r="E94"/>
      <c r="F94" s="13">
        <v>17569879</v>
      </c>
      <c r="G94" s="56">
        <v>15726088</v>
      </c>
      <c r="H94" s="13">
        <v>14360350</v>
      </c>
      <c r="I94" s="13">
        <v>12839409</v>
      </c>
      <c r="J94" s="13">
        <v>11782887</v>
      </c>
      <c r="K94"/>
      <c r="L94"/>
      <c r="M94"/>
      <c r="N94"/>
      <c r="O94"/>
      <c r="P94" s="10"/>
      <c r="S94" s="25" t="s">
        <v>26</v>
      </c>
      <c r="T94" s="25">
        <v>4059402</v>
      </c>
    </row>
    <row r="95" spans="3:20" ht="11.25" customHeight="1" x14ac:dyDescent="0.25">
      <c r="C95" s="39">
        <v>18082</v>
      </c>
      <c r="D95" s="3" t="s">
        <v>159</v>
      </c>
      <c r="E95"/>
      <c r="F95" s="13">
        <v>1378591</v>
      </c>
      <c r="G95" s="56">
        <v>1344919</v>
      </c>
      <c r="H95" s="13">
        <v>1249664</v>
      </c>
      <c r="I95" s="13">
        <v>1189001</v>
      </c>
      <c r="J95" s="13">
        <v>1066503</v>
      </c>
      <c r="K95"/>
      <c r="L95"/>
      <c r="M95"/>
      <c r="N95"/>
      <c r="O95"/>
      <c r="P95" s="10"/>
      <c r="S95" s="25" t="s">
        <v>27</v>
      </c>
      <c r="T95" s="25">
        <v>4057080</v>
      </c>
    </row>
    <row r="96" spans="3:20" ht="11.25" customHeight="1" x14ac:dyDescent="0.25">
      <c r="C96" s="39">
        <v>845</v>
      </c>
      <c r="D96" s="3" t="s">
        <v>173</v>
      </c>
      <c r="E96"/>
      <c r="F96" s="13">
        <v>20325536</v>
      </c>
      <c r="G96" s="56">
        <v>18086309</v>
      </c>
      <c r="H96" s="13">
        <v>15631055</v>
      </c>
      <c r="I96" s="13">
        <v>14642460</v>
      </c>
      <c r="J96" s="13">
        <v>13423505</v>
      </c>
      <c r="K96"/>
      <c r="L96"/>
      <c r="M96"/>
      <c r="N96"/>
      <c r="O96"/>
      <c r="P96" s="10"/>
      <c r="S96" s="25" t="s">
        <v>28</v>
      </c>
      <c r="T96" s="25">
        <v>4057041</v>
      </c>
    </row>
    <row r="97" spans="3:20" ht="11.25" customHeight="1" x14ac:dyDescent="0.25">
      <c r="C97" s="39">
        <v>49691</v>
      </c>
      <c r="D97" s="32" t="s">
        <v>192</v>
      </c>
      <c r="E97"/>
      <c r="F97" s="13">
        <v>14599844</v>
      </c>
      <c r="G97" s="56">
        <v>14063566</v>
      </c>
      <c r="H97" s="13">
        <v>12629994</v>
      </c>
      <c r="I97" s="13">
        <v>11486817</v>
      </c>
      <c r="J97" s="13">
        <v>11086242</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14599844</v>
      </c>
      <c r="G99" s="97">
        <v>14063566</v>
      </c>
      <c r="H99" s="96">
        <v>12629994</v>
      </c>
      <c r="I99" s="96">
        <v>11486817</v>
      </c>
      <c r="J99" s="96">
        <v>11086242</v>
      </c>
      <c r="K99"/>
      <c r="L99"/>
      <c r="M99"/>
      <c r="N99"/>
      <c r="O99"/>
      <c r="P99" s="10"/>
      <c r="S99" s="25" t="s">
        <v>281</v>
      </c>
      <c r="T99" s="25">
        <v>4420429</v>
      </c>
    </row>
    <row r="100" spans="3:20" ht="11.25" customHeight="1" x14ac:dyDescent="0.25">
      <c r="C100" s="39">
        <v>18081</v>
      </c>
      <c r="D100" s="3" t="s">
        <v>162</v>
      </c>
      <c r="E100"/>
      <c r="F100" s="13">
        <v>155570</v>
      </c>
      <c r="G100" s="56">
        <v>155570</v>
      </c>
      <c r="H100" s="13">
        <v>155570</v>
      </c>
      <c r="I100" s="13">
        <v>155570</v>
      </c>
      <c r="J100" s="13">
        <v>155570</v>
      </c>
      <c r="K100"/>
      <c r="L100"/>
      <c r="M100"/>
      <c r="N100"/>
      <c r="O100"/>
      <c r="P100" s="10"/>
      <c r="S100" s="25" t="s">
        <v>30</v>
      </c>
      <c r="T100" s="25">
        <v>103347</v>
      </c>
    </row>
    <row r="101" spans="3:20" ht="11.25" customHeight="1" x14ac:dyDescent="0.25">
      <c r="C101" s="39">
        <v>17860</v>
      </c>
      <c r="D101" s="3" t="s">
        <v>161</v>
      </c>
      <c r="E101"/>
      <c r="F101" s="13">
        <v>35080950</v>
      </c>
      <c r="G101" s="56">
        <v>32305445</v>
      </c>
      <c r="H101" s="13">
        <v>28416619</v>
      </c>
      <c r="I101" s="13">
        <v>26284847</v>
      </c>
      <c r="J101" s="13">
        <v>24665317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1962600</v>
      </c>
      <c r="G104" s="56">
        <v>1682572</v>
      </c>
      <c r="H104" s="13">
        <v>2009577</v>
      </c>
      <c r="I104" s="13">
        <v>1830543</v>
      </c>
      <c r="J104" s="13">
        <v>1996202</v>
      </c>
      <c r="K104"/>
      <c r="L104"/>
      <c r="M104"/>
      <c r="N104"/>
      <c r="O104"/>
      <c r="P104" s="10"/>
      <c r="S104" s="25" t="s">
        <v>410</v>
      </c>
      <c r="T104" s="25">
        <v>4057043</v>
      </c>
    </row>
    <row r="105" spans="3:20" ht="11.25" customHeight="1" x14ac:dyDescent="0.25">
      <c r="C105" s="39">
        <v>4993</v>
      </c>
      <c r="D105" s="3" t="s">
        <v>168</v>
      </c>
      <c r="E105"/>
      <c r="F105" s="13">
        <v>-3447374</v>
      </c>
      <c r="G105" s="56">
        <v>-4129275</v>
      </c>
      <c r="H105" s="13">
        <v>-3274288</v>
      </c>
      <c r="I105" s="13">
        <v>-2437046</v>
      </c>
      <c r="J105" s="13">
        <v>-3230516</v>
      </c>
      <c r="K105"/>
      <c r="L105"/>
      <c r="M105"/>
      <c r="N105"/>
      <c r="O105"/>
      <c r="P105" s="10"/>
      <c r="S105" s="25" t="s">
        <v>261</v>
      </c>
      <c r="T105" s="25">
        <v>4057083</v>
      </c>
    </row>
    <row r="106" spans="3:20" ht="11.25" customHeight="1" x14ac:dyDescent="0.25">
      <c r="C106" s="39">
        <v>4992</v>
      </c>
      <c r="D106" s="3" t="s">
        <v>169</v>
      </c>
      <c r="E106"/>
      <c r="F106" s="13">
        <v>1440832</v>
      </c>
      <c r="G106" s="56">
        <v>2594590</v>
      </c>
      <c r="H106" s="13">
        <v>1172450</v>
      </c>
      <c r="I106" s="13">
        <v>729937</v>
      </c>
      <c r="J106" s="13">
        <v>1213454</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-43942</v>
      </c>
      <c r="G108" s="56">
        <v>147887</v>
      </c>
      <c r="H108" s="13">
        <v>-92261</v>
      </c>
      <c r="I108" s="13">
        <v>123434</v>
      </c>
      <c r="J108" s="13">
        <v>-20860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2.59817610532239</v>
      </c>
      <c r="G111" s="55">
        <v>2.8399008961033498</v>
      </c>
      <c r="H111" s="14">
        <v>2.3300966060909798</v>
      </c>
      <c r="I111" s="14">
        <v>2.7927619829125701</v>
      </c>
      <c r="J111" s="14">
        <v>3.0095435821957</v>
      </c>
      <c r="K111"/>
      <c r="L111"/>
      <c r="M111"/>
      <c r="N111"/>
      <c r="O111"/>
      <c r="P111" s="10"/>
      <c r="S111" s="25" t="s">
        <v>291</v>
      </c>
      <c r="T111" s="25">
        <v>4062444</v>
      </c>
    </row>
    <row r="112" spans="3:20" ht="11.25" customHeight="1" x14ac:dyDescent="0.25">
      <c r="C112" s="39">
        <v>284</v>
      </c>
      <c r="D112" s="3" t="s">
        <v>166</v>
      </c>
      <c r="E112"/>
      <c r="F112" s="14">
        <v>8.5744491162076208</v>
      </c>
      <c r="G112" s="55">
        <v>8.9263240552507295</v>
      </c>
      <c r="H112" s="14">
        <v>7.6745466619270699</v>
      </c>
      <c r="I112" s="14">
        <v>9.2178717715793699</v>
      </c>
      <c r="J112" s="14">
        <v>9.1359427994896798</v>
      </c>
      <c r="K112"/>
      <c r="L112"/>
      <c r="M112"/>
      <c r="N112"/>
      <c r="O112"/>
      <c r="P112" s="10"/>
      <c r="S112" s="25" t="s">
        <v>36</v>
      </c>
      <c r="T112" s="25">
        <v>4057103</v>
      </c>
    </row>
    <row r="113" spans="2:20" ht="11.25" customHeight="1" x14ac:dyDescent="0.25">
      <c r="C113" s="39">
        <v>18791</v>
      </c>
      <c r="D113" s="76" t="s">
        <v>172</v>
      </c>
      <c r="E113" s="61"/>
      <c r="F113" s="100">
        <v>3.66304853378757</v>
      </c>
      <c r="G113" s="101">
        <v>4.06443076934627</v>
      </c>
      <c r="H113" s="100">
        <v>3.3438606201586198</v>
      </c>
      <c r="I113" s="100">
        <v>4.0631451601708104</v>
      </c>
      <c r="J113" s="100">
        <v>4.4204391008433896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B63C81A2-AA94-4F4A-A3FC-D4CC02FC15B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9D42A-5691-482D-A6BF-E6CB30877B11}">
  <sheetPr codeName="Sheet45">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293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Eversource Energy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_xll.SNL.Clients.Office.Excel.Functions.SNLTable(1,'ES (2)'!F20:G20,'ES (2)'!C24:C35,'ES (2)'!F21:G21,,"Options:Curr=USD,Mag=SNLstandard,ConvMethod=SNLrecommended")</f>
        <v>SNLTable</v>
      </c>
      <c r="D20" s="10"/>
      <c r="E20" s="10"/>
      <c r="F20" s="22">
        <f>VLOOKUP(V40,S:T,2,FALSE)</f>
        <v>4057052</v>
      </c>
      <c r="G20" s="51">
        <f>F20</f>
        <v>4057052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Eversource Energy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44690</v>
      </c>
      <c r="G26" s="78">
        <v>44727</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374</v>
      </c>
      <c r="G28" s="52" t="s">
        <v>181</v>
      </c>
      <c r="H28" s="129"/>
      <c r="I28"/>
      <c r="J28"/>
      <c r="K28"/>
      <c r="L28"/>
      <c r="M28"/>
      <c r="N28"/>
      <c r="O28"/>
      <c r="P28" s="10"/>
    </row>
    <row r="29" spans="3:27" ht="11.25" customHeight="1" x14ac:dyDescent="0.25">
      <c r="C29" s="48">
        <v>44952</v>
      </c>
      <c r="D29" s="76" t="s">
        <v>125</v>
      </c>
      <c r="E29" s="61"/>
      <c r="F29" s="77">
        <v>43671</v>
      </c>
      <c r="G29" s="78">
        <v>44727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43671</v>
      </c>
      <c r="G35" s="53">
        <v>44727</v>
      </c>
      <c r="H35" s="130"/>
      <c r="I35" s="10"/>
      <c r="J35"/>
      <c r="K35"/>
      <c r="L35"/>
      <c r="M35"/>
      <c r="N35"/>
      <c r="O35"/>
      <c r="P35" s="10"/>
    </row>
    <row r="36" spans="3:24" ht="11.25" hidden="1" customHeight="1" outlineLevel="1" x14ac:dyDescent="0.25">
      <c r="C36" s="12" t="str">
        <f>_xll.SNL.Clients.Office.Excel.Functions.SNLTable(1,'ES (2)'!F36:J36,'ES (2)'!C41:C113,'ES (2)'!F37:J37,,"Options:Curr=USD,Mag=SNLstandard,ConvMethod=SNLrecommended")</f>
        <v>SNLTable</v>
      </c>
      <c r="E36"/>
      <c r="F36" s="11">
        <f>F20</f>
        <v>4057052</v>
      </c>
      <c r="G36" s="54">
        <f>F20</f>
        <v>4057052</v>
      </c>
      <c r="H36" s="11">
        <f>F20</f>
        <v>4057052</v>
      </c>
      <c r="I36" s="11">
        <f>F20</f>
        <v>4057052</v>
      </c>
      <c r="J36" s="11">
        <f>F20</f>
        <v>4057052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Eversource Energy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41.617584472484403</v>
      </c>
      <c r="G42" s="55">
        <v>43.533113380731898</v>
      </c>
      <c r="H42" s="31">
        <v>44.445801240464199</v>
      </c>
      <c r="I42" s="14">
        <v>43.701289187644903</v>
      </c>
      <c r="J42" s="14">
        <v>44.9466836367844</v>
      </c>
      <c r="K42"/>
      <c r="L42"/>
      <c r="M42"/>
      <c r="N42"/>
      <c r="O42"/>
      <c r="P42" s="10"/>
      <c r="S42" s="25" t="s">
        <v>335</v>
      </c>
      <c r="T42" s="25">
        <v>4056935</v>
      </c>
      <c r="V42" s="8" t="str">
        <f>_xll.SNL.Clients.Office.Excel.Functions.SNLTable(1,'ES (2)'!X42,'ES (2)'!W48:W56,'ES (2)'!X43,,"Options:Curr=USD,Mag=SNLstandard,ConvMethod=SNLrecommended")</f>
        <v>SNLTable</v>
      </c>
      <c r="W42" s="3"/>
      <c r="X42" s="7">
        <f>F36</f>
        <v>4057052</v>
      </c>
    </row>
    <row r="43" spans="3:24" ht="11.25" customHeight="1" x14ac:dyDescent="0.25">
      <c r="C43" s="39">
        <v>18869</v>
      </c>
      <c r="D43" s="3" t="s">
        <v>196</v>
      </c>
      <c r="E43"/>
      <c r="F43" s="14">
        <v>0.44346005453102</v>
      </c>
      <c r="G43" s="55">
        <v>0.48155968753874201</v>
      </c>
      <c r="H43" s="31">
        <v>0.54746132887941401</v>
      </c>
      <c r="I43" s="14">
        <v>0.59186191953105105</v>
      </c>
      <c r="J43" s="14">
        <v>0.63072370000353095</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57.938955472984603</v>
      </c>
      <c r="G44" s="55">
        <v>55.985326931729297</v>
      </c>
      <c r="H44" s="31">
        <v>55.006737430656301</v>
      </c>
      <c r="I44" s="14">
        <v>55.706848892824098</v>
      </c>
      <c r="J44" s="14">
        <v>54.4225926632121</v>
      </c>
      <c r="K44"/>
      <c r="L44"/>
      <c r="M44"/>
      <c r="N44"/>
      <c r="O44"/>
      <c r="P44" s="10"/>
      <c r="S44" s="25" t="s">
        <v>408</v>
      </c>
      <c r="T44" s="25">
        <v>4024697</v>
      </c>
      <c r="V44" s="3"/>
      <c r="W44" s="3"/>
      <c r="X44" s="7">
        <v>1</v>
      </c>
    </row>
    <row r="45" spans="3:24" ht="11.25" customHeight="1" x14ac:dyDescent="0.25">
      <c r="C45" s="39">
        <v>18861</v>
      </c>
      <c r="D45" s="3" t="s">
        <v>163</v>
      </c>
      <c r="E45"/>
      <c r="F45" s="14">
        <v>50.083817570504799</v>
      </c>
      <c r="G45" s="55">
        <v>48.6793727806566</v>
      </c>
      <c r="H45" s="31">
        <v>50.535040780185703</v>
      </c>
      <c r="I45" s="14">
        <v>48.847189409168003</v>
      </c>
      <c r="J45" s="14">
        <v>47.771074663260997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3.31814247237546</v>
      </c>
      <c r="G47" s="55">
        <v>3.5377157779390598</v>
      </c>
      <c r="H47" s="14">
        <v>2.8462769127250098</v>
      </c>
      <c r="I47" s="14">
        <v>3.2785219043210798</v>
      </c>
      <c r="J47" s="14">
        <v>4.3487199683101201</v>
      </c>
      <c r="K47"/>
      <c r="L47"/>
      <c r="M47"/>
      <c r="N47"/>
      <c r="O47"/>
      <c r="P47" s="10"/>
      <c r="S47" s="25" t="s">
        <v>215</v>
      </c>
      <c r="T47" s="25">
        <v>4056955</v>
      </c>
      <c r="V47" s="3"/>
      <c r="W47" s="3"/>
      <c r="X47" s="7"/>
    </row>
    <row r="48" spans="3:24" ht="11.25" customHeight="1" x14ac:dyDescent="0.25">
      <c r="C48" s="39">
        <v>18778</v>
      </c>
      <c r="D48" s="3" t="s">
        <v>197</v>
      </c>
      <c r="E48"/>
      <c r="F48" s="14">
        <v>3.31814247237546</v>
      </c>
      <c r="G48" s="55">
        <v>3.5377157779390598</v>
      </c>
      <c r="H48" s="14">
        <v>2.8462769127250098</v>
      </c>
      <c r="I48" s="14">
        <v>3.2785219043210798</v>
      </c>
      <c r="J48" s="14">
        <v>4.3487199683101201</v>
      </c>
      <c r="K48" s="4"/>
      <c r="L48" s="4"/>
      <c r="M48" s="4"/>
      <c r="N48" s="4"/>
      <c r="O48" s="4"/>
      <c r="P48" s="44"/>
      <c r="Q48" s="44"/>
      <c r="S48" s="25" t="s">
        <v>5</v>
      </c>
      <c r="T48" s="25">
        <v>4022309</v>
      </c>
      <c r="V48" s="17" t="s">
        <v>174</v>
      </c>
      <c r="W48" s="114">
        <v>7597</v>
      </c>
      <c r="X48" s="20">
        <v>2745657</v>
      </c>
    </row>
    <row r="49" spans="3:28" ht="11.25" customHeight="1" x14ac:dyDescent="0.25">
      <c r="C49" s="39">
        <v>7270</v>
      </c>
      <c r="D49" s="3" t="s">
        <v>148</v>
      </c>
      <c r="E49"/>
      <c r="F49" s="14">
        <v>5.5940594229428502</v>
      </c>
      <c r="G49" s="55">
        <v>5.7176944277298603</v>
      </c>
      <c r="H49" s="14">
        <v>4.8922743376275601</v>
      </c>
      <c r="I49" s="14">
        <v>5.3091408466234302</v>
      </c>
      <c r="J49" s="14">
        <v>6.5677087408566601</v>
      </c>
      <c r="K49"/>
      <c r="L49"/>
      <c r="M49"/>
      <c r="N49"/>
      <c r="O49"/>
      <c r="P49" s="10"/>
      <c r="S49" s="25" t="s">
        <v>6</v>
      </c>
      <c r="T49" s="25">
        <v>4057038</v>
      </c>
      <c r="V49" s="17" t="s">
        <v>175</v>
      </c>
      <c r="W49" s="114">
        <v>7598</v>
      </c>
      <c r="X49" s="20">
        <v>2013600</v>
      </c>
    </row>
    <row r="50" spans="3:28" ht="11.25" customHeight="1" x14ac:dyDescent="0.25">
      <c r="C50" s="39">
        <v>11512</v>
      </c>
      <c r="D50" s="3" t="s">
        <v>198</v>
      </c>
      <c r="E50"/>
      <c r="F50" s="14">
        <v>5.6344142708479996</v>
      </c>
      <c r="G50" s="55">
        <v>5.77396685312711</v>
      </c>
      <c r="H50" s="14">
        <v>5.3411590837907896</v>
      </c>
      <c r="I50" s="14">
        <v>5.2989164102204303</v>
      </c>
      <c r="J50" s="14">
        <v>6.5677087408566601</v>
      </c>
      <c r="K50"/>
      <c r="L50"/>
      <c r="M50"/>
      <c r="N50"/>
      <c r="O50"/>
      <c r="P50" s="10"/>
      <c r="S50" s="25" t="s">
        <v>269</v>
      </c>
      <c r="T50" s="25">
        <v>4135391</v>
      </c>
      <c r="V50" s="18" t="s">
        <v>176</v>
      </c>
      <c r="W50" s="115">
        <v>7599</v>
      </c>
      <c r="X50" s="20">
        <v>1055400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1405400</v>
      </c>
    </row>
    <row r="52" spans="3:28" ht="11.25" customHeight="1" x14ac:dyDescent="0.25">
      <c r="C52" s="39">
        <v>18788</v>
      </c>
      <c r="D52" s="3" t="s">
        <v>210</v>
      </c>
      <c r="E52"/>
      <c r="F52" s="14">
        <v>5.8470820718004699</v>
      </c>
      <c r="G52" s="55">
        <v>5.2280047870792403</v>
      </c>
      <c r="H52" s="14">
        <v>5.86994081185457</v>
      </c>
      <c r="I52" s="14">
        <v>5.3488929475807598</v>
      </c>
      <c r="J52" s="14">
        <v>4.14029649843825</v>
      </c>
      <c r="K52"/>
      <c r="L52"/>
      <c r="M52"/>
      <c r="N52"/>
      <c r="O52"/>
      <c r="P52" s="10"/>
      <c r="S52" s="25" t="s">
        <v>7</v>
      </c>
      <c r="T52" s="25">
        <v>4007308</v>
      </c>
      <c r="V52" s="19" t="s">
        <v>178</v>
      </c>
      <c r="W52" s="114">
        <v>7601</v>
      </c>
      <c r="X52" s="20">
        <v>944900</v>
      </c>
    </row>
    <row r="53" spans="3:28" ht="11.25" customHeight="1" x14ac:dyDescent="0.25">
      <c r="C53" s="39">
        <v>18794</v>
      </c>
      <c r="D53" s="3" t="s">
        <v>199</v>
      </c>
      <c r="E53"/>
      <c r="F53" s="14">
        <v>4.8682560180240202</v>
      </c>
      <c r="G53" s="55">
        <v>4.5596933431392204</v>
      </c>
      <c r="H53" s="14">
        <v>5.0413449438012599</v>
      </c>
      <c r="I53" s="14">
        <v>4.9245196018484201</v>
      </c>
      <c r="J53" s="14">
        <v>5.5882965228627999</v>
      </c>
      <c r="K53"/>
      <c r="L53"/>
      <c r="M53"/>
      <c r="N53"/>
      <c r="O53"/>
      <c r="P53" s="10"/>
      <c r="S53" s="25" t="s">
        <v>217</v>
      </c>
      <c r="T53" s="25">
        <v>4272394</v>
      </c>
      <c r="V53" s="17" t="s">
        <v>179</v>
      </c>
      <c r="W53" s="114">
        <v>7602</v>
      </c>
      <c r="X53" s="20">
        <v>12113379</v>
      </c>
    </row>
    <row r="54" spans="3:28" ht="11.25" customHeight="1" x14ac:dyDescent="0.25">
      <c r="C54" s="39">
        <v>18792</v>
      </c>
      <c r="D54" s="3" t="s">
        <v>200</v>
      </c>
      <c r="E54"/>
      <c r="F54" s="14">
        <v>11.925526967091701</v>
      </c>
      <c r="G54" s="55">
        <v>12.0221583336824</v>
      </c>
      <c r="H54" s="14">
        <v>14.1995264583354</v>
      </c>
      <c r="I54" s="14">
        <v>13.9912401996322</v>
      </c>
      <c r="J54" s="14">
        <v>17.064905920664401</v>
      </c>
      <c r="K54"/>
      <c r="L54"/>
      <c r="M54"/>
      <c r="N54"/>
      <c r="O54"/>
      <c r="P54" s="10"/>
      <c r="S54" s="25" t="s">
        <v>8</v>
      </c>
      <c r="T54" s="25">
        <v>4006321</v>
      </c>
      <c r="V54" s="26" t="s">
        <v>183</v>
      </c>
      <c r="W54" s="116"/>
      <c r="X54" s="20"/>
    </row>
    <row r="55" spans="3:28" ht="11.25" customHeight="1" x14ac:dyDescent="0.25">
      <c r="C55" s="39">
        <v>11576</v>
      </c>
      <c r="D55" s="3" t="s">
        <v>201</v>
      </c>
      <c r="E55"/>
      <c r="F55" s="14">
        <v>4.3702308297300201</v>
      </c>
      <c r="G55" s="55">
        <v>4.1248319255941102</v>
      </c>
      <c r="H55" s="14">
        <v>4.7689203052530296</v>
      </c>
      <c r="I55" s="14">
        <v>4.6698569581299303</v>
      </c>
      <c r="J55" s="14">
        <v>5.7330843736292403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293</v>
      </c>
    </row>
    <row r="57" spans="3:28" ht="11.25" customHeight="1" x14ac:dyDescent="0.25">
      <c r="C57" s="39">
        <v>6419</v>
      </c>
      <c r="D57" s="3" t="s">
        <v>164</v>
      </c>
      <c r="E57"/>
      <c r="F57" s="14">
        <v>0.55927795248158896</v>
      </c>
      <c r="G57" s="55">
        <v>0.63685358245310497</v>
      </c>
      <c r="H57" s="14">
        <v>0.66967045091154997</v>
      </c>
      <c r="I57" s="14">
        <v>0.55732792722961699</v>
      </c>
      <c r="J57" s="14">
        <v>0.69296957825828298</v>
      </c>
      <c r="K57"/>
      <c r="L57"/>
      <c r="M57"/>
      <c r="N57"/>
      <c r="O57"/>
      <c r="P57" s="10"/>
      <c r="S57" s="25" t="s">
        <v>338</v>
      </c>
      <c r="T57" s="25">
        <v>4963960</v>
      </c>
    </row>
    <row r="58" spans="3:28" ht="11.25" customHeight="1" x14ac:dyDescent="0.25">
      <c r="C58" s="39">
        <v>4963</v>
      </c>
      <c r="D58" s="3" t="s">
        <v>202</v>
      </c>
      <c r="E58"/>
      <c r="F58" s="14">
        <v>1.39217487529319</v>
      </c>
      <c r="G58" s="55">
        <v>1.28604004133802</v>
      </c>
      <c r="H58" s="14">
        <v>1.2376138104262</v>
      </c>
      <c r="I58" s="14">
        <v>1.2747186622717199</v>
      </c>
      <c r="J58" s="14">
        <v>1.2108255439489799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2745657</v>
      </c>
      <c r="G61" s="56">
        <v>2350721</v>
      </c>
      <c r="H61" s="13">
        <v>1262105</v>
      </c>
      <c r="I61" s="13">
        <v>1803051</v>
      </c>
      <c r="J61" s="13">
        <v>1640618</v>
      </c>
      <c r="K61"/>
      <c r="L61"/>
      <c r="M61"/>
      <c r="N61"/>
      <c r="O61"/>
      <c r="P61" s="10"/>
      <c r="S61" s="25" t="s">
        <v>409</v>
      </c>
      <c r="T61" s="25">
        <v>4086899</v>
      </c>
      <c r="V61" s="28" t="s">
        <v>148</v>
      </c>
      <c r="X61" s="27">
        <f>IF(ISNUMBER(F49),F49,NA())</f>
        <v>5.5940594229428502</v>
      </c>
      <c r="Y61" s="27">
        <f>IF(ISNUMBER(G49),G49,NA())</f>
        <v>5.7176944277298603</v>
      </c>
      <c r="Z61" s="27">
        <f>IF(ISNUMBER(H49),H49,NA())</f>
        <v>4.8922743376275601</v>
      </c>
      <c r="AA61" s="27">
        <f>IF(ISNUMBER(I49),I49,NA())</f>
        <v>5.3091408466234302</v>
      </c>
      <c r="AB61" s="27">
        <f>IF(ISNUMBER(J49),J49,NA())</f>
        <v>6.5677087408566601</v>
      </c>
    </row>
    <row r="62" spans="3:28" ht="11.25" customHeight="1" x14ac:dyDescent="0.25">
      <c r="C62" s="39">
        <v>7598</v>
      </c>
      <c r="D62" s="3" t="s">
        <v>204</v>
      </c>
      <c r="E62"/>
      <c r="F62" s="13">
        <v>2013600</v>
      </c>
      <c r="G62" s="56">
        <v>1180900</v>
      </c>
      <c r="H62" s="13">
        <v>1036500</v>
      </c>
      <c r="I62" s="13">
        <v>299500</v>
      </c>
      <c r="J62" s="13">
        <v>804300</v>
      </c>
      <c r="K62"/>
      <c r="L62"/>
      <c r="M62"/>
      <c r="N62"/>
      <c r="O62"/>
      <c r="P62" s="10"/>
      <c r="S62" s="25" t="s">
        <v>11</v>
      </c>
      <c r="T62" s="25">
        <v>4056975</v>
      </c>
      <c r="V62" s="118" t="s">
        <v>187</v>
      </c>
    </row>
    <row r="63" spans="3:28" ht="11.25" customHeight="1" x14ac:dyDescent="0.25">
      <c r="C63" s="39">
        <v>7599</v>
      </c>
      <c r="D63" s="3" t="s">
        <v>205</v>
      </c>
      <c r="E63"/>
      <c r="F63" s="13">
        <v>1055400</v>
      </c>
      <c r="G63" s="56">
        <v>1663100</v>
      </c>
      <c r="H63" s="13">
        <v>1190400</v>
      </c>
      <c r="I63" s="13">
        <v>1036400</v>
      </c>
      <c r="J63" s="13">
        <v>299400</v>
      </c>
      <c r="K63"/>
      <c r="L63"/>
      <c r="M63"/>
      <c r="N63"/>
      <c r="O63"/>
      <c r="P63" s="10"/>
      <c r="S63" s="25" t="s">
        <v>270</v>
      </c>
      <c r="T63" s="25">
        <v>4098671</v>
      </c>
      <c r="V63" s="28" t="s">
        <v>188</v>
      </c>
    </row>
    <row r="64" spans="3:28" ht="11.25" customHeight="1" x14ac:dyDescent="0.25">
      <c r="C64" s="39">
        <v>7600</v>
      </c>
      <c r="D64" s="3" t="s">
        <v>206</v>
      </c>
      <c r="E64"/>
      <c r="F64" s="13">
        <v>1405400</v>
      </c>
      <c r="G64" s="56">
        <v>1054700</v>
      </c>
      <c r="H64" s="13">
        <v>1666000</v>
      </c>
      <c r="I64" s="13">
        <v>1190400</v>
      </c>
      <c r="J64" s="13">
        <v>925600</v>
      </c>
      <c r="K64"/>
      <c r="L64"/>
      <c r="M64"/>
      <c r="N64"/>
      <c r="O64"/>
      <c r="P64" s="10"/>
      <c r="S64" s="25" t="s">
        <v>395</v>
      </c>
      <c r="T64" s="25">
        <v>4545218</v>
      </c>
      <c r="V64" s="28" t="s">
        <v>189</v>
      </c>
    </row>
    <row r="65" spans="3:28" ht="11.25" customHeight="1" x14ac:dyDescent="0.25">
      <c r="C65" s="39">
        <v>7601</v>
      </c>
      <c r="D65" s="3" t="s">
        <v>207</v>
      </c>
      <c r="E65"/>
      <c r="F65" s="13">
        <v>944900</v>
      </c>
      <c r="G65" s="56">
        <v>1404700</v>
      </c>
      <c r="H65" s="13">
        <v>1050600</v>
      </c>
      <c r="I65" s="13">
        <v>1665900</v>
      </c>
      <c r="J65" s="13">
        <v>1190200</v>
      </c>
      <c r="K65"/>
      <c r="L65"/>
      <c r="M65"/>
      <c r="N65"/>
      <c r="O65"/>
      <c r="P65" s="10"/>
      <c r="S65" s="25" t="s">
        <v>218</v>
      </c>
      <c r="T65" s="25">
        <v>4057157</v>
      </c>
      <c r="V65" s="28" t="s">
        <v>164</v>
      </c>
      <c r="X65" s="27">
        <f>IF(ISNUMBER(F57),F57,NA())</f>
        <v>0.55927795248158896</v>
      </c>
      <c r="Y65" s="27">
        <f>IF(ISNUMBER(G57),G57,NA())</f>
        <v>0.63685358245310497</v>
      </c>
      <c r="Z65" s="27">
        <f>IF(ISNUMBER(H57),H57,NA())</f>
        <v>0.66967045091154997</v>
      </c>
      <c r="AA65" s="27">
        <f>IF(ISNUMBER(I57),I57,NA())</f>
        <v>0.55732792722961699</v>
      </c>
      <c r="AB65" s="27">
        <f>IF(ISNUMBER(J57),J57,NA())</f>
        <v>0.69296957825828298</v>
      </c>
    </row>
    <row r="66" spans="3:28" ht="11.25" customHeight="1" x14ac:dyDescent="0.25">
      <c r="C66" s="39">
        <v>7602</v>
      </c>
      <c r="D66" s="3" t="s">
        <v>208</v>
      </c>
      <c r="E66"/>
      <c r="F66" s="13">
        <v>12113379</v>
      </c>
      <c r="G66" s="56">
        <v>10376988</v>
      </c>
      <c r="H66" s="13">
        <v>9375550</v>
      </c>
      <c r="I66" s="13">
        <v>8647209</v>
      </c>
      <c r="J66" s="13">
        <v>8563387</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41.617584472484403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0.44346005453102</v>
      </c>
    </row>
    <row r="69" spans="3:28" ht="11.25" customHeight="1" x14ac:dyDescent="0.25">
      <c r="C69" s="39">
        <v>18626</v>
      </c>
      <c r="D69" s="3" t="s">
        <v>134</v>
      </c>
      <c r="F69" s="13">
        <v>9863085</v>
      </c>
      <c r="G69" s="56">
        <v>8904430</v>
      </c>
      <c r="H69" s="13">
        <v>8526470</v>
      </c>
      <c r="I69" s="13">
        <v>8448201</v>
      </c>
      <c r="J69" s="13">
        <v>7751952</v>
      </c>
      <c r="K69" s="4"/>
      <c r="L69" s="4"/>
      <c r="M69" s="4"/>
      <c r="N69"/>
      <c r="O69"/>
      <c r="P69" s="10"/>
      <c r="S69" s="25" t="s">
        <v>340</v>
      </c>
      <c r="T69" s="25">
        <v>4057049</v>
      </c>
      <c r="V69" s="28" t="str">
        <f>"Total Debt -"</f>
        <v>Total Debt -</v>
      </c>
      <c r="X69" s="47">
        <f>F44</f>
        <v>57.938955472984603</v>
      </c>
    </row>
    <row r="70" spans="3:28" ht="11.25" customHeight="1" x14ac:dyDescent="0.25">
      <c r="C70" s="39">
        <v>18630</v>
      </c>
      <c r="D70" s="3" t="s">
        <v>135</v>
      </c>
      <c r="F70" s="13">
        <v>3372344</v>
      </c>
      <c r="G70" s="56">
        <v>2987840</v>
      </c>
      <c r="H70" s="13">
        <v>3040160</v>
      </c>
      <c r="I70" s="13">
        <v>3138969</v>
      </c>
      <c r="J70" s="13">
        <v>2535271</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5.8470820718004699</v>
      </c>
      <c r="Y71" s="27">
        <f>IF(ISNUMBER(G52),G52,NA())</f>
        <v>5.2280047870792403</v>
      </c>
      <c r="Z71" s="27">
        <f>IF(ISNUMBER(H52),H52,NA())</f>
        <v>5.86994081185457</v>
      </c>
      <c r="AA71" s="27">
        <f>IF(ISNUMBER(I52),I52,NA())</f>
        <v>5.3488929475807598</v>
      </c>
      <c r="AB71" s="27">
        <f>IF(ISNUMBER(J52),J52,NA())</f>
        <v>4.14029649843825</v>
      </c>
    </row>
    <row r="72" spans="3:28" ht="11.25" customHeight="1" x14ac:dyDescent="0.25">
      <c r="C72" s="39">
        <v>18632</v>
      </c>
      <c r="D72" s="3" t="s">
        <v>137</v>
      </c>
      <c r="E72" s="5"/>
      <c r="F72" s="13">
        <v>1716085</v>
      </c>
      <c r="G72" s="56">
        <v>1448152</v>
      </c>
      <c r="H72" s="13">
        <v>1363113</v>
      </c>
      <c r="I72" s="13">
        <v>1335213</v>
      </c>
      <c r="J72" s="13">
        <v>1307052</v>
      </c>
      <c r="K72"/>
      <c r="L72"/>
      <c r="M72"/>
      <c r="N72"/>
      <c r="O72"/>
      <c r="P72" s="10"/>
      <c r="S72" s="25" t="s">
        <v>271</v>
      </c>
      <c r="T72" s="25">
        <v>4082886</v>
      </c>
    </row>
    <row r="73" spans="3:28" ht="11.25" customHeight="1" x14ac:dyDescent="0.25">
      <c r="C73" s="39">
        <v>18636</v>
      </c>
      <c r="D73" s="3" t="s">
        <v>138</v>
      </c>
      <c r="F73" s="13">
        <v>1334973</v>
      </c>
      <c r="G73" s="56">
        <v>1159059</v>
      </c>
      <c r="H73" s="13">
        <v>1080658</v>
      </c>
      <c r="I73" s="13">
        <v>1071956</v>
      </c>
      <c r="J73" s="13">
        <v>863788</v>
      </c>
      <c r="K73"/>
      <c r="L73"/>
      <c r="M73"/>
      <c r="N73"/>
      <c r="O73"/>
      <c r="P73" s="10"/>
      <c r="S73" s="25" t="s">
        <v>396</v>
      </c>
      <c r="T73" s="25">
        <v>4235589</v>
      </c>
    </row>
    <row r="74" spans="3:28" ht="11.25" customHeight="1" x14ac:dyDescent="0.25">
      <c r="C74" s="39">
        <v>18635</v>
      </c>
      <c r="D74" s="3" t="s">
        <v>139</v>
      </c>
      <c r="F74" s="13">
        <v>592775</v>
      </c>
      <c r="G74" s="56">
        <v>535760</v>
      </c>
      <c r="H74" s="13">
        <v>501369</v>
      </c>
      <c r="I74" s="13">
        <v>472380</v>
      </c>
      <c r="J74" s="13">
        <v>480835</v>
      </c>
      <c r="K74"/>
      <c r="L74"/>
      <c r="M74"/>
      <c r="N74"/>
      <c r="O74"/>
      <c r="P74" s="10"/>
      <c r="S74" s="25" t="s">
        <v>288</v>
      </c>
      <c r="T74" s="25">
        <v>4304864</v>
      </c>
    </row>
    <row r="75" spans="3:28" ht="11.25" customHeight="1" x14ac:dyDescent="0.25">
      <c r="C75" s="39">
        <v>18634</v>
      </c>
      <c r="D75" s="3" t="s">
        <v>140</v>
      </c>
      <c r="F75" s="13">
        <v>7846164</v>
      </c>
      <c r="G75" s="56">
        <v>6883596</v>
      </c>
      <c r="H75" s="13">
        <v>6696335</v>
      </c>
      <c r="I75" s="13">
        <v>6748271</v>
      </c>
      <c r="J75" s="13">
        <v>5863703</v>
      </c>
      <c r="K75"/>
      <c r="L75"/>
      <c r="M75"/>
      <c r="N75"/>
      <c r="O75"/>
      <c r="P75" s="10"/>
      <c r="S75" s="25" t="s">
        <v>16</v>
      </c>
      <c r="T75" s="25">
        <v>4056958</v>
      </c>
    </row>
    <row r="76" spans="3:28" ht="11.25" customHeight="1" x14ac:dyDescent="0.25">
      <c r="C76" s="39">
        <v>6200</v>
      </c>
      <c r="D76" s="3" t="s">
        <v>141</v>
      </c>
      <c r="F76" s="13">
        <v>3257611</v>
      </c>
      <c r="G76" s="56">
        <v>3078704</v>
      </c>
      <c r="H76" s="13">
        <v>2608546</v>
      </c>
      <c r="I76" s="13">
        <v>2648226</v>
      </c>
      <c r="J76" s="13">
        <v>2769964</v>
      </c>
      <c r="K76"/>
      <c r="L76"/>
      <c r="M76"/>
      <c r="N76"/>
      <c r="O76"/>
      <c r="P76" s="10"/>
      <c r="S76" s="25" t="s">
        <v>312</v>
      </c>
      <c r="T76" s="25">
        <v>4246977</v>
      </c>
    </row>
    <row r="77" spans="3:28" ht="11.25" customHeight="1" x14ac:dyDescent="0.25">
      <c r="C77" s="39">
        <v>28017</v>
      </c>
      <c r="D77" s="3" t="s">
        <v>150</v>
      </c>
      <c r="E77"/>
      <c r="F77" s="13">
        <v>3281111</v>
      </c>
      <c r="G77" s="56">
        <v>3109004</v>
      </c>
      <c r="H77" s="13">
        <v>2847890</v>
      </c>
      <c r="I77" s="13">
        <v>2643126</v>
      </c>
      <c r="J77" s="13">
        <v>2769964</v>
      </c>
      <c r="K77"/>
      <c r="L77"/>
      <c r="M77"/>
      <c r="N77"/>
      <c r="O77"/>
      <c r="P77" s="10"/>
      <c r="S77" s="25" t="s">
        <v>272</v>
      </c>
      <c r="T77" s="25">
        <v>4142320</v>
      </c>
    </row>
    <row r="78" spans="3:28" ht="11.25" customHeight="1" x14ac:dyDescent="0.25">
      <c r="C78" s="39">
        <v>4424</v>
      </c>
      <c r="D78" s="3" t="s">
        <v>142</v>
      </c>
      <c r="F78" s="13">
        <v>1572269</v>
      </c>
      <c r="G78" s="56">
        <v>1558872</v>
      </c>
      <c r="H78" s="13">
        <v>1190071</v>
      </c>
      <c r="I78" s="13">
        <v>1329491</v>
      </c>
      <c r="J78" s="13">
        <v>1574407</v>
      </c>
      <c r="K78"/>
      <c r="L78"/>
      <c r="M78"/>
      <c r="N78"/>
      <c r="O78"/>
      <c r="P78" s="10"/>
      <c r="S78" s="25" t="s">
        <v>273</v>
      </c>
      <c r="T78" s="25">
        <v>4237697</v>
      </c>
    </row>
    <row r="79" spans="3:28" ht="11.25" customHeight="1" x14ac:dyDescent="0.25">
      <c r="C79" s="39">
        <v>4427</v>
      </c>
      <c r="D79" s="3" t="s">
        <v>143</v>
      </c>
      <c r="F79" s="13">
        <v>344223</v>
      </c>
      <c r="G79" s="56">
        <v>346186</v>
      </c>
      <c r="H79" s="13">
        <v>273499</v>
      </c>
      <c r="I79" s="13">
        <v>288972</v>
      </c>
      <c r="J79" s="13">
        <v>578892</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1228046</v>
      </c>
      <c r="G81" s="93">
        <v>1212686</v>
      </c>
      <c r="H81" s="92">
        <v>916572</v>
      </c>
      <c r="I81" s="92">
        <v>1040519</v>
      </c>
      <c r="J81" s="92">
        <v>995515</v>
      </c>
      <c r="K81"/>
      <c r="L81"/>
      <c r="M81"/>
      <c r="N81"/>
      <c r="O81"/>
      <c r="P81" s="10"/>
      <c r="S81" s="25" t="s">
        <v>275</v>
      </c>
      <c r="T81" s="25">
        <v>4276419</v>
      </c>
    </row>
    <row r="82" spans="3:20" ht="11.25" customHeight="1" x14ac:dyDescent="0.25">
      <c r="C82" s="39">
        <v>833</v>
      </c>
      <c r="D82" s="94" t="s">
        <v>146</v>
      </c>
      <c r="E82" s="95"/>
      <c r="F82" s="96">
        <v>1228046</v>
      </c>
      <c r="G82" s="97">
        <v>1212686</v>
      </c>
      <c r="H82" s="96">
        <v>916572</v>
      </c>
      <c r="I82" s="96">
        <v>1040519</v>
      </c>
      <c r="J82" s="96">
        <v>995515</v>
      </c>
      <c r="K82"/>
      <c r="L82"/>
      <c r="M82"/>
      <c r="N82"/>
      <c r="O82"/>
      <c r="P82" s="10"/>
      <c r="S82" s="25" t="s">
        <v>17</v>
      </c>
      <c r="T82" s="25">
        <v>4057059</v>
      </c>
    </row>
    <row r="83" spans="3:20" ht="11.25" customHeight="1" x14ac:dyDescent="0.25">
      <c r="C83" s="39">
        <v>47814</v>
      </c>
      <c r="D83" s="32" t="s">
        <v>190</v>
      </c>
      <c r="F83" s="13">
        <v>7519</v>
      </c>
      <c r="G83" s="56">
        <v>7519</v>
      </c>
      <c r="H83" s="13">
        <v>7519</v>
      </c>
      <c r="I83" s="13">
        <v>7519</v>
      </c>
      <c r="J83" s="13">
        <v>7519</v>
      </c>
      <c r="K83" s="16"/>
      <c r="L83"/>
      <c r="M83"/>
      <c r="N83"/>
      <c r="O83"/>
      <c r="P83" s="10"/>
      <c r="S83" s="25" t="s">
        <v>18</v>
      </c>
      <c r="T83" s="25">
        <v>4057141</v>
      </c>
    </row>
    <row r="84" spans="3:20" ht="11.25" customHeight="1" x14ac:dyDescent="0.25">
      <c r="C84" s="39">
        <v>47813</v>
      </c>
      <c r="D84" s="29" t="s">
        <v>191</v>
      </c>
      <c r="E84"/>
      <c r="F84" s="13">
        <v>1220527</v>
      </c>
      <c r="G84" s="56">
        <v>1205167</v>
      </c>
      <c r="H84" s="13">
        <v>909053</v>
      </c>
      <c r="I84" s="13">
        <v>1033000</v>
      </c>
      <c r="J84" s="13">
        <v>987996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3270120</v>
      </c>
      <c r="G87" s="56">
        <v>3130143</v>
      </c>
      <c r="H87" s="13">
        <v>2414539</v>
      </c>
      <c r="I87" s="13">
        <v>2292224</v>
      </c>
      <c r="J87" s="13">
        <v>2487099</v>
      </c>
      <c r="K87"/>
      <c r="L87"/>
      <c r="M87"/>
      <c r="N87"/>
      <c r="O87"/>
      <c r="P87" s="10"/>
      <c r="S87" s="25" t="s">
        <v>21</v>
      </c>
      <c r="T87" s="25">
        <v>4057039</v>
      </c>
    </row>
    <row r="88" spans="3:20" ht="11.25" customHeight="1" x14ac:dyDescent="0.25">
      <c r="C88" s="39">
        <v>18807</v>
      </c>
      <c r="D88" s="3" t="s">
        <v>152</v>
      </c>
      <c r="E88"/>
      <c r="F88" s="13">
        <v>33424850</v>
      </c>
      <c r="G88" s="56">
        <v>30937723</v>
      </c>
      <c r="H88" s="13">
        <v>27635370</v>
      </c>
      <c r="I88" s="13">
        <v>25610428</v>
      </c>
      <c r="J88" s="13">
        <v>23617463</v>
      </c>
      <c r="K88"/>
      <c r="L88"/>
      <c r="M88"/>
      <c r="N88"/>
      <c r="O88"/>
      <c r="P88" s="10"/>
      <c r="S88" s="25" t="s">
        <v>22</v>
      </c>
      <c r="T88" s="25">
        <v>4057113</v>
      </c>
    </row>
    <row r="89" spans="3:20" ht="11.25" customHeight="1" x14ac:dyDescent="0.25">
      <c r="C89" s="39">
        <v>18851</v>
      </c>
      <c r="D89" s="3" t="s">
        <v>153</v>
      </c>
      <c r="E89"/>
      <c r="F89" s="13">
        <v>46000</v>
      </c>
      <c r="G89" s="56">
        <v>56900</v>
      </c>
      <c r="H89" s="13">
        <v>65400</v>
      </c>
      <c r="I89" s="13">
        <v>71900</v>
      </c>
      <c r="J89" s="13">
        <v>66600</v>
      </c>
      <c r="K89"/>
      <c r="L89"/>
      <c r="M89"/>
      <c r="N89"/>
      <c r="O89"/>
      <c r="P89" s="10"/>
      <c r="S89" s="25" t="s">
        <v>341</v>
      </c>
      <c r="T89" s="25">
        <v>4393379</v>
      </c>
    </row>
    <row r="90" spans="3:20" ht="11.25" customHeight="1" x14ac:dyDescent="0.25">
      <c r="C90" s="39">
        <v>18823</v>
      </c>
      <c r="D90" s="3" t="s">
        <v>154</v>
      </c>
      <c r="E90"/>
      <c r="F90" s="13">
        <v>1896640</v>
      </c>
      <c r="G90" s="56">
        <v>1563760</v>
      </c>
      <c r="H90" s="13">
        <v>1320763</v>
      </c>
      <c r="I90" s="13">
        <v>881794</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48492144</v>
      </c>
      <c r="G92" s="97">
        <v>46099598</v>
      </c>
      <c r="H92" s="96">
        <v>41123915</v>
      </c>
      <c r="I92" s="96">
        <v>38241256</v>
      </c>
      <c r="J92" s="96">
        <v>36220386</v>
      </c>
      <c r="K92"/>
      <c r="L92"/>
      <c r="M92"/>
      <c r="N92"/>
      <c r="O92"/>
      <c r="P92" s="10"/>
      <c r="S92" s="25" t="s">
        <v>24</v>
      </c>
      <c r="T92" s="25">
        <v>4004172</v>
      </c>
    </row>
    <row r="93" spans="3:20" ht="11.25" customHeight="1" x14ac:dyDescent="0.25">
      <c r="C93" s="39">
        <v>6361</v>
      </c>
      <c r="D93" s="3" t="s">
        <v>157</v>
      </c>
      <c r="E93"/>
      <c r="F93" s="13">
        <v>5847039</v>
      </c>
      <c r="G93" s="56">
        <v>4915012</v>
      </c>
      <c r="H93" s="13">
        <v>3605563</v>
      </c>
      <c r="I93" s="13">
        <v>4112882</v>
      </c>
      <c r="J93" s="13">
        <v>3589045</v>
      </c>
      <c r="K93"/>
      <c r="L93"/>
      <c r="M93"/>
      <c r="N93"/>
      <c r="O93"/>
      <c r="P93" s="10"/>
      <c r="S93" s="25" t="s">
        <v>25</v>
      </c>
      <c r="T93" s="25">
        <v>4000672</v>
      </c>
    </row>
    <row r="94" spans="3:20" ht="11.25" customHeight="1" x14ac:dyDescent="0.25">
      <c r="C94" s="39">
        <v>6148</v>
      </c>
      <c r="D94" s="3" t="s">
        <v>158</v>
      </c>
      <c r="E94"/>
      <c r="F94" s="13">
        <v>17569879</v>
      </c>
      <c r="G94" s="56">
        <v>15726088</v>
      </c>
      <c r="H94" s="13">
        <v>14360350</v>
      </c>
      <c r="I94" s="13">
        <v>12839409</v>
      </c>
      <c r="J94" s="13">
        <v>11782887</v>
      </c>
      <c r="K94"/>
      <c r="L94"/>
      <c r="M94"/>
      <c r="N94"/>
      <c r="O94"/>
      <c r="P94" s="10"/>
      <c r="S94" s="25" t="s">
        <v>26</v>
      </c>
      <c r="T94" s="25">
        <v>4059402</v>
      </c>
    </row>
    <row r="95" spans="3:20" ht="11.25" customHeight="1" x14ac:dyDescent="0.25">
      <c r="C95" s="39">
        <v>18082</v>
      </c>
      <c r="D95" s="3" t="s">
        <v>159</v>
      </c>
      <c r="E95"/>
      <c r="F95" s="13">
        <v>1378591</v>
      </c>
      <c r="G95" s="56">
        <v>1344919</v>
      </c>
      <c r="H95" s="13">
        <v>1249664</v>
      </c>
      <c r="I95" s="13">
        <v>1189001</v>
      </c>
      <c r="J95" s="13">
        <v>1066503</v>
      </c>
      <c r="K95"/>
      <c r="L95"/>
      <c r="M95"/>
      <c r="N95"/>
      <c r="O95"/>
      <c r="P95" s="10"/>
      <c r="S95" s="25" t="s">
        <v>27</v>
      </c>
      <c r="T95" s="25">
        <v>4057080</v>
      </c>
    </row>
    <row r="96" spans="3:20" ht="11.25" customHeight="1" x14ac:dyDescent="0.25">
      <c r="C96" s="39">
        <v>845</v>
      </c>
      <c r="D96" s="3" t="s">
        <v>173</v>
      </c>
      <c r="E96"/>
      <c r="F96" s="13">
        <v>20325536</v>
      </c>
      <c r="G96" s="56">
        <v>18086309</v>
      </c>
      <c r="H96" s="13">
        <v>15631055</v>
      </c>
      <c r="I96" s="13">
        <v>14642460</v>
      </c>
      <c r="J96" s="13">
        <v>13423505</v>
      </c>
      <c r="K96"/>
      <c r="L96"/>
      <c r="M96"/>
      <c r="N96"/>
      <c r="O96"/>
      <c r="P96" s="10"/>
      <c r="S96" s="25" t="s">
        <v>28</v>
      </c>
      <c r="T96" s="25">
        <v>4057041</v>
      </c>
    </row>
    <row r="97" spans="3:20" ht="11.25" customHeight="1" x14ac:dyDescent="0.25">
      <c r="C97" s="39">
        <v>49691</v>
      </c>
      <c r="D97" s="32" t="s">
        <v>192</v>
      </c>
      <c r="E97"/>
      <c r="F97" s="13">
        <v>14599844</v>
      </c>
      <c r="G97" s="56">
        <v>14063566</v>
      </c>
      <c r="H97" s="13">
        <v>12629994</v>
      </c>
      <c r="I97" s="13">
        <v>11486817</v>
      </c>
      <c r="J97" s="13">
        <v>11086242</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14599844</v>
      </c>
      <c r="G99" s="97">
        <v>14063566</v>
      </c>
      <c r="H99" s="96">
        <v>12629994</v>
      </c>
      <c r="I99" s="96">
        <v>11486817</v>
      </c>
      <c r="J99" s="96">
        <v>11086242</v>
      </c>
      <c r="K99"/>
      <c r="L99"/>
      <c r="M99"/>
      <c r="N99"/>
      <c r="O99"/>
      <c r="P99" s="10"/>
      <c r="S99" s="25" t="s">
        <v>281</v>
      </c>
      <c r="T99" s="25">
        <v>4420429</v>
      </c>
    </row>
    <row r="100" spans="3:20" ht="11.25" customHeight="1" x14ac:dyDescent="0.25">
      <c r="C100" s="39">
        <v>18081</v>
      </c>
      <c r="D100" s="3" t="s">
        <v>162</v>
      </c>
      <c r="E100"/>
      <c r="F100" s="13">
        <v>155570</v>
      </c>
      <c r="G100" s="56">
        <v>155570</v>
      </c>
      <c r="H100" s="13">
        <v>155570</v>
      </c>
      <c r="I100" s="13">
        <v>155570</v>
      </c>
      <c r="J100" s="13">
        <v>155570</v>
      </c>
      <c r="K100"/>
      <c r="L100"/>
      <c r="M100"/>
      <c r="N100"/>
      <c r="O100"/>
      <c r="P100" s="10"/>
      <c r="S100" s="25" t="s">
        <v>30</v>
      </c>
      <c r="T100" s="25">
        <v>103347</v>
      </c>
    </row>
    <row r="101" spans="3:20" ht="11.25" customHeight="1" x14ac:dyDescent="0.25">
      <c r="C101" s="39">
        <v>17860</v>
      </c>
      <c r="D101" s="3" t="s">
        <v>161</v>
      </c>
      <c r="E101"/>
      <c r="F101" s="13">
        <v>35080950</v>
      </c>
      <c r="G101" s="56">
        <v>32305445</v>
      </c>
      <c r="H101" s="13">
        <v>28416619</v>
      </c>
      <c r="I101" s="13">
        <v>26284847</v>
      </c>
      <c r="J101" s="13">
        <v>24665317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1962600</v>
      </c>
      <c r="G104" s="56">
        <v>1682572</v>
      </c>
      <c r="H104" s="13">
        <v>2009577</v>
      </c>
      <c r="I104" s="13">
        <v>1830543</v>
      </c>
      <c r="J104" s="13">
        <v>1996202</v>
      </c>
      <c r="K104"/>
      <c r="L104"/>
      <c r="M104"/>
      <c r="N104"/>
      <c r="O104"/>
      <c r="P104" s="10"/>
      <c r="S104" s="25" t="s">
        <v>410</v>
      </c>
      <c r="T104" s="25">
        <v>4057043</v>
      </c>
    </row>
    <row r="105" spans="3:20" ht="11.25" customHeight="1" x14ac:dyDescent="0.25">
      <c r="C105" s="39">
        <v>4993</v>
      </c>
      <c r="D105" s="3" t="s">
        <v>168</v>
      </c>
      <c r="E105"/>
      <c r="F105" s="13">
        <v>-3447374</v>
      </c>
      <c r="G105" s="56">
        <v>-4129275</v>
      </c>
      <c r="H105" s="13">
        <v>-3274288</v>
      </c>
      <c r="I105" s="13">
        <v>-2437046</v>
      </c>
      <c r="J105" s="13">
        <v>-3230516</v>
      </c>
      <c r="K105"/>
      <c r="L105"/>
      <c r="M105"/>
      <c r="N105"/>
      <c r="O105"/>
      <c r="P105" s="10"/>
      <c r="S105" s="25" t="s">
        <v>261</v>
      </c>
      <c r="T105" s="25">
        <v>4057083</v>
      </c>
    </row>
    <row r="106" spans="3:20" ht="11.25" customHeight="1" x14ac:dyDescent="0.25">
      <c r="C106" s="39">
        <v>4992</v>
      </c>
      <c r="D106" s="3" t="s">
        <v>169</v>
      </c>
      <c r="E106"/>
      <c r="F106" s="13">
        <v>1440832</v>
      </c>
      <c r="G106" s="56">
        <v>2594590</v>
      </c>
      <c r="H106" s="13">
        <v>1172450</v>
      </c>
      <c r="I106" s="13">
        <v>729937</v>
      </c>
      <c r="J106" s="13">
        <v>1213454</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-43942</v>
      </c>
      <c r="G108" s="56">
        <v>147887</v>
      </c>
      <c r="H108" s="13">
        <v>-92261</v>
      </c>
      <c r="I108" s="13">
        <v>123434</v>
      </c>
      <c r="J108" s="13">
        <v>-20860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2.59817610532239</v>
      </c>
      <c r="G111" s="55">
        <v>2.8399008961033498</v>
      </c>
      <c r="H111" s="14">
        <v>2.3300966060909798</v>
      </c>
      <c r="I111" s="14">
        <v>2.7927619829125701</v>
      </c>
      <c r="J111" s="14">
        <v>3.0095435821957</v>
      </c>
      <c r="K111"/>
      <c r="L111"/>
      <c r="M111"/>
      <c r="N111"/>
      <c r="O111"/>
      <c r="P111" s="10"/>
      <c r="S111" s="25" t="s">
        <v>291</v>
      </c>
      <c r="T111" s="25">
        <v>4062444</v>
      </c>
    </row>
    <row r="112" spans="3:20" ht="11.25" customHeight="1" x14ac:dyDescent="0.25">
      <c r="C112" s="39">
        <v>284</v>
      </c>
      <c r="D112" s="3" t="s">
        <v>166</v>
      </c>
      <c r="E112"/>
      <c r="F112" s="14">
        <v>8.5744491162076208</v>
      </c>
      <c r="G112" s="55">
        <v>8.9263240552507295</v>
      </c>
      <c r="H112" s="14">
        <v>7.6745466619270699</v>
      </c>
      <c r="I112" s="14">
        <v>9.2178717715793699</v>
      </c>
      <c r="J112" s="14">
        <v>9.1359427994896798</v>
      </c>
      <c r="K112"/>
      <c r="L112"/>
      <c r="M112"/>
      <c r="N112"/>
      <c r="O112"/>
      <c r="P112" s="10"/>
      <c r="S112" s="25" t="s">
        <v>36</v>
      </c>
      <c r="T112" s="25">
        <v>4057103</v>
      </c>
    </row>
    <row r="113" spans="2:20" ht="11.25" customHeight="1" x14ac:dyDescent="0.25">
      <c r="C113" s="39">
        <v>18791</v>
      </c>
      <c r="D113" s="76" t="s">
        <v>172</v>
      </c>
      <c r="E113" s="61"/>
      <c r="F113" s="100">
        <v>3.66304853378757</v>
      </c>
      <c r="G113" s="101">
        <v>4.06443076934627</v>
      </c>
      <c r="H113" s="100">
        <v>3.3438606201586198</v>
      </c>
      <c r="I113" s="100">
        <v>4.0631451601708104</v>
      </c>
      <c r="J113" s="100">
        <v>4.4204391008433896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279DAC6-2D67-47B7-AF8E-657B7AD7EF60}">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924FB-93A4-42E7-9A3C-C1931DC9CD70}">
  <sheetPr codeName="Sheet22">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Exelon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_xll.SNL.Clients.Office.Excel.Functions.SNLTable(1,EXC!F20:G20,EXC!C24:C35,EXC!F21:G21,,"Options:Curr=USD,Mag=SNLstandard,ConvMethod=SNLrecommended")</f>
        <v>SNLTable</v>
      </c>
      <c r="D20" s="10"/>
      <c r="E20" s="10"/>
      <c r="F20" s="22">
        <f>VLOOKUP(V40,S:T,2,FALSE)</f>
        <v>4057056</v>
      </c>
      <c r="G20" s="51">
        <f>F20</f>
        <v>4057056</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Exelon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44547</v>
      </c>
      <c r="G26" s="78">
        <v>44251</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43525</v>
      </c>
      <c r="G29" s="78">
        <v>44251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40016</v>
      </c>
      <c r="G35" s="53">
        <v>44251</v>
      </c>
      <c r="H35" s="130"/>
      <c r="I35" s="10"/>
      <c r="J35"/>
      <c r="K35"/>
      <c r="L35"/>
      <c r="M35"/>
      <c r="N35"/>
      <c r="O35"/>
      <c r="P35" s="10"/>
    </row>
    <row r="36" spans="3:24" ht="11.25" hidden="1" customHeight="1" outlineLevel="1" x14ac:dyDescent="0.25">
      <c r="C36" s="12" t="str">
        <f>_xll.SNL.Clients.Office.Excel.Functions.SNLTable(1,EXC!F36:J36,EXC!C41:C113,EXC!F37:J37,,"Options:Curr=USD,Mag=SNLstandard,ConvMethod=SNLrecommended")</f>
        <v>SNLTable</v>
      </c>
      <c r="E36"/>
      <c r="F36" s="11">
        <f>F20</f>
        <v>4057056</v>
      </c>
      <c r="G36" s="54">
        <f>F20</f>
        <v>4057056</v>
      </c>
      <c r="H36" s="11">
        <f>F20</f>
        <v>4057056</v>
      </c>
      <c r="I36" s="11">
        <f>F20</f>
        <v>4057056</v>
      </c>
      <c r="J36" s="11">
        <f>F20</f>
        <v>4057056</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Exelon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43.922404985696801</v>
      </c>
      <c r="G42" s="55">
        <v>43.157225540707003</v>
      </c>
      <c r="H42" s="31">
        <v>43.6025113660966</v>
      </c>
      <c r="I42" s="14">
        <v>44.183974128638198</v>
      </c>
      <c r="J42" s="14">
        <v>44.114565656863803</v>
      </c>
      <c r="K42"/>
      <c r="L42"/>
      <c r="M42"/>
      <c r="N42"/>
      <c r="O42"/>
      <c r="P42" s="10"/>
      <c r="S42" s="25" t="s">
        <v>335</v>
      </c>
      <c r="T42" s="25">
        <v>4056935</v>
      </c>
      <c r="V42" s="8" t="str">
        <f>_xll.SNL.Clients.Office.Excel.Functions.SNLTable(1,EXC!X42,EXC!W48:W56,EXC!X43,,"Options:Curr=USD,Mag=SNLstandard,ConvMethod=SNLrecommended")</f>
        <v>SNLTable</v>
      </c>
      <c r="W42" s="3"/>
      <c r="X42" s="7">
        <f>F36</f>
        <v>4057056</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55.564211279117302</v>
      </c>
      <c r="G44" s="55">
        <v>53.819053547541202</v>
      </c>
      <c r="H44" s="31">
        <v>53.219040917947602</v>
      </c>
      <c r="I44" s="14">
        <v>52.501616960115001</v>
      </c>
      <c r="J44" s="14">
        <v>52.504832593073502</v>
      </c>
      <c r="K44"/>
      <c r="L44"/>
      <c r="M44"/>
      <c r="N44"/>
      <c r="O44"/>
      <c r="P44" s="10"/>
      <c r="S44" s="25" t="s">
        <v>408</v>
      </c>
      <c r="T44" s="25">
        <v>4024697</v>
      </c>
      <c r="V44" s="3"/>
      <c r="W44" s="3"/>
      <c r="X44" s="7">
        <v>1</v>
      </c>
    </row>
    <row r="45" spans="3:24" ht="11.25" customHeight="1" x14ac:dyDescent="0.25">
      <c r="C45" s="39">
        <v>18861</v>
      </c>
      <c r="D45" s="3" t="s">
        <v>163</v>
      </c>
      <c r="E45"/>
      <c r="F45" s="14">
        <v>46.845627298733099</v>
      </c>
      <c r="G45" s="55">
        <v>48.437810418129096</v>
      </c>
      <c r="H45" s="31">
        <v>44.687702966010001</v>
      </c>
      <c r="I45" s="14">
        <v>49.536471433704598</v>
      </c>
      <c r="J45" s="14">
        <v>48.052944561672703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1.6603658536585399</v>
      </c>
      <c r="G47" s="55">
        <v>1.6576629477392799</v>
      </c>
      <c r="H47" s="14">
        <v>2.592768227623</v>
      </c>
      <c r="I47" s="14">
        <v>2.39446153846154</v>
      </c>
      <c r="J47" s="14">
        <v>2.6507840772014499</v>
      </c>
      <c r="K47"/>
      <c r="L47"/>
      <c r="M47"/>
      <c r="N47"/>
      <c r="O47"/>
      <c r="P47" s="10"/>
      <c r="S47" s="25" t="s">
        <v>215</v>
      </c>
      <c r="T47" s="25">
        <v>4056955</v>
      </c>
      <c r="V47" s="3"/>
      <c r="W47" s="3"/>
      <c r="X47" s="7"/>
    </row>
    <row r="48" spans="3:24" ht="11.25" customHeight="1" x14ac:dyDescent="0.25">
      <c r="C48" s="39">
        <v>18778</v>
      </c>
      <c r="D48" s="3" t="s">
        <v>197</v>
      </c>
      <c r="E48"/>
      <c r="F48" s="14">
        <v>1.6603658536585399</v>
      </c>
      <c r="G48" s="55">
        <v>1.6576629477392799</v>
      </c>
      <c r="H48" s="14">
        <v>2.592768227623</v>
      </c>
      <c r="I48" s="14">
        <v>2.39446153846154</v>
      </c>
      <c r="J48" s="14">
        <v>2.6507840772014499</v>
      </c>
      <c r="K48" s="4"/>
      <c r="L48" s="4"/>
      <c r="M48" s="4"/>
      <c r="N48" s="4"/>
      <c r="O48" s="4"/>
      <c r="P48" s="44"/>
      <c r="Q48" s="44"/>
      <c r="S48" s="25" t="s">
        <v>5</v>
      </c>
      <c r="T48" s="25">
        <v>4022309</v>
      </c>
      <c r="V48" s="17" t="s">
        <v>174</v>
      </c>
      <c r="W48" s="114">
        <v>7597</v>
      </c>
      <c r="X48" s="20">
        <v>6703000</v>
      </c>
    </row>
    <row r="49" spans="3:28" ht="11.25" customHeight="1" x14ac:dyDescent="0.25">
      <c r="C49" s="39">
        <v>7270</v>
      </c>
      <c r="D49" s="3" t="s">
        <v>148</v>
      </c>
      <c r="E49"/>
      <c r="F49" s="14">
        <v>6.4952259707192903</v>
      </c>
      <c r="G49" s="55">
        <v>5.7314984709480097</v>
      </c>
      <c r="H49" s="14">
        <v>6.2858910891089099</v>
      </c>
      <c r="I49" s="14">
        <v>5.5752895752895801</v>
      </c>
      <c r="J49" s="14">
        <v>6.2538461538461503</v>
      </c>
      <c r="K49"/>
      <c r="L49"/>
      <c r="M49"/>
      <c r="N49"/>
      <c r="O49"/>
      <c r="P49" s="10"/>
      <c r="S49" s="25" t="s">
        <v>6</v>
      </c>
      <c r="T49" s="25">
        <v>4057038</v>
      </c>
      <c r="V49" s="17" t="s">
        <v>175</v>
      </c>
      <c r="W49" s="114">
        <v>7598</v>
      </c>
      <c r="X49" s="20">
        <v>865000</v>
      </c>
    </row>
    <row r="50" spans="3:28" ht="11.25" customHeight="1" x14ac:dyDescent="0.25">
      <c r="C50" s="39">
        <v>11512</v>
      </c>
      <c r="D50" s="3" t="s">
        <v>198</v>
      </c>
      <c r="E50"/>
      <c r="F50" s="14">
        <v>7.9331635900700199</v>
      </c>
      <c r="G50" s="55">
        <v>7.1143730886850198</v>
      </c>
      <c r="H50" s="14">
        <v>6.3904702970297</v>
      </c>
      <c r="I50" s="14">
        <v>5.5714285714285703</v>
      </c>
      <c r="J50" s="14">
        <v>6.3076923076923102</v>
      </c>
      <c r="K50"/>
      <c r="L50"/>
      <c r="M50"/>
      <c r="N50"/>
      <c r="O50"/>
      <c r="P50" s="10"/>
      <c r="S50" s="25" t="s">
        <v>269</v>
      </c>
      <c r="T50" s="25">
        <v>4135391</v>
      </c>
      <c r="V50" s="18" t="s">
        <v>176</v>
      </c>
      <c r="W50" s="115">
        <v>7599</v>
      </c>
      <c r="X50" s="20">
        <v>818000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2223000</v>
      </c>
    </row>
    <row r="52" spans="3:28" ht="11.25" customHeight="1" x14ac:dyDescent="0.25">
      <c r="C52" s="39">
        <v>18788</v>
      </c>
      <c r="D52" s="3" t="s">
        <v>210</v>
      </c>
      <c r="E52"/>
      <c r="F52" s="14">
        <v>4.0862651901215203</v>
      </c>
      <c r="G52" s="55">
        <v>4.2498932878028004</v>
      </c>
      <c r="H52" s="14">
        <v>3.8081438275250998</v>
      </c>
      <c r="I52" s="14">
        <v>4.1752654662973203</v>
      </c>
      <c r="J52" s="14">
        <v>3.7264632021320199</v>
      </c>
      <c r="K52"/>
      <c r="L52"/>
      <c r="M52"/>
      <c r="N52"/>
      <c r="O52"/>
      <c r="P52" s="10"/>
      <c r="S52" s="25" t="s">
        <v>7</v>
      </c>
      <c r="T52" s="25">
        <v>4007308</v>
      </c>
      <c r="V52" s="19" t="s">
        <v>178</v>
      </c>
      <c r="W52" s="114">
        <v>7601</v>
      </c>
      <c r="X52" s="20">
        <v>1725000</v>
      </c>
    </row>
    <row r="53" spans="3:28" ht="11.25" customHeight="1" x14ac:dyDescent="0.25">
      <c r="C53" s="39">
        <v>18794</v>
      </c>
      <c r="D53" s="3" t="s">
        <v>199</v>
      </c>
      <c r="E53"/>
      <c r="F53" s="14">
        <v>3.1858853182104601</v>
      </c>
      <c r="G53" s="55">
        <v>3.2920941460470701</v>
      </c>
      <c r="H53" s="14">
        <v>5.5493902439024403</v>
      </c>
      <c r="I53" s="14">
        <v>6.5110410094637201</v>
      </c>
      <c r="J53" s="14">
        <v>6.3006777572396802</v>
      </c>
      <c r="K53"/>
      <c r="L53"/>
      <c r="M53"/>
      <c r="N53"/>
      <c r="O53"/>
      <c r="P53" s="10"/>
      <c r="S53" s="25" t="s">
        <v>217</v>
      </c>
      <c r="T53" s="25">
        <v>4272394</v>
      </c>
      <c r="V53" s="17" t="s">
        <v>179</v>
      </c>
      <c r="W53" s="114">
        <v>7602</v>
      </c>
      <c r="X53" s="20">
        <v>29752000</v>
      </c>
    </row>
    <row r="54" spans="3:28" ht="11.25" customHeight="1" x14ac:dyDescent="0.25">
      <c r="C54" s="39">
        <v>18792</v>
      </c>
      <c r="D54" s="3" t="s">
        <v>200</v>
      </c>
      <c r="E54"/>
      <c r="F54" s="14">
        <v>8.1925832658812201</v>
      </c>
      <c r="G54" s="55">
        <v>9.4210404072741891</v>
      </c>
      <c r="H54" s="14">
        <v>19.165979997737999</v>
      </c>
      <c r="I54" s="14">
        <v>24.036268642275601</v>
      </c>
      <c r="J54" s="14">
        <v>23.5673542082842</v>
      </c>
      <c r="K54"/>
      <c r="L54"/>
      <c r="M54"/>
      <c r="N54"/>
      <c r="O54"/>
      <c r="P54" s="10"/>
      <c r="S54" s="25" t="s">
        <v>8</v>
      </c>
      <c r="T54" s="25">
        <v>4006321</v>
      </c>
      <c r="V54" s="26" t="s">
        <v>183</v>
      </c>
      <c r="W54" s="116"/>
      <c r="X54" s="20"/>
    </row>
    <row r="55" spans="3:28" ht="11.25" customHeight="1" x14ac:dyDescent="0.25">
      <c r="C55" s="39">
        <v>11576</v>
      </c>
      <c r="D55" s="3" t="s">
        <v>201</v>
      </c>
      <c r="E55"/>
      <c r="F55" s="14">
        <v>2.9172501591343099</v>
      </c>
      <c r="G55" s="55">
        <v>3.5902140672782901</v>
      </c>
      <c r="H55" s="14">
        <v>5.1206683168316802</v>
      </c>
      <c r="I55" s="14">
        <v>6.56241956241956</v>
      </c>
      <c r="J55" s="14">
        <v>5.7948717948717903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43</v>
      </c>
    </row>
    <row r="57" spans="3:28" ht="11.25" customHeight="1" x14ac:dyDescent="0.25">
      <c r="C57" s="39">
        <v>6419</v>
      </c>
      <c r="D57" s="3" t="s">
        <v>164</v>
      </c>
      <c r="E57"/>
      <c r="F57" s="14">
        <v>0.86630252622431902</v>
      </c>
      <c r="G57" s="55">
        <v>0.98363479758828598</v>
      </c>
      <c r="H57" s="14">
        <v>0.84857243567148399</v>
      </c>
      <c r="I57" s="14">
        <v>1.16871273237461</v>
      </c>
      <c r="J57" s="14">
        <v>1.10168549731432</v>
      </c>
      <c r="K57"/>
      <c r="L57"/>
      <c r="M57"/>
      <c r="N57"/>
      <c r="O57"/>
      <c r="P57" s="10"/>
      <c r="S57" s="25" t="s">
        <v>338</v>
      </c>
      <c r="T57" s="25">
        <v>4963960</v>
      </c>
    </row>
    <row r="58" spans="3:28" ht="11.25" customHeight="1" x14ac:dyDescent="0.25">
      <c r="C58" s="39">
        <v>4963</v>
      </c>
      <c r="D58" s="3" t="s">
        <v>202</v>
      </c>
      <c r="E58"/>
      <c r="F58" s="14">
        <v>1.2504382813622601</v>
      </c>
      <c r="G58" s="55">
        <v>1.16539520477228</v>
      </c>
      <c r="H58" s="14">
        <v>1.1376218436352099</v>
      </c>
      <c r="I58" s="14">
        <v>1.10533482615669</v>
      </c>
      <c r="J58" s="14">
        <v>1.1054773666387101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6703000</v>
      </c>
      <c r="G61" s="56">
        <v>3850000</v>
      </c>
      <c r="H61" s="13">
        <v>6080000</v>
      </c>
      <c r="I61" s="13">
        <v>2063000</v>
      </c>
      <c r="J61" s="13">
        <v>3017000</v>
      </c>
      <c r="K61"/>
      <c r="L61"/>
      <c r="M61"/>
      <c r="N61"/>
      <c r="O61"/>
      <c r="P61" s="10"/>
      <c r="S61" s="25" t="s">
        <v>409</v>
      </c>
      <c r="T61" s="25">
        <v>4086899</v>
      </c>
      <c r="V61" s="28" t="s">
        <v>148</v>
      </c>
      <c r="X61" s="27">
        <f>IF(ISNUMBER(F49),F49,NA())</f>
        <v>6.4952259707192903</v>
      </c>
      <c r="Y61" s="27">
        <f>IF(ISNUMBER(G49),G49,NA())</f>
        <v>5.7314984709480097</v>
      </c>
      <c r="Z61" s="27">
        <f>IF(ISNUMBER(H49),H49,NA())</f>
        <v>6.2858910891089099</v>
      </c>
      <c r="AA61" s="27">
        <f>IF(ISNUMBER(I49),I49,NA())</f>
        <v>5.5752895752895801</v>
      </c>
      <c r="AB61" s="27">
        <f>IF(ISNUMBER(J49),J49,NA())</f>
        <v>6.2538461538461503</v>
      </c>
    </row>
    <row r="62" spans="3:28" ht="11.25" customHeight="1" x14ac:dyDescent="0.25">
      <c r="C62" s="39">
        <v>7598</v>
      </c>
      <c r="D62" s="3" t="s">
        <v>204</v>
      </c>
      <c r="E62"/>
      <c r="F62" s="13">
        <v>865000</v>
      </c>
      <c r="G62" s="56">
        <v>3092000</v>
      </c>
      <c r="H62" s="13">
        <v>1517000</v>
      </c>
      <c r="I62" s="13">
        <v>3528000</v>
      </c>
      <c r="J62" s="13">
        <v>959000</v>
      </c>
      <c r="K62"/>
      <c r="L62"/>
      <c r="M62"/>
      <c r="N62"/>
      <c r="O62"/>
      <c r="P62" s="10"/>
      <c r="S62" s="25" t="s">
        <v>11</v>
      </c>
      <c r="T62" s="25">
        <v>4056975</v>
      </c>
      <c r="V62" s="118" t="s">
        <v>187</v>
      </c>
    </row>
    <row r="63" spans="3:28" ht="11.25" customHeight="1" x14ac:dyDescent="0.25">
      <c r="C63" s="39">
        <v>7599</v>
      </c>
      <c r="D63" s="3" t="s">
        <v>205</v>
      </c>
      <c r="E63"/>
      <c r="F63" s="13">
        <v>818000</v>
      </c>
      <c r="G63" s="56">
        <v>859000</v>
      </c>
      <c r="H63" s="13">
        <v>3088000</v>
      </c>
      <c r="I63" s="13">
        <v>1511000</v>
      </c>
      <c r="J63" s="13">
        <v>3564000</v>
      </c>
      <c r="K63"/>
      <c r="L63"/>
      <c r="M63"/>
      <c r="N63"/>
      <c r="O63"/>
      <c r="P63" s="10"/>
      <c r="S63" s="25" t="s">
        <v>270</v>
      </c>
      <c r="T63" s="25">
        <v>4098671</v>
      </c>
      <c r="V63" s="28" t="s">
        <v>188</v>
      </c>
    </row>
    <row r="64" spans="3:28" ht="11.25" customHeight="1" x14ac:dyDescent="0.25">
      <c r="C64" s="39">
        <v>7600</v>
      </c>
      <c r="D64" s="3" t="s">
        <v>206</v>
      </c>
      <c r="E64"/>
      <c r="F64" s="13">
        <v>2223000</v>
      </c>
      <c r="G64" s="56">
        <v>814000</v>
      </c>
      <c r="H64" s="13">
        <v>855000</v>
      </c>
      <c r="I64" s="13">
        <v>3084000</v>
      </c>
      <c r="J64" s="13">
        <v>1513000</v>
      </c>
      <c r="K64"/>
      <c r="L64"/>
      <c r="M64"/>
      <c r="N64"/>
      <c r="O64"/>
      <c r="P64" s="10"/>
      <c r="S64" s="25" t="s">
        <v>395</v>
      </c>
      <c r="T64" s="25">
        <v>4545218</v>
      </c>
      <c r="V64" s="28" t="s">
        <v>189</v>
      </c>
    </row>
    <row r="65" spans="3:28" ht="11.25" customHeight="1" x14ac:dyDescent="0.25">
      <c r="C65" s="39">
        <v>7601</v>
      </c>
      <c r="D65" s="3" t="s">
        <v>207</v>
      </c>
      <c r="E65"/>
      <c r="F65" s="13">
        <v>1725000</v>
      </c>
      <c r="G65" s="56">
        <v>2215000</v>
      </c>
      <c r="H65" s="13">
        <v>1596000</v>
      </c>
      <c r="I65" s="13">
        <v>850000</v>
      </c>
      <c r="J65" s="13">
        <v>3084000</v>
      </c>
      <c r="K65"/>
      <c r="L65"/>
      <c r="M65"/>
      <c r="N65"/>
      <c r="O65"/>
      <c r="P65" s="10"/>
      <c r="S65" s="25" t="s">
        <v>218</v>
      </c>
      <c r="T65" s="25">
        <v>4057157</v>
      </c>
      <c r="V65" s="28" t="s">
        <v>164</v>
      </c>
      <c r="X65" s="27">
        <f>IF(ISNUMBER(F57),F57,NA())</f>
        <v>0.86630252622431902</v>
      </c>
      <c r="Y65" s="27">
        <f>IF(ISNUMBER(G57),G57,NA())</f>
        <v>0.98363479758828598</v>
      </c>
      <c r="Z65" s="27">
        <f>IF(ISNUMBER(H57),H57,NA())</f>
        <v>0.84857243567148399</v>
      </c>
      <c r="AA65" s="27">
        <f>IF(ISNUMBER(I57),I57,NA())</f>
        <v>1.16871273237461</v>
      </c>
      <c r="AB65" s="27">
        <f>IF(ISNUMBER(J57),J57,NA())</f>
        <v>1.10168549731432</v>
      </c>
    </row>
    <row r="66" spans="3:28" ht="11.25" customHeight="1" x14ac:dyDescent="0.25">
      <c r="C66" s="39">
        <v>7602</v>
      </c>
      <c r="D66" s="3" t="s">
        <v>208</v>
      </c>
      <c r="E66"/>
      <c r="F66" s="13">
        <v>29752000</v>
      </c>
      <c r="G66" s="56">
        <v>28107000</v>
      </c>
      <c r="H66" s="13">
        <v>24184000</v>
      </c>
      <c r="I66" s="13">
        <v>24979000</v>
      </c>
      <c r="J66" s="13">
        <v>22852000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43.922404985696801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36347000</v>
      </c>
      <c r="G69" s="56">
        <v>33039000</v>
      </c>
      <c r="H69" s="13">
        <v>34438000</v>
      </c>
      <c r="I69" s="13">
        <v>35978000</v>
      </c>
      <c r="J69" s="13">
        <v>33565000</v>
      </c>
      <c r="K69" s="4"/>
      <c r="L69" s="4"/>
      <c r="M69" s="4"/>
      <c r="N69"/>
      <c r="O69"/>
      <c r="P69" s="10"/>
      <c r="S69" s="25" t="s">
        <v>340</v>
      </c>
      <c r="T69" s="25">
        <v>4057049</v>
      </c>
      <c r="V69" s="28" t="str">
        <f>"Total Debt -"</f>
        <v>Total Debt -</v>
      </c>
      <c r="X69" s="47">
        <f>F44</f>
        <v>55.564211279117302</v>
      </c>
    </row>
    <row r="70" spans="3:28" ht="11.25" customHeight="1" x14ac:dyDescent="0.25">
      <c r="C70" s="39">
        <v>18630</v>
      </c>
      <c r="D70" s="3" t="s">
        <v>135</v>
      </c>
      <c r="F70" s="13">
        <v>17364000</v>
      </c>
      <c r="G70" s="56">
        <v>14104000</v>
      </c>
      <c r="H70" s="13">
        <v>15497000</v>
      </c>
      <c r="I70" s="13">
        <v>16670000</v>
      </c>
      <c r="J70" s="13">
        <v>14035000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4.0862651901215203</v>
      </c>
      <c r="Y71" s="27">
        <f>IF(ISNUMBER(G52),G52,NA())</f>
        <v>4.2498932878028004</v>
      </c>
      <c r="Z71" s="27">
        <f>IF(ISNUMBER(H52),H52,NA())</f>
        <v>3.8081438275250998</v>
      </c>
      <c r="AA71" s="27">
        <f>IF(ISNUMBER(I52),I52,NA())</f>
        <v>4.1752654662973203</v>
      </c>
      <c r="AB71" s="27">
        <f>IF(ISNUMBER(J52),J52,NA())</f>
        <v>3.7264632021320199</v>
      </c>
    </row>
    <row r="72" spans="3:28" ht="11.25" customHeight="1" x14ac:dyDescent="0.25">
      <c r="C72" s="39">
        <v>18632</v>
      </c>
      <c r="D72" s="3" t="s">
        <v>137</v>
      </c>
      <c r="E72" s="5"/>
      <c r="F72" s="13">
        <v>6199000</v>
      </c>
      <c r="G72" s="56">
        <v>7123000</v>
      </c>
      <c r="H72" s="13">
        <v>8414000</v>
      </c>
      <c r="I72" s="13">
        <v>9287000</v>
      </c>
      <c r="J72" s="13">
        <v>9492000</v>
      </c>
      <c r="K72"/>
      <c r="L72"/>
      <c r="M72"/>
      <c r="N72"/>
      <c r="O72"/>
      <c r="P72" s="10"/>
      <c r="S72" s="25" t="s">
        <v>271</v>
      </c>
      <c r="T72" s="25">
        <v>4082886</v>
      </c>
    </row>
    <row r="73" spans="3:28" ht="11.25" customHeight="1" x14ac:dyDescent="0.25">
      <c r="C73" s="39">
        <v>18636</v>
      </c>
      <c r="D73" s="3" t="s">
        <v>138</v>
      </c>
      <c r="F73" s="13">
        <v>6036000</v>
      </c>
      <c r="G73" s="56">
        <v>5014000</v>
      </c>
      <c r="H73" s="13">
        <v>4252000</v>
      </c>
      <c r="I73" s="13">
        <v>4353000</v>
      </c>
      <c r="J73" s="13">
        <v>3828000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31365000</v>
      </c>
      <c r="G75" s="56">
        <v>27955000</v>
      </c>
      <c r="H75" s="13">
        <v>29895000</v>
      </c>
      <c r="I75" s="13">
        <v>32093000</v>
      </c>
      <c r="J75" s="13">
        <v>29086000</v>
      </c>
      <c r="K75"/>
      <c r="L75"/>
      <c r="M75"/>
      <c r="N75"/>
      <c r="O75"/>
      <c r="P75" s="10"/>
      <c r="S75" s="25" t="s">
        <v>16</v>
      </c>
      <c r="T75" s="25">
        <v>4056958</v>
      </c>
    </row>
    <row r="76" spans="3:28" ht="11.25" customHeight="1" x14ac:dyDescent="0.25">
      <c r="C76" s="39">
        <v>6200</v>
      </c>
      <c r="D76" s="3" t="s">
        <v>141</v>
      </c>
      <c r="F76" s="13">
        <v>10204000</v>
      </c>
      <c r="G76" s="56">
        <v>9371000</v>
      </c>
      <c r="H76" s="13">
        <v>10158000</v>
      </c>
      <c r="I76" s="13">
        <v>8664000</v>
      </c>
      <c r="J76" s="13">
        <v>9756000</v>
      </c>
      <c r="K76"/>
      <c r="L76"/>
      <c r="M76"/>
      <c r="N76"/>
      <c r="O76"/>
      <c r="P76" s="10"/>
      <c r="S76" s="25" t="s">
        <v>312</v>
      </c>
      <c r="T76" s="25">
        <v>4246977</v>
      </c>
    </row>
    <row r="77" spans="3:28" ht="11.25" customHeight="1" x14ac:dyDescent="0.25">
      <c r="C77" s="39">
        <v>28017</v>
      </c>
      <c r="D77" s="3" t="s">
        <v>150</v>
      </c>
      <c r="E77"/>
      <c r="F77" s="13">
        <v>12463000</v>
      </c>
      <c r="G77" s="56">
        <v>11632000</v>
      </c>
      <c r="H77" s="13">
        <v>10327000</v>
      </c>
      <c r="I77" s="13">
        <v>8658000</v>
      </c>
      <c r="J77" s="13">
        <v>9840000</v>
      </c>
      <c r="K77"/>
      <c r="L77"/>
      <c r="M77"/>
      <c r="N77"/>
      <c r="O77"/>
      <c r="P77" s="10"/>
      <c r="S77" s="25" t="s">
        <v>272</v>
      </c>
      <c r="T77" s="25">
        <v>4142320</v>
      </c>
    </row>
    <row r="78" spans="3:28" ht="11.25" customHeight="1" x14ac:dyDescent="0.25">
      <c r="C78" s="39">
        <v>4424</v>
      </c>
      <c r="D78" s="3" t="s">
        <v>142</v>
      </c>
      <c r="F78" s="13">
        <v>2199000</v>
      </c>
      <c r="G78" s="56">
        <v>2327000</v>
      </c>
      <c r="H78" s="13">
        <v>3802000</v>
      </c>
      <c r="I78" s="13">
        <v>2197000</v>
      </c>
      <c r="J78" s="13">
        <v>3750000</v>
      </c>
      <c r="K78"/>
      <c r="L78"/>
      <c r="M78"/>
      <c r="N78"/>
      <c r="O78"/>
      <c r="P78" s="10"/>
      <c r="S78" s="25" t="s">
        <v>273</v>
      </c>
      <c r="T78" s="25">
        <v>4237697</v>
      </c>
    </row>
    <row r="79" spans="3:28" ht="11.25" customHeight="1" x14ac:dyDescent="0.25">
      <c r="C79" s="39">
        <v>4427</v>
      </c>
      <c r="D79" s="3" t="s">
        <v>143</v>
      </c>
      <c r="F79" s="13">
        <v>370000</v>
      </c>
      <c r="G79" s="56">
        <v>373000</v>
      </c>
      <c r="H79" s="13">
        <v>774000</v>
      </c>
      <c r="I79" s="13">
        <v>118000</v>
      </c>
      <c r="J79" s="13">
        <v>-126000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1829000</v>
      </c>
      <c r="G81" s="93">
        <v>1954000</v>
      </c>
      <c r="H81" s="92">
        <v>3028000</v>
      </c>
      <c r="I81" s="92">
        <v>2079000</v>
      </c>
      <c r="J81" s="92">
        <v>3876000</v>
      </c>
      <c r="K81"/>
      <c r="L81"/>
      <c r="M81"/>
      <c r="N81"/>
      <c r="O81"/>
      <c r="P81" s="10"/>
      <c r="S81" s="25" t="s">
        <v>275</v>
      </c>
      <c r="T81" s="25">
        <v>4276419</v>
      </c>
    </row>
    <row r="82" spans="3:20" ht="11.25" customHeight="1" x14ac:dyDescent="0.25">
      <c r="C82" s="39">
        <v>833</v>
      </c>
      <c r="D82" s="94" t="s">
        <v>146</v>
      </c>
      <c r="E82" s="95"/>
      <c r="F82" s="96">
        <v>1829000</v>
      </c>
      <c r="G82" s="97">
        <v>1954000</v>
      </c>
      <c r="H82" s="96">
        <v>3028000</v>
      </c>
      <c r="I82" s="96">
        <v>2079000</v>
      </c>
      <c r="J82" s="96">
        <v>3876000</v>
      </c>
      <c r="K82"/>
      <c r="L82"/>
      <c r="M82"/>
      <c r="N82"/>
      <c r="O82"/>
      <c r="P82" s="10"/>
      <c r="S82" s="25" t="s">
        <v>17</v>
      </c>
      <c r="T82" s="25">
        <v>4057059</v>
      </c>
    </row>
    <row r="83" spans="3:20" ht="11.25" customHeight="1" x14ac:dyDescent="0.25">
      <c r="C83" s="39">
        <v>47814</v>
      </c>
      <c r="D83" s="32" t="s">
        <v>190</v>
      </c>
      <c r="F83" s="13">
        <v>123000</v>
      </c>
      <c r="G83" s="56">
        <v>-9000</v>
      </c>
      <c r="H83" s="13">
        <v>92000</v>
      </c>
      <c r="I83" s="13">
        <v>74000</v>
      </c>
      <c r="J83" s="13">
        <v>90000</v>
      </c>
      <c r="K83" s="16"/>
      <c r="L83"/>
      <c r="M83"/>
      <c r="N83"/>
      <c r="O83"/>
      <c r="P83" s="10"/>
      <c r="S83" s="25" t="s">
        <v>18</v>
      </c>
      <c r="T83" s="25">
        <v>4057141</v>
      </c>
    </row>
    <row r="84" spans="3:20" ht="11.25" customHeight="1" x14ac:dyDescent="0.25">
      <c r="C84" s="39">
        <v>47813</v>
      </c>
      <c r="D84" s="29" t="s">
        <v>191</v>
      </c>
      <c r="E84"/>
      <c r="F84" s="13">
        <v>1706000</v>
      </c>
      <c r="G84" s="56">
        <v>1963000</v>
      </c>
      <c r="H84" s="13">
        <v>2936000</v>
      </c>
      <c r="I84" s="13">
        <v>2005000</v>
      </c>
      <c r="J84" s="13">
        <v>3786000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13957000</v>
      </c>
      <c r="G87" s="56">
        <v>12562000</v>
      </c>
      <c r="H87" s="13">
        <v>12037000</v>
      </c>
      <c r="I87" s="13">
        <v>13328000</v>
      </c>
      <c r="J87" s="13">
        <v>11896000</v>
      </c>
      <c r="K87"/>
      <c r="L87"/>
      <c r="M87"/>
      <c r="N87"/>
      <c r="O87"/>
      <c r="P87" s="10"/>
      <c r="S87" s="25" t="s">
        <v>21</v>
      </c>
      <c r="T87" s="25">
        <v>4057039</v>
      </c>
    </row>
    <row r="88" spans="3:20" ht="11.25" customHeight="1" x14ac:dyDescent="0.25">
      <c r="C88" s="39">
        <v>18807</v>
      </c>
      <c r="D88" s="3" t="s">
        <v>152</v>
      </c>
      <c r="E88"/>
      <c r="F88" s="13">
        <v>85094000</v>
      </c>
      <c r="G88" s="56">
        <v>83648000</v>
      </c>
      <c r="H88" s="13">
        <v>81538000</v>
      </c>
      <c r="I88" s="13">
        <v>76707000</v>
      </c>
      <c r="J88" s="13">
        <v>74202000</v>
      </c>
      <c r="K88"/>
      <c r="L88"/>
      <c r="M88"/>
      <c r="N88"/>
      <c r="O88"/>
      <c r="P88" s="10"/>
      <c r="S88" s="25" t="s">
        <v>22</v>
      </c>
      <c r="T88" s="25">
        <v>4057113</v>
      </c>
    </row>
    <row r="89" spans="3:20" ht="11.25" customHeight="1" x14ac:dyDescent="0.25">
      <c r="C89" s="39">
        <v>18851</v>
      </c>
      <c r="D89" s="3" t="s">
        <v>153</v>
      </c>
      <c r="E89"/>
      <c r="F89" s="13">
        <v>943000</v>
      </c>
      <c r="G89" s="56">
        <v>554000</v>
      </c>
      <c r="H89" s="13">
        <v>508000</v>
      </c>
      <c r="I89" s="13">
        <v>445000</v>
      </c>
      <c r="J89" s="13">
        <v>331000</v>
      </c>
      <c r="K89"/>
      <c r="L89"/>
      <c r="M89"/>
      <c r="N89"/>
      <c r="O89"/>
      <c r="P89" s="10"/>
      <c r="S89" s="25" t="s">
        <v>341</v>
      </c>
      <c r="T89" s="25">
        <v>4393379</v>
      </c>
    </row>
    <row r="90" spans="3:20" ht="11.25" customHeight="1" x14ac:dyDescent="0.25">
      <c r="C90" s="39">
        <v>18823</v>
      </c>
      <c r="D90" s="3" t="s">
        <v>154</v>
      </c>
      <c r="E90"/>
      <c r="F90" s="13">
        <v>16381000</v>
      </c>
      <c r="G90" s="56">
        <v>14904000</v>
      </c>
      <c r="H90" s="13">
        <v>13654000</v>
      </c>
      <c r="I90" s="13">
        <v>12286000</v>
      </c>
      <c r="J90" s="13">
        <v>13912000</v>
      </c>
      <c r="K90"/>
      <c r="L90"/>
      <c r="M90"/>
      <c r="N90"/>
      <c r="O90"/>
      <c r="P90" s="10"/>
      <c r="S90" s="25" t="s">
        <v>289</v>
      </c>
      <c r="T90" s="25">
        <v>4056937</v>
      </c>
    </row>
    <row r="91" spans="3:20" ht="11.25" customHeight="1" x14ac:dyDescent="0.25">
      <c r="C91" s="39">
        <v>3706</v>
      </c>
      <c r="D91" s="23" t="s">
        <v>155</v>
      </c>
      <c r="E91" s="10"/>
      <c r="F91" s="92">
        <v>6856000</v>
      </c>
      <c r="G91" s="93">
        <v>6849000</v>
      </c>
      <c r="H91" s="92">
        <v>0</v>
      </c>
      <c r="I91" s="92">
        <v>0</v>
      </c>
      <c r="J91" s="92">
        <v>0</v>
      </c>
      <c r="K91"/>
      <c r="L91"/>
      <c r="M91"/>
      <c r="N91"/>
      <c r="O91"/>
      <c r="P91" s="10"/>
      <c r="S91" s="25" t="s">
        <v>23</v>
      </c>
      <c r="T91" s="25">
        <v>4056982</v>
      </c>
    </row>
    <row r="92" spans="3:20" ht="11.25" customHeight="1" x14ac:dyDescent="0.25">
      <c r="C92" s="39">
        <v>220</v>
      </c>
      <c r="D92" s="98" t="s">
        <v>156</v>
      </c>
      <c r="E92" s="95"/>
      <c r="F92" s="96">
        <v>133013000</v>
      </c>
      <c r="G92" s="97">
        <v>129317000</v>
      </c>
      <c r="H92" s="96">
        <v>124977000</v>
      </c>
      <c r="I92" s="96">
        <v>119634000</v>
      </c>
      <c r="J92" s="96">
        <v>116770000</v>
      </c>
      <c r="K92"/>
      <c r="L92"/>
      <c r="M92"/>
      <c r="N92"/>
      <c r="O92"/>
      <c r="P92" s="10"/>
      <c r="S92" s="25" t="s">
        <v>24</v>
      </c>
      <c r="T92" s="25">
        <v>4004172</v>
      </c>
    </row>
    <row r="93" spans="3:20" ht="11.25" customHeight="1" x14ac:dyDescent="0.25">
      <c r="C93" s="39">
        <v>6361</v>
      </c>
      <c r="D93" s="3" t="s">
        <v>157</v>
      </c>
      <c r="E93"/>
      <c r="F93" s="13">
        <v>16111000</v>
      </c>
      <c r="G93" s="56">
        <v>12771000</v>
      </c>
      <c r="H93" s="13">
        <v>14185000</v>
      </c>
      <c r="I93" s="13">
        <v>11404000</v>
      </c>
      <c r="J93" s="13">
        <v>10798000</v>
      </c>
      <c r="K93"/>
      <c r="L93"/>
      <c r="M93"/>
      <c r="N93"/>
      <c r="O93"/>
      <c r="P93" s="10"/>
      <c r="S93" s="25" t="s">
        <v>25</v>
      </c>
      <c r="T93" s="25">
        <v>4000672</v>
      </c>
    </row>
    <row r="94" spans="3:20" ht="11.25" customHeight="1" x14ac:dyDescent="0.25">
      <c r="C94" s="39">
        <v>6148</v>
      </c>
      <c r="D94" s="3" t="s">
        <v>158</v>
      </c>
      <c r="E94"/>
      <c r="F94" s="13">
        <v>36682000</v>
      </c>
      <c r="G94" s="56">
        <v>36572000</v>
      </c>
      <c r="H94" s="13">
        <v>33026000</v>
      </c>
      <c r="I94" s="13">
        <v>34465000</v>
      </c>
      <c r="J94" s="13">
        <v>32565000</v>
      </c>
      <c r="K94"/>
      <c r="L94"/>
      <c r="M94"/>
      <c r="N94"/>
      <c r="O94"/>
      <c r="P94" s="10"/>
      <c r="S94" s="25" t="s">
        <v>26</v>
      </c>
      <c r="T94" s="25">
        <v>4059402</v>
      </c>
    </row>
    <row r="95" spans="3:20" ht="11.25" customHeight="1" x14ac:dyDescent="0.25">
      <c r="C95" s="39">
        <v>18082</v>
      </c>
      <c r="D95" s="3" t="s">
        <v>159</v>
      </c>
      <c r="E95"/>
      <c r="F95" s="13">
        <v>16212000</v>
      </c>
      <c r="G95" s="56">
        <v>15600000</v>
      </c>
      <c r="H95" s="13">
        <v>14153000</v>
      </c>
      <c r="I95" s="13">
        <v>13448000</v>
      </c>
      <c r="J95" s="13">
        <v>13884000</v>
      </c>
      <c r="K95"/>
      <c r="L95"/>
      <c r="M95"/>
      <c r="N95"/>
      <c r="O95"/>
      <c r="P95" s="10"/>
      <c r="S95" s="25" t="s">
        <v>27</v>
      </c>
      <c r="T95" s="25">
        <v>4057080</v>
      </c>
    </row>
    <row r="96" spans="3:20" ht="11.25" customHeight="1" x14ac:dyDescent="0.25">
      <c r="C96" s="39">
        <v>845</v>
      </c>
      <c r="D96" s="3" t="s">
        <v>173</v>
      </c>
      <c r="E96"/>
      <c r="F96" s="13">
        <v>43509000</v>
      </c>
      <c r="G96" s="56">
        <v>40635000</v>
      </c>
      <c r="H96" s="13">
        <v>39331000</v>
      </c>
      <c r="I96" s="13">
        <v>36528000</v>
      </c>
      <c r="J96" s="13">
        <v>35582000</v>
      </c>
      <c r="K96"/>
      <c r="L96"/>
      <c r="M96"/>
      <c r="N96"/>
      <c r="O96"/>
      <c r="P96" s="10"/>
      <c r="S96" s="25" t="s">
        <v>28</v>
      </c>
      <c r="T96" s="25">
        <v>4057041</v>
      </c>
    </row>
    <row r="97" spans="3:20" ht="11.25" customHeight="1" x14ac:dyDescent="0.25">
      <c r="C97" s="39">
        <v>49691</v>
      </c>
      <c r="D97" s="32" t="s">
        <v>192</v>
      </c>
      <c r="E97"/>
      <c r="F97" s="13">
        <v>34393000</v>
      </c>
      <c r="G97" s="56">
        <v>32585000</v>
      </c>
      <c r="H97" s="13">
        <v>32224000</v>
      </c>
      <c r="I97" s="13">
        <v>30741000</v>
      </c>
      <c r="J97" s="13">
        <v>29896000</v>
      </c>
      <c r="K97"/>
      <c r="L97"/>
      <c r="M97"/>
      <c r="N97"/>
      <c r="O97"/>
      <c r="P97" s="10"/>
      <c r="S97" s="25" t="s">
        <v>431</v>
      </c>
      <c r="T97" s="25">
        <v>4072145</v>
      </c>
    </row>
    <row r="98" spans="3:20" ht="11.25" customHeight="1" x14ac:dyDescent="0.25">
      <c r="C98" s="48">
        <v>47772</v>
      </c>
      <c r="D98" s="99" t="s">
        <v>193</v>
      </c>
      <c r="E98" s="10"/>
      <c r="F98" s="92">
        <v>402000</v>
      </c>
      <c r="G98" s="93">
        <v>2283000</v>
      </c>
      <c r="H98" s="92">
        <v>2349000</v>
      </c>
      <c r="I98" s="92">
        <v>2306000</v>
      </c>
      <c r="J98" s="92">
        <v>2291000</v>
      </c>
      <c r="K98"/>
      <c r="L98"/>
      <c r="M98"/>
      <c r="N98"/>
      <c r="O98"/>
      <c r="P98" s="10"/>
      <c r="S98" s="25" t="s">
        <v>29</v>
      </c>
      <c r="T98" s="25">
        <v>4057081</v>
      </c>
    </row>
    <row r="99" spans="3:20" ht="11.25" customHeight="1" x14ac:dyDescent="0.25">
      <c r="C99" s="39">
        <v>3800</v>
      </c>
      <c r="D99" s="94" t="s">
        <v>160</v>
      </c>
      <c r="E99" s="95"/>
      <c r="F99" s="96">
        <v>34795000</v>
      </c>
      <c r="G99" s="97">
        <v>34868000</v>
      </c>
      <c r="H99" s="96">
        <v>34573000</v>
      </c>
      <c r="I99" s="96">
        <v>33047000</v>
      </c>
      <c r="J99" s="96">
        <v>32187000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78304000</v>
      </c>
      <c r="G101" s="56">
        <v>75503000</v>
      </c>
      <c r="H101" s="13">
        <v>73904000</v>
      </c>
      <c r="I101" s="13">
        <v>69575000</v>
      </c>
      <c r="J101" s="13">
        <v>67769000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3012000</v>
      </c>
      <c r="G104" s="56">
        <v>4235000</v>
      </c>
      <c r="H104" s="13">
        <v>6659000</v>
      </c>
      <c r="I104" s="13">
        <v>8644000</v>
      </c>
      <c r="J104" s="13">
        <v>7480000</v>
      </c>
      <c r="K104"/>
      <c r="L104"/>
      <c r="M104"/>
      <c r="N104"/>
      <c r="O104"/>
      <c r="P104" s="10"/>
      <c r="S104" s="25" t="s">
        <v>410</v>
      </c>
      <c r="T104" s="25">
        <v>4057043</v>
      </c>
    </row>
    <row r="105" spans="3:20" ht="11.25" customHeight="1" x14ac:dyDescent="0.25">
      <c r="C105" s="39">
        <v>4993</v>
      </c>
      <c r="D105" s="3" t="s">
        <v>168</v>
      </c>
      <c r="E105"/>
      <c r="F105" s="13">
        <v>-3317000</v>
      </c>
      <c r="G105" s="56">
        <v>-4336000</v>
      </c>
      <c r="H105" s="13">
        <v>-7260000</v>
      </c>
      <c r="I105" s="13">
        <v>-7834000</v>
      </c>
      <c r="J105" s="13">
        <v>-7971000</v>
      </c>
      <c r="K105"/>
      <c r="L105"/>
      <c r="M105"/>
      <c r="N105"/>
      <c r="O105"/>
      <c r="P105" s="10"/>
      <c r="S105" s="25" t="s">
        <v>261</v>
      </c>
      <c r="T105" s="25">
        <v>4057083</v>
      </c>
    </row>
    <row r="106" spans="3:20" ht="11.25" customHeight="1" x14ac:dyDescent="0.25">
      <c r="C106" s="39">
        <v>4992</v>
      </c>
      <c r="D106" s="3" t="s">
        <v>169</v>
      </c>
      <c r="E106"/>
      <c r="F106" s="13">
        <v>758000</v>
      </c>
      <c r="G106" s="56">
        <v>145000</v>
      </c>
      <c r="H106" s="13">
        <v>-58000</v>
      </c>
      <c r="I106" s="13">
        <v>-219000</v>
      </c>
      <c r="J106" s="13">
        <v>767000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453000</v>
      </c>
      <c r="G108" s="56">
        <v>44000</v>
      </c>
      <c r="H108" s="13">
        <v>-659000</v>
      </c>
      <c r="I108" s="13">
        <v>591000</v>
      </c>
      <c r="J108" s="13">
        <v>276000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1.39836615174069</v>
      </c>
      <c r="G111" s="55">
        <v>1.5449571460197999</v>
      </c>
      <c r="H111" s="14">
        <v>2.4807039857777302</v>
      </c>
      <c r="I111" s="14">
        <v>1.76203613063985</v>
      </c>
      <c r="J111" s="14">
        <v>3.3094121012120001</v>
      </c>
      <c r="K111"/>
      <c r="L111"/>
      <c r="M111"/>
      <c r="N111"/>
      <c r="O111"/>
      <c r="P111" s="10"/>
      <c r="S111" s="25" t="s">
        <v>291</v>
      </c>
      <c r="T111" s="25">
        <v>4062444</v>
      </c>
    </row>
    <row r="112" spans="3:20" ht="11.25" customHeight="1" x14ac:dyDescent="0.25">
      <c r="C112" s="39">
        <v>284</v>
      </c>
      <c r="D112" s="3" t="s">
        <v>166</v>
      </c>
      <c r="E112"/>
      <c r="F112" s="14">
        <v>5.3051590423738304</v>
      </c>
      <c r="G112" s="55">
        <v>5.6104888001981204</v>
      </c>
      <c r="H112" s="14">
        <v>8.9200166440204907</v>
      </c>
      <c r="I112" s="14">
        <v>6.3283336757756299</v>
      </c>
      <c r="J112" s="14">
        <v>13.161569642819201</v>
      </c>
      <c r="K112"/>
      <c r="L112"/>
      <c r="M112"/>
      <c r="N112"/>
      <c r="O112"/>
      <c r="P112" s="10"/>
      <c r="S112" s="25" t="s">
        <v>36</v>
      </c>
      <c r="T112" s="25">
        <v>4057103</v>
      </c>
    </row>
    <row r="113" spans="2:20" ht="11.25" customHeight="1" x14ac:dyDescent="0.25">
      <c r="C113" s="39">
        <v>18791</v>
      </c>
      <c r="D113" s="76" t="s">
        <v>172</v>
      </c>
      <c r="E113" s="61"/>
      <c r="F113" s="100">
        <v>2.4011408372813499</v>
      </c>
      <c r="G113" s="101">
        <v>2.6174302233489102</v>
      </c>
      <c r="H113" s="100">
        <v>4.1691191909595604</v>
      </c>
      <c r="I113" s="100">
        <v>3.0118758307467801</v>
      </c>
      <c r="J113" s="100">
        <v>5.8901523066344001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94DC2B8-108D-41EC-AEF1-F6B6F8CBB76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6D6F2-B15D-4427-A8E7-0BBC77C681D3}">
  <sheetPr codeName="Sheet43">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Baltimore Gas and Electric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_xll.SNL.Clients.Office.Excel.Functions.SNLTable(1,BGE!F20:G20,BGE!C24:C35,BGE!F21:G21,,"Options:Curr=USD,Mag=SNLstandard,ConvMethod=SNLrecommended")</f>
        <v>SNLTable</v>
      </c>
      <c r="D20" s="10"/>
      <c r="E20" s="10"/>
      <c r="F20" s="22">
        <f>VLOOKUP(V40,S:T,2,FALSE)</f>
        <v>4007784</v>
      </c>
      <c r="G20" s="51">
        <f>F20</f>
        <v>4007784</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389</v>
      </c>
      <c r="G24" s="73" t="s">
        <v>383</v>
      </c>
      <c r="H24" s="129"/>
      <c r="I24"/>
      <c r="J24"/>
      <c r="K24"/>
      <c r="L24"/>
      <c r="M24"/>
      <c r="N24"/>
      <c r="O24"/>
      <c r="P24" s="10"/>
      <c r="V24" t="str">
        <f>SUBSTITUTE(Company_Name,"&amp;","&amp;amp;")</f>
        <v>Baltimore Gas and Electric Company</v>
      </c>
    </row>
    <row r="25" spans="3:27" ht="11.25" customHeight="1" x14ac:dyDescent="0.25">
      <c r="C25" s="39">
        <v>44942</v>
      </c>
      <c r="D25" s="23" t="s">
        <v>126</v>
      </c>
      <c r="E25" s="10"/>
      <c r="F25" s="74" t="s">
        <v>284</v>
      </c>
      <c r="G25" s="75" t="s">
        <v>181</v>
      </c>
      <c r="H25" s="129"/>
      <c r="I25"/>
      <c r="J25"/>
      <c r="K25"/>
      <c r="L25"/>
      <c r="M25"/>
      <c r="N25"/>
      <c r="O25"/>
      <c r="P25" s="10"/>
    </row>
    <row r="26" spans="3:27" ht="11.25" customHeight="1" x14ac:dyDescent="0.25">
      <c r="C26" s="39">
        <v>44944</v>
      </c>
      <c r="D26" s="76" t="s">
        <v>125</v>
      </c>
      <c r="E26" s="61"/>
      <c r="F26" s="77">
        <v>43525</v>
      </c>
      <c r="G26" s="78">
        <v>44833</v>
      </c>
      <c r="H26" s="130"/>
      <c r="I26" s="10"/>
      <c r="J26"/>
      <c r="K26"/>
      <c r="L26"/>
      <c r="M26"/>
      <c r="N26" s="4"/>
      <c r="O26" s="4"/>
      <c r="P26" s="44"/>
      <c r="Q26" s="44"/>
    </row>
    <row r="27" spans="3:27" ht="11.25" customHeight="1" x14ac:dyDescent="0.25">
      <c r="C27" s="39">
        <v>44949</v>
      </c>
      <c r="D27" s="2" t="s">
        <v>130</v>
      </c>
      <c r="E27"/>
      <c r="F27" s="24" t="s">
        <v>389</v>
      </c>
      <c r="G27" s="52" t="s">
        <v>383</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43525</v>
      </c>
      <c r="G29" s="78">
        <v>44833</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375</v>
      </c>
      <c r="H31" s="129"/>
      <c r="I31"/>
      <c r="J31"/>
      <c r="K31"/>
      <c r="L31"/>
      <c r="M31"/>
      <c r="N31"/>
      <c r="O31"/>
      <c r="P31" s="10"/>
      <c r="S31" s="2" t="s">
        <v>214</v>
      </c>
    </row>
    <row r="32" spans="3:27" ht="11.25" customHeight="1" x14ac:dyDescent="0.25">
      <c r="C32" s="39">
        <v>44968</v>
      </c>
      <c r="D32" s="76" t="s">
        <v>125</v>
      </c>
      <c r="E32" s="61"/>
      <c r="F32" s="77"/>
      <c r="G32" s="78">
        <v>39522</v>
      </c>
      <c r="H32" s="130"/>
      <c r="I32"/>
      <c r="J32"/>
      <c r="K32"/>
      <c r="L32"/>
      <c r="M32"/>
      <c r="N32"/>
      <c r="O32"/>
      <c r="P32" s="10"/>
    </row>
    <row r="33" spans="3:24" ht="11.25" customHeight="1" x14ac:dyDescent="0.25">
      <c r="C33" s="39">
        <v>44945</v>
      </c>
      <c r="D33" s="2" t="s">
        <v>132</v>
      </c>
      <c r="E33"/>
      <c r="F33" s="24" t="s">
        <v>393</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43525</v>
      </c>
      <c r="G35" s="53">
        <v>44833</v>
      </c>
      <c r="H35" s="130"/>
      <c r="I35" s="10"/>
      <c r="J35"/>
      <c r="K35"/>
      <c r="L35"/>
      <c r="M35"/>
      <c r="N35"/>
      <c r="O35"/>
      <c r="P35" s="10"/>
    </row>
    <row r="36" spans="3:24" ht="11.25" hidden="1" customHeight="1" outlineLevel="1" x14ac:dyDescent="0.25">
      <c r="C36" s="12" t="str">
        <f>_xll.SNL.Clients.Office.Excel.Functions.SNLTable(1,BGE!F36:J36,BGE!C41:C113,BGE!F37:J37,,"Options:Curr=USD,Mag=SNLstandard,ConvMethod=SNLrecommended")</f>
        <v>SNLTable</v>
      </c>
      <c r="E36"/>
      <c r="F36" s="11">
        <f>F20</f>
        <v>4007784</v>
      </c>
      <c r="G36" s="54">
        <f>F20</f>
        <v>4007784</v>
      </c>
      <c r="H36" s="11">
        <f>F20</f>
        <v>4007784</v>
      </c>
      <c r="I36" s="11">
        <f>F20</f>
        <v>4007784</v>
      </c>
      <c r="J36" s="11">
        <f>F20</f>
        <v>4007784</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Baltimore Gas and Electric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52.649769585253502</v>
      </c>
      <c r="G42" s="55">
        <v>52.958990536277597</v>
      </c>
      <c r="H42" s="31">
        <v>51.7929967655745</v>
      </c>
      <c r="I42" s="14">
        <v>53.535514764565001</v>
      </c>
      <c r="J42" s="14">
        <v>54.201898188093203</v>
      </c>
      <c r="K42"/>
      <c r="L42"/>
      <c r="M42"/>
      <c r="N42"/>
      <c r="O42"/>
      <c r="P42" s="10"/>
      <c r="S42" s="25" t="s">
        <v>335</v>
      </c>
      <c r="T42" s="25">
        <v>4056935</v>
      </c>
      <c r="V42" s="8" t="str">
        <f>_xll.SNL.Clients.Office.Excel.Functions.SNLTable(1,BGE!X42,BGE!W48:W56,BGE!X43,,"Options:Curr=USD,Mag=SNLstandard,ConvMethod=SNLrecommended")</f>
        <v>SNLTable</v>
      </c>
      <c r="W42" s="3"/>
      <c r="X42" s="7">
        <f>F36</f>
        <v>4007784</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47.350230414746498</v>
      </c>
      <c r="G44" s="55">
        <v>47.041009463722403</v>
      </c>
      <c r="H44" s="31">
        <v>48.2070032344255</v>
      </c>
      <c r="I44" s="14">
        <v>46.464485235434999</v>
      </c>
      <c r="J44" s="14">
        <v>45.798101811906797</v>
      </c>
      <c r="K44"/>
      <c r="L44"/>
      <c r="M44"/>
      <c r="N44"/>
      <c r="O44"/>
      <c r="P44" s="10"/>
      <c r="S44" s="25" t="s">
        <v>408</v>
      </c>
      <c r="T44" s="25">
        <v>4024697</v>
      </c>
      <c r="V44" s="3"/>
      <c r="W44" s="3"/>
      <c r="X44" s="7">
        <v>1</v>
      </c>
    </row>
    <row r="45" spans="3:24" ht="11.25" customHeight="1" x14ac:dyDescent="0.25">
      <c r="C45" s="39">
        <v>18861</v>
      </c>
      <c r="D45" s="3" t="s">
        <v>163</v>
      </c>
      <c r="E45"/>
      <c r="F45" s="14">
        <v>42.799539170506897</v>
      </c>
      <c r="G45" s="55">
        <v>42.687697160883303</v>
      </c>
      <c r="H45" s="31">
        <v>46.688229503586001</v>
      </c>
      <c r="I45" s="14">
        <v>45.905826017557899</v>
      </c>
      <c r="J45" s="14">
        <v>44.469370146678202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3.2721088435374099</v>
      </c>
      <c r="G47" s="55">
        <v>3.5460992907801399</v>
      </c>
      <c r="H47" s="14">
        <v>4.12403100775194</v>
      </c>
      <c r="I47" s="14">
        <v>4.2321428571428603</v>
      </c>
      <c r="J47" s="14">
        <v>5.5315315315315301</v>
      </c>
      <c r="K47"/>
      <c r="L47"/>
      <c r="M47"/>
      <c r="N47"/>
      <c r="O47"/>
      <c r="P47" s="10"/>
      <c r="S47" s="25" t="s">
        <v>215</v>
      </c>
      <c r="T47" s="25">
        <v>4056955</v>
      </c>
      <c r="V47" s="3"/>
      <c r="W47" s="3"/>
      <c r="X47" s="7"/>
    </row>
    <row r="48" spans="3:24" ht="11.25" customHeight="1" x14ac:dyDescent="0.25">
      <c r="C48" s="39">
        <v>18778</v>
      </c>
      <c r="D48" s="3" t="s">
        <v>197</v>
      </c>
      <c r="E48"/>
      <c r="F48" s="14">
        <v>3.2721088435374099</v>
      </c>
      <c r="G48" s="55">
        <v>3.5460992907801399</v>
      </c>
      <c r="H48" s="14">
        <v>4.12403100775194</v>
      </c>
      <c r="I48" s="14">
        <v>4.2321428571428603</v>
      </c>
      <c r="J48" s="14">
        <v>5.5315315315315301</v>
      </c>
      <c r="K48" s="4"/>
      <c r="L48" s="4"/>
      <c r="M48" s="4"/>
      <c r="N48" s="4"/>
      <c r="O48" s="4"/>
      <c r="P48" s="44"/>
      <c r="Q48" s="44"/>
      <c r="S48" s="25" t="s">
        <v>5</v>
      </c>
      <c r="T48" s="25">
        <v>4022309</v>
      </c>
      <c r="V48" s="17" t="s">
        <v>174</v>
      </c>
      <c r="W48" s="114">
        <v>7597</v>
      </c>
      <c r="X48" s="20">
        <v>380000</v>
      </c>
    </row>
    <row r="49" spans="3:28" ht="11.25" customHeight="1" x14ac:dyDescent="0.25">
      <c r="C49" s="39">
        <v>7270</v>
      </c>
      <c r="D49" s="3" t="s">
        <v>148</v>
      </c>
      <c r="E49"/>
      <c r="F49" s="14">
        <v>6.8840579710144896</v>
      </c>
      <c r="G49" s="55">
        <v>6.9172932330827104</v>
      </c>
      <c r="H49" s="14">
        <v>7.5950413223140503</v>
      </c>
      <c r="I49" s="14">
        <v>7.8113207547169798</v>
      </c>
      <c r="J49" s="14">
        <v>8.9714285714285698</v>
      </c>
      <c r="K49"/>
      <c r="L49"/>
      <c r="M49"/>
      <c r="N49"/>
      <c r="O49"/>
      <c r="P49" s="10"/>
      <c r="S49" s="25" t="s">
        <v>6</v>
      </c>
      <c r="T49" s="25">
        <v>4057038</v>
      </c>
      <c r="V49" s="17" t="s">
        <v>175</v>
      </c>
      <c r="W49" s="114">
        <v>7598</v>
      </c>
      <c r="X49" s="20">
        <v>300000</v>
      </c>
    </row>
    <row r="50" spans="3:28" ht="11.25" customHeight="1" x14ac:dyDescent="0.25">
      <c r="C50" s="39">
        <v>11512</v>
      </c>
      <c r="D50" s="3" t="s">
        <v>198</v>
      </c>
      <c r="E50"/>
      <c r="F50" s="14">
        <v>6.9565217391304301</v>
      </c>
      <c r="G50" s="55">
        <v>6.9172932330827104</v>
      </c>
      <c r="H50" s="14">
        <v>7.5950413223140503</v>
      </c>
      <c r="I50" s="14">
        <v>7.8113207547169798</v>
      </c>
      <c r="J50" s="14">
        <v>9.0761904761904795</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4.1997368421052599</v>
      </c>
      <c r="G52" s="55">
        <v>3.89048913043478</v>
      </c>
      <c r="H52" s="14">
        <v>3.4829978237214401</v>
      </c>
      <c r="I52" s="14">
        <v>3.3198973429951701</v>
      </c>
      <c r="J52" s="14">
        <v>2.7872876857749498</v>
      </c>
      <c r="K52"/>
      <c r="L52"/>
      <c r="M52"/>
      <c r="N52"/>
      <c r="O52"/>
      <c r="P52" s="10"/>
      <c r="S52" s="25" t="s">
        <v>7</v>
      </c>
      <c r="T52" s="25">
        <v>4007308</v>
      </c>
      <c r="V52" s="19" t="s">
        <v>178</v>
      </c>
      <c r="W52" s="114">
        <v>7601</v>
      </c>
      <c r="X52" s="20">
        <v>350000</v>
      </c>
    </row>
    <row r="53" spans="3:28" ht="11.25" customHeight="1" x14ac:dyDescent="0.25">
      <c r="C53" s="39">
        <v>18794</v>
      </c>
      <c r="D53" s="3" t="s">
        <v>199</v>
      </c>
      <c r="E53"/>
      <c r="F53" s="14">
        <v>6.3333333333333304</v>
      </c>
      <c r="G53" s="55">
        <v>8.1654135338345899</v>
      </c>
      <c r="H53" s="14">
        <v>7.39669421487603</v>
      </c>
      <c r="I53" s="14">
        <v>8.3018867924528301</v>
      </c>
      <c r="J53" s="14">
        <v>9.1904761904761898</v>
      </c>
      <c r="K53"/>
      <c r="L53"/>
      <c r="M53"/>
      <c r="N53"/>
      <c r="O53"/>
      <c r="P53" s="10"/>
      <c r="S53" s="25" t="s">
        <v>217</v>
      </c>
      <c r="T53" s="25">
        <v>4272394</v>
      </c>
      <c r="V53" s="17" t="s">
        <v>179</v>
      </c>
      <c r="W53" s="114">
        <v>7602</v>
      </c>
      <c r="X53" s="20">
        <v>3100000</v>
      </c>
    </row>
    <row r="54" spans="3:28" ht="11.25" customHeight="1" x14ac:dyDescent="0.25">
      <c r="C54" s="39">
        <v>18792</v>
      </c>
      <c r="D54" s="3" t="s">
        <v>200</v>
      </c>
      <c r="E54"/>
      <c r="F54" s="14">
        <v>18.2216930885394</v>
      </c>
      <c r="G54" s="55">
        <v>26.4021792274918</v>
      </c>
      <c r="H54" s="14">
        <v>23.930956379115099</v>
      </c>
      <c r="I54" s="14">
        <v>27.938702196353098</v>
      </c>
      <c r="J54" s="14">
        <v>32.5255891454416</v>
      </c>
      <c r="K54"/>
      <c r="L54"/>
      <c r="M54"/>
      <c r="N54"/>
      <c r="O54"/>
      <c r="P54" s="10"/>
      <c r="S54" s="25" t="s">
        <v>8</v>
      </c>
      <c r="T54" s="25">
        <v>4006321</v>
      </c>
      <c r="V54" s="26" t="s">
        <v>183</v>
      </c>
      <c r="W54" s="116"/>
      <c r="X54" s="20"/>
    </row>
    <row r="55" spans="3:28" ht="11.25" customHeight="1" x14ac:dyDescent="0.25">
      <c r="C55" s="39">
        <v>11576</v>
      </c>
      <c r="D55" s="3" t="s">
        <v>201</v>
      </c>
      <c r="E55"/>
      <c r="F55" s="14">
        <v>6.2826086956521703</v>
      </c>
      <c r="G55" s="55">
        <v>7.6466165413533798</v>
      </c>
      <c r="H55" s="14">
        <v>7.1818181818181799</v>
      </c>
      <c r="I55" s="14">
        <v>8.4433962264150892</v>
      </c>
      <c r="J55" s="14">
        <v>8.8190476190476197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13</v>
      </c>
    </row>
    <row r="57" spans="3:28" ht="11.25" customHeight="1" x14ac:dyDescent="0.25">
      <c r="C57" s="39">
        <v>6419</v>
      </c>
      <c r="D57" s="3" t="s">
        <v>164</v>
      </c>
      <c r="E57"/>
      <c r="F57" s="14">
        <v>0.83274021352313199</v>
      </c>
      <c r="G57" s="55">
        <v>0.82939632545931796</v>
      </c>
      <c r="H57" s="14">
        <v>1.1062416998672</v>
      </c>
      <c r="I57" s="14">
        <v>1.0155038759689901</v>
      </c>
      <c r="J57" s="14">
        <v>1.0671052631578899</v>
      </c>
      <c r="K57"/>
      <c r="L57"/>
      <c r="M57"/>
      <c r="N57"/>
      <c r="O57"/>
      <c r="P57" s="10"/>
      <c r="S57" s="25" t="s">
        <v>338</v>
      </c>
      <c r="T57" s="25">
        <v>4963960</v>
      </c>
    </row>
    <row r="58" spans="3:28" ht="11.25" customHeight="1" x14ac:dyDescent="0.25">
      <c r="C58" s="39">
        <v>4963</v>
      </c>
      <c r="D58" s="3" t="s">
        <v>202</v>
      </c>
      <c r="E58"/>
      <c r="F58" s="14">
        <v>0.89934354485776802</v>
      </c>
      <c r="G58" s="55">
        <v>0.88825351441505795</v>
      </c>
      <c r="H58" s="14">
        <v>0.93076296497420596</v>
      </c>
      <c r="I58" s="14">
        <v>0.86791890280262396</v>
      </c>
      <c r="J58" s="14">
        <v>0.84495383635784804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380000</v>
      </c>
      <c r="G61" s="56">
        <v>300000</v>
      </c>
      <c r="H61" s="13">
        <v>76000</v>
      </c>
      <c r="I61" s="13">
        <v>35000</v>
      </c>
      <c r="J61" s="13">
        <v>77000</v>
      </c>
      <c r="K61"/>
      <c r="L61"/>
      <c r="M61"/>
      <c r="N61"/>
      <c r="O61"/>
      <c r="P61" s="10"/>
      <c r="S61" s="25" t="s">
        <v>409</v>
      </c>
      <c r="T61" s="25">
        <v>4086899</v>
      </c>
      <c r="V61" s="28" t="s">
        <v>148</v>
      </c>
      <c r="X61" s="27">
        <f>IF(ISNUMBER(F49),F49,NA())</f>
        <v>6.8840579710144896</v>
      </c>
      <c r="Y61" s="27">
        <f>IF(ISNUMBER(G49),G49,NA())</f>
        <v>6.9172932330827104</v>
      </c>
      <c r="Z61" s="27">
        <f>IF(ISNUMBER(H49),H49,NA())</f>
        <v>7.5950413223140503</v>
      </c>
      <c r="AA61" s="27">
        <f>IF(ISNUMBER(I49),I49,NA())</f>
        <v>7.8113207547169798</v>
      </c>
      <c r="AB61" s="27">
        <f>IF(ISNUMBER(J49),J49,NA())</f>
        <v>8.9714285714285698</v>
      </c>
    </row>
    <row r="62" spans="3:28" ht="11.25" customHeight="1" x14ac:dyDescent="0.25">
      <c r="C62" s="39">
        <v>7598</v>
      </c>
      <c r="D62" s="3" t="s">
        <v>204</v>
      </c>
      <c r="E62"/>
      <c r="F62" s="13">
        <v>300000</v>
      </c>
      <c r="G62" s="56">
        <v>250000</v>
      </c>
      <c r="H62" s="13">
        <v>300000</v>
      </c>
      <c r="I62" s="13">
        <v>0</v>
      </c>
      <c r="J62" s="13">
        <v>0</v>
      </c>
      <c r="K62"/>
      <c r="L62"/>
      <c r="M62"/>
      <c r="N62"/>
      <c r="O62"/>
      <c r="P62" s="10"/>
      <c r="S62" s="25" t="s">
        <v>11</v>
      </c>
      <c r="T62" s="25">
        <v>4056975</v>
      </c>
      <c r="V62" s="118" t="s">
        <v>187</v>
      </c>
    </row>
    <row r="63" spans="3:28" ht="11.25" customHeight="1" x14ac:dyDescent="0.25">
      <c r="C63" s="39">
        <v>7599</v>
      </c>
      <c r="D63" s="3" t="s">
        <v>205</v>
      </c>
      <c r="E63"/>
      <c r="F63" s="13">
        <v>0</v>
      </c>
      <c r="G63" s="56">
        <v>300000</v>
      </c>
      <c r="H63" s="13">
        <v>250000</v>
      </c>
      <c r="I63" s="13">
        <v>300000</v>
      </c>
      <c r="J63" s="13">
        <v>0</v>
      </c>
      <c r="K63"/>
      <c r="L63"/>
      <c r="M63"/>
      <c r="N63"/>
      <c r="O63"/>
      <c r="P63" s="10"/>
      <c r="S63" s="25" t="s">
        <v>270</v>
      </c>
      <c r="T63" s="25">
        <v>4098671</v>
      </c>
      <c r="V63" s="28" t="s">
        <v>188</v>
      </c>
    </row>
    <row r="64" spans="3:28" ht="11.25" customHeight="1" x14ac:dyDescent="0.25">
      <c r="C64" s="39">
        <v>7600</v>
      </c>
      <c r="D64" s="3" t="s">
        <v>206</v>
      </c>
      <c r="E64"/>
      <c r="F64" s="13">
        <v>0</v>
      </c>
      <c r="G64" s="56">
        <v>0</v>
      </c>
      <c r="H64" s="13">
        <v>300000</v>
      </c>
      <c r="I64" s="13">
        <v>250000</v>
      </c>
      <c r="J64" s="13">
        <v>300000</v>
      </c>
      <c r="K64"/>
      <c r="L64"/>
      <c r="M64"/>
      <c r="N64"/>
      <c r="O64"/>
      <c r="P64" s="10"/>
      <c r="S64" s="25" t="s">
        <v>395</v>
      </c>
      <c r="T64" s="25">
        <v>4545218</v>
      </c>
      <c r="V64" s="28" t="s">
        <v>189</v>
      </c>
    </row>
    <row r="65" spans="3:28" ht="11.25" customHeight="1" x14ac:dyDescent="0.25">
      <c r="C65" s="39">
        <v>7601</v>
      </c>
      <c r="D65" s="3" t="s">
        <v>207</v>
      </c>
      <c r="E65"/>
      <c r="F65" s="13">
        <v>350000</v>
      </c>
      <c r="G65" s="56">
        <v>0</v>
      </c>
      <c r="H65" s="13">
        <v>0</v>
      </c>
      <c r="I65" s="13">
        <v>300000</v>
      </c>
      <c r="J65" s="13">
        <v>250000</v>
      </c>
      <c r="K65"/>
      <c r="L65"/>
      <c r="M65"/>
      <c r="N65"/>
      <c r="O65"/>
      <c r="P65" s="10"/>
      <c r="S65" s="25" t="s">
        <v>218</v>
      </c>
      <c r="T65" s="25">
        <v>4057157</v>
      </c>
      <c r="V65" s="28" t="s">
        <v>164</v>
      </c>
      <c r="X65" s="27">
        <f>IF(ISNUMBER(F57),F57,NA())</f>
        <v>0.83274021352313199</v>
      </c>
      <c r="Y65" s="27">
        <f>IF(ISNUMBER(G57),G57,NA())</f>
        <v>0.82939632545931796</v>
      </c>
      <c r="Z65" s="27">
        <f>IF(ISNUMBER(H57),H57,NA())</f>
        <v>1.1062416998672</v>
      </c>
      <c r="AA65" s="27">
        <f>IF(ISNUMBER(I57),I57,NA())</f>
        <v>1.0155038759689901</v>
      </c>
      <c r="AB65" s="27">
        <f>IF(ISNUMBER(J57),J57,NA())</f>
        <v>1.0671052631578899</v>
      </c>
    </row>
    <row r="66" spans="3:28" ht="11.25" customHeight="1" x14ac:dyDescent="0.25">
      <c r="C66" s="39">
        <v>7602</v>
      </c>
      <c r="D66" s="3" t="s">
        <v>208</v>
      </c>
      <c r="E66"/>
      <c r="F66" s="13">
        <v>3100000</v>
      </c>
      <c r="G66" s="56">
        <v>2814000</v>
      </c>
      <c r="H66" s="13">
        <v>2420000</v>
      </c>
      <c r="I66" s="13">
        <v>2026000</v>
      </c>
      <c r="J66" s="13">
        <v>2027000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52.649769585253502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3341000</v>
      </c>
      <c r="G69" s="56">
        <v>3098000</v>
      </c>
      <c r="H69" s="13">
        <v>3106000</v>
      </c>
      <c r="I69" s="13">
        <v>3169000</v>
      </c>
      <c r="J69" s="13">
        <v>3176000</v>
      </c>
      <c r="K69" s="4"/>
      <c r="L69" s="4"/>
      <c r="M69" s="4"/>
      <c r="N69"/>
      <c r="O69"/>
      <c r="P69" s="10"/>
      <c r="S69" s="25" t="s">
        <v>340</v>
      </c>
      <c r="T69" s="25">
        <v>4057049</v>
      </c>
      <c r="V69" s="28" t="str">
        <f>"Total Debt -"</f>
        <v>Total Debt -</v>
      </c>
      <c r="X69" s="47">
        <f>F44</f>
        <v>47.350230414746498</v>
      </c>
    </row>
    <row r="70" spans="3:28" ht="11.25" customHeight="1" x14ac:dyDescent="0.25">
      <c r="C70" s="39">
        <v>18630</v>
      </c>
      <c r="D70" s="3" t="s">
        <v>135</v>
      </c>
      <c r="F70" s="13">
        <v>1175000</v>
      </c>
      <c r="G70" s="56">
        <v>991000</v>
      </c>
      <c r="H70" s="13">
        <v>1052000</v>
      </c>
      <c r="I70" s="13">
        <v>1182000</v>
      </c>
      <c r="J70" s="13">
        <v>1133000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4.1997368421052599</v>
      </c>
      <c r="Y71" s="27">
        <f>IF(ISNUMBER(G52),G52,NA())</f>
        <v>3.89048913043478</v>
      </c>
      <c r="Z71" s="27">
        <f>IF(ISNUMBER(H52),H52,NA())</f>
        <v>3.4829978237214401</v>
      </c>
      <c r="AA71" s="27">
        <f>IF(ISNUMBER(I52),I52,NA())</f>
        <v>3.3198973429951701</v>
      </c>
      <c r="AB71" s="27">
        <f>IF(ISNUMBER(J52),J52,NA())</f>
        <v>2.7872876857749498</v>
      </c>
    </row>
    <row r="72" spans="3:28" ht="11.25" customHeight="1" x14ac:dyDescent="0.25">
      <c r="C72" s="39">
        <v>18632</v>
      </c>
      <c r="D72" s="3" t="s">
        <v>137</v>
      </c>
      <c r="E72" s="5"/>
      <c r="F72" s="13">
        <v>801000</v>
      </c>
      <c r="G72" s="56">
        <v>789000</v>
      </c>
      <c r="H72" s="13">
        <v>760000</v>
      </c>
      <c r="I72" s="13">
        <v>776000</v>
      </c>
      <c r="J72" s="13">
        <v>705000</v>
      </c>
      <c r="K72"/>
      <c r="L72"/>
      <c r="M72"/>
      <c r="N72"/>
      <c r="O72"/>
      <c r="P72" s="10"/>
      <c r="S72" s="25" t="s">
        <v>271</v>
      </c>
      <c r="T72" s="25">
        <v>4082886</v>
      </c>
    </row>
    <row r="73" spans="3:28" ht="11.25" customHeight="1" x14ac:dyDescent="0.25">
      <c r="C73" s="39">
        <v>18636</v>
      </c>
      <c r="D73" s="3" t="s">
        <v>138</v>
      </c>
      <c r="F73" s="13">
        <v>591000</v>
      </c>
      <c r="G73" s="56">
        <v>550000</v>
      </c>
      <c r="H73" s="13">
        <v>502000</v>
      </c>
      <c r="I73" s="13">
        <v>483000</v>
      </c>
      <c r="J73" s="13">
        <v>473000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2850000</v>
      </c>
      <c r="G75" s="56">
        <v>2598000</v>
      </c>
      <c r="H75" s="13">
        <v>2574000</v>
      </c>
      <c r="I75" s="13">
        <v>2695000</v>
      </c>
      <c r="J75" s="13">
        <v>2551000</v>
      </c>
      <c r="K75"/>
      <c r="L75"/>
      <c r="M75"/>
      <c r="N75"/>
      <c r="O75"/>
      <c r="P75" s="10"/>
      <c r="S75" s="25" t="s">
        <v>16</v>
      </c>
      <c r="T75" s="25">
        <v>4056958</v>
      </c>
    </row>
    <row r="76" spans="3:28" ht="11.25" customHeight="1" x14ac:dyDescent="0.25">
      <c r="C76" s="39">
        <v>6200</v>
      </c>
      <c r="D76" s="3" t="s">
        <v>141</v>
      </c>
      <c r="F76" s="13">
        <v>950000</v>
      </c>
      <c r="G76" s="56">
        <v>920000</v>
      </c>
      <c r="H76" s="13">
        <v>919000</v>
      </c>
      <c r="I76" s="13">
        <v>828000</v>
      </c>
      <c r="J76" s="13">
        <v>942000</v>
      </c>
      <c r="K76"/>
      <c r="L76"/>
      <c r="M76"/>
      <c r="N76"/>
      <c r="O76"/>
      <c r="P76" s="10"/>
      <c r="S76" s="25" t="s">
        <v>312</v>
      </c>
      <c r="T76" s="25">
        <v>4246977</v>
      </c>
    </row>
    <row r="77" spans="3:28" ht="11.25" customHeight="1" x14ac:dyDescent="0.25">
      <c r="C77" s="39">
        <v>28017</v>
      </c>
      <c r="D77" s="3" t="s">
        <v>150</v>
      </c>
      <c r="E77"/>
      <c r="F77" s="13">
        <v>960000</v>
      </c>
      <c r="G77" s="56">
        <v>920000</v>
      </c>
      <c r="H77" s="13">
        <v>919000</v>
      </c>
      <c r="I77" s="13">
        <v>828000</v>
      </c>
      <c r="J77" s="13">
        <v>953000</v>
      </c>
      <c r="K77"/>
      <c r="L77"/>
      <c r="M77"/>
      <c r="N77"/>
      <c r="O77"/>
      <c r="P77" s="10"/>
      <c r="S77" s="25" t="s">
        <v>272</v>
      </c>
      <c r="T77" s="25">
        <v>4142320</v>
      </c>
    </row>
    <row r="78" spans="3:28" ht="11.25" customHeight="1" x14ac:dyDescent="0.25">
      <c r="C78" s="39">
        <v>4424</v>
      </c>
      <c r="D78" s="3" t="s">
        <v>142</v>
      </c>
      <c r="F78" s="13">
        <v>373000</v>
      </c>
      <c r="G78" s="56">
        <v>390000</v>
      </c>
      <c r="H78" s="13">
        <v>439000</v>
      </c>
      <c r="I78" s="13">
        <v>387000</v>
      </c>
      <c r="J78" s="13">
        <v>525000</v>
      </c>
      <c r="K78"/>
      <c r="L78"/>
      <c r="M78"/>
      <c r="N78"/>
      <c r="O78"/>
      <c r="P78" s="10"/>
      <c r="S78" s="25" t="s">
        <v>273</v>
      </c>
      <c r="T78" s="25">
        <v>4237697</v>
      </c>
    </row>
    <row r="79" spans="3:28" ht="11.25" customHeight="1" x14ac:dyDescent="0.25">
      <c r="C79" s="39">
        <v>4427</v>
      </c>
      <c r="D79" s="3" t="s">
        <v>143</v>
      </c>
      <c r="F79" s="13">
        <v>-35000</v>
      </c>
      <c r="G79" s="56">
        <v>41000</v>
      </c>
      <c r="H79" s="13">
        <v>79000</v>
      </c>
      <c r="I79" s="13">
        <v>74000</v>
      </c>
      <c r="J79" s="13">
        <v>218000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408000</v>
      </c>
      <c r="G81" s="93">
        <v>349000</v>
      </c>
      <c r="H81" s="92">
        <v>360000</v>
      </c>
      <c r="I81" s="92">
        <v>313000</v>
      </c>
      <c r="J81" s="92">
        <v>307000</v>
      </c>
      <c r="K81"/>
      <c r="L81"/>
      <c r="M81"/>
      <c r="N81"/>
      <c r="O81"/>
      <c r="P81" s="10"/>
      <c r="S81" s="25" t="s">
        <v>275</v>
      </c>
      <c r="T81" s="25">
        <v>4276419</v>
      </c>
    </row>
    <row r="82" spans="3:20" ht="11.25" customHeight="1" x14ac:dyDescent="0.25">
      <c r="C82" s="39">
        <v>833</v>
      </c>
      <c r="D82" s="94" t="s">
        <v>146</v>
      </c>
      <c r="E82" s="95"/>
      <c r="F82" s="96">
        <v>408000</v>
      </c>
      <c r="G82" s="97">
        <v>349000</v>
      </c>
      <c r="H82" s="96">
        <v>360000</v>
      </c>
      <c r="I82" s="96">
        <v>313000</v>
      </c>
      <c r="J82" s="96">
        <v>307000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408000</v>
      </c>
      <c r="G84" s="56">
        <v>349000</v>
      </c>
      <c r="H84" s="13">
        <v>360000</v>
      </c>
      <c r="I84" s="13">
        <v>313000</v>
      </c>
      <c r="J84" s="13">
        <v>307000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936000</v>
      </c>
      <c r="G87" s="56">
        <v>948000</v>
      </c>
      <c r="H87" s="13">
        <v>833000</v>
      </c>
      <c r="I87" s="13">
        <v>786000</v>
      </c>
      <c r="J87" s="13">
        <v>811000</v>
      </c>
      <c r="K87"/>
      <c r="L87"/>
      <c r="M87"/>
      <c r="N87"/>
      <c r="O87"/>
      <c r="P87" s="10"/>
      <c r="S87" s="25" t="s">
        <v>21</v>
      </c>
      <c r="T87" s="25">
        <v>4057039</v>
      </c>
    </row>
    <row r="88" spans="3:20" ht="11.25" customHeight="1" x14ac:dyDescent="0.25">
      <c r="C88" s="39">
        <v>18807</v>
      </c>
      <c r="D88" s="3" t="s">
        <v>152</v>
      </c>
      <c r="E88"/>
      <c r="F88" s="13">
        <v>10593000</v>
      </c>
      <c r="G88" s="56">
        <v>9918000</v>
      </c>
      <c r="H88" s="13">
        <v>9067000</v>
      </c>
      <c r="I88" s="13">
        <v>8243000</v>
      </c>
      <c r="J88" s="13">
        <v>7602000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14000</v>
      </c>
      <c r="G90" s="56">
        <v>10000</v>
      </c>
      <c r="H90" s="13">
        <v>7000</v>
      </c>
      <c r="I90" s="13">
        <v>5000</v>
      </c>
      <c r="J90" s="13">
        <v>5000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12324000</v>
      </c>
      <c r="G92" s="97">
        <v>11650000</v>
      </c>
      <c r="H92" s="96">
        <v>10634000</v>
      </c>
      <c r="I92" s="96">
        <v>9716000</v>
      </c>
      <c r="J92" s="96">
        <v>9104000</v>
      </c>
      <c r="K92"/>
      <c r="L92"/>
      <c r="M92"/>
      <c r="N92"/>
      <c r="O92"/>
      <c r="P92" s="10"/>
      <c r="S92" s="25" t="s">
        <v>24</v>
      </c>
      <c r="T92" s="25">
        <v>4004172</v>
      </c>
    </row>
    <row r="93" spans="3:20" ht="11.25" customHeight="1" x14ac:dyDescent="0.25">
      <c r="C93" s="39">
        <v>6361</v>
      </c>
      <c r="D93" s="3" t="s">
        <v>157</v>
      </c>
      <c r="E93"/>
      <c r="F93" s="13">
        <v>1124000</v>
      </c>
      <c r="G93" s="56">
        <v>1143000</v>
      </c>
      <c r="H93" s="13">
        <v>753000</v>
      </c>
      <c r="I93" s="13">
        <v>774000</v>
      </c>
      <c r="J93" s="13">
        <v>760000</v>
      </c>
      <c r="K93"/>
      <c r="L93"/>
      <c r="M93"/>
      <c r="N93"/>
      <c r="O93"/>
      <c r="P93" s="10"/>
      <c r="S93" s="25" t="s">
        <v>25</v>
      </c>
      <c r="T93" s="25">
        <v>4000672</v>
      </c>
    </row>
    <row r="94" spans="3:20" ht="11.25" customHeight="1" x14ac:dyDescent="0.25">
      <c r="C94" s="39">
        <v>6148</v>
      </c>
      <c r="D94" s="3" t="s">
        <v>158</v>
      </c>
      <c r="E94"/>
      <c r="F94" s="13">
        <v>3715000</v>
      </c>
      <c r="G94" s="56">
        <v>3383000</v>
      </c>
      <c r="H94" s="13">
        <v>3320000</v>
      </c>
      <c r="I94" s="13">
        <v>2876000</v>
      </c>
      <c r="J94" s="13">
        <v>2577000</v>
      </c>
      <c r="K94"/>
      <c r="L94"/>
      <c r="M94"/>
      <c r="N94"/>
      <c r="O94"/>
      <c r="P94" s="10"/>
      <c r="S94" s="25" t="s">
        <v>26</v>
      </c>
      <c r="T94" s="25">
        <v>4059402</v>
      </c>
    </row>
    <row r="95" spans="3:20" ht="11.25" customHeight="1" x14ac:dyDescent="0.25">
      <c r="C95" s="39">
        <v>18082</v>
      </c>
      <c r="D95" s="3" t="s">
        <v>159</v>
      </c>
      <c r="E95"/>
      <c r="F95" s="13">
        <v>120000</v>
      </c>
      <c r="G95" s="56">
        <v>108000</v>
      </c>
      <c r="H95" s="13">
        <v>88000</v>
      </c>
      <c r="I95" s="13">
        <v>97000</v>
      </c>
      <c r="J95" s="13">
        <v>79000</v>
      </c>
      <c r="K95"/>
      <c r="L95"/>
      <c r="M95"/>
      <c r="N95"/>
      <c r="O95"/>
      <c r="P95" s="10"/>
      <c r="S95" s="25" t="s">
        <v>27</v>
      </c>
      <c r="T95" s="25">
        <v>4057080</v>
      </c>
    </row>
    <row r="96" spans="3:20" ht="11.25" customHeight="1" x14ac:dyDescent="0.25">
      <c r="C96" s="39">
        <v>845</v>
      </c>
      <c r="D96" s="3" t="s">
        <v>173</v>
      </c>
      <c r="E96"/>
      <c r="F96" s="13">
        <v>4110000</v>
      </c>
      <c r="G96" s="56">
        <v>3728000</v>
      </c>
      <c r="H96" s="13">
        <v>3428000</v>
      </c>
      <c r="I96" s="13">
        <v>2911000</v>
      </c>
      <c r="J96" s="13">
        <v>2654000</v>
      </c>
      <c r="K96"/>
      <c r="L96"/>
      <c r="M96"/>
      <c r="N96"/>
      <c r="O96"/>
      <c r="P96" s="10"/>
      <c r="S96" s="25" t="s">
        <v>28</v>
      </c>
      <c r="T96" s="25">
        <v>4057041</v>
      </c>
    </row>
    <row r="97" spans="3:20" ht="11.25" customHeight="1" x14ac:dyDescent="0.25">
      <c r="C97" s="39">
        <v>49691</v>
      </c>
      <c r="D97" s="32" t="s">
        <v>192</v>
      </c>
      <c r="E97"/>
      <c r="F97" s="13">
        <v>4570000</v>
      </c>
      <c r="G97" s="56">
        <v>4197000</v>
      </c>
      <c r="H97" s="13">
        <v>3683000</v>
      </c>
      <c r="I97" s="13">
        <v>3354000</v>
      </c>
      <c r="J97" s="13">
        <v>3141000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4570000</v>
      </c>
      <c r="G99" s="97">
        <v>4197000</v>
      </c>
      <c r="H99" s="96">
        <v>3683000</v>
      </c>
      <c r="I99" s="96">
        <v>3354000</v>
      </c>
      <c r="J99" s="96">
        <v>3141000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8680000</v>
      </c>
      <c r="G101" s="56">
        <v>7925000</v>
      </c>
      <c r="H101" s="13">
        <v>7111000</v>
      </c>
      <c r="I101" s="13">
        <v>6265000</v>
      </c>
      <c r="J101" s="13">
        <v>5795000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729000</v>
      </c>
      <c r="G104" s="56">
        <v>884000</v>
      </c>
      <c r="H104" s="13">
        <v>748000</v>
      </c>
      <c r="I104" s="13">
        <v>789000</v>
      </c>
      <c r="J104" s="13">
        <v>821000</v>
      </c>
      <c r="K104"/>
      <c r="L104"/>
      <c r="M104"/>
      <c r="N104"/>
      <c r="O104"/>
      <c r="P104" s="10"/>
      <c r="S104" s="25" t="s">
        <v>410</v>
      </c>
      <c r="T104" s="25">
        <v>4057043</v>
      </c>
    </row>
    <row r="105" spans="3:20" ht="11.25" customHeight="1" x14ac:dyDescent="0.25">
      <c r="C105" s="39">
        <v>4993</v>
      </c>
      <c r="D105" s="3" t="s">
        <v>168</v>
      </c>
      <c r="E105"/>
      <c r="F105" s="13">
        <v>-1208000</v>
      </c>
      <c r="G105" s="56">
        <v>-1245000</v>
      </c>
      <c r="H105" s="13">
        <v>-1137000</v>
      </c>
      <c r="I105" s="13">
        <v>-950000</v>
      </c>
      <c r="J105" s="13">
        <v>-875000</v>
      </c>
      <c r="K105"/>
      <c r="L105"/>
      <c r="M105"/>
      <c r="N105"/>
      <c r="O105"/>
      <c r="P105" s="10"/>
      <c r="S105" s="25" t="s">
        <v>261</v>
      </c>
      <c r="T105" s="25">
        <v>4057083</v>
      </c>
    </row>
    <row r="106" spans="3:20" ht="11.25" customHeight="1" x14ac:dyDescent="0.25">
      <c r="C106" s="39">
        <v>4992</v>
      </c>
      <c r="D106" s="3" t="s">
        <v>169</v>
      </c>
      <c r="E106"/>
      <c r="F106" s="13">
        <v>389000</v>
      </c>
      <c r="G106" s="56">
        <v>481000</v>
      </c>
      <c r="H106" s="13">
        <v>401000</v>
      </c>
      <c r="I106" s="13">
        <v>156000</v>
      </c>
      <c r="J106" s="13">
        <v>22000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-90000</v>
      </c>
      <c r="G108" s="56">
        <v>120000</v>
      </c>
      <c r="H108" s="13">
        <v>12000</v>
      </c>
      <c r="I108" s="13">
        <v>-5000</v>
      </c>
      <c r="J108" s="13">
        <v>-32000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3.3908869912111199</v>
      </c>
      <c r="G111" s="55">
        <v>3.1492510377188201</v>
      </c>
      <c r="H111" s="14">
        <v>3.5597745476119802</v>
      </c>
      <c r="I111" s="14">
        <v>3.3487575895364698</v>
      </c>
      <c r="J111" s="14">
        <v>3.46559801320765</v>
      </c>
      <c r="K111"/>
      <c r="L111"/>
      <c r="M111"/>
      <c r="N111"/>
      <c r="O111"/>
      <c r="P111" s="10"/>
      <c r="S111" s="25" t="s">
        <v>291</v>
      </c>
      <c r="T111" s="25">
        <v>4062444</v>
      </c>
    </row>
    <row r="112" spans="3:20" ht="11.25" customHeight="1" x14ac:dyDescent="0.25">
      <c r="C112" s="39">
        <v>284</v>
      </c>
      <c r="D112" s="3" t="s">
        <v>166</v>
      </c>
      <c r="E112"/>
      <c r="F112" s="14">
        <v>9.3015303069163</v>
      </c>
      <c r="G112" s="55">
        <v>8.9481443497211703</v>
      </c>
      <c r="H112" s="14">
        <v>10.3044831657662</v>
      </c>
      <c r="I112" s="14">
        <v>9.6877780786938494</v>
      </c>
      <c r="J112" s="14">
        <v>10.3676812022458</v>
      </c>
      <c r="K112"/>
      <c r="L112"/>
      <c r="M112"/>
      <c r="N112"/>
      <c r="O112"/>
      <c r="P112" s="10"/>
      <c r="S112" s="25" t="s">
        <v>36</v>
      </c>
      <c r="T112" s="25">
        <v>4057103</v>
      </c>
    </row>
    <row r="113" spans="2:20" ht="11.25" customHeight="1" x14ac:dyDescent="0.25">
      <c r="C113" s="39">
        <v>18791</v>
      </c>
      <c r="D113" s="76" t="s">
        <v>172</v>
      </c>
      <c r="E113" s="61"/>
      <c r="F113" s="100">
        <v>4.8709874792938299</v>
      </c>
      <c r="G113" s="101">
        <v>4.6660873053011596</v>
      </c>
      <c r="H113" s="100">
        <v>5.3775487340353996</v>
      </c>
      <c r="I113" s="100">
        <v>5.2343325389857398</v>
      </c>
      <c r="J113" s="100">
        <v>5.4951447621604697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FFAD889-3C30-4F00-A3EA-729CFEC2464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256BE-74E9-4BBA-8EA7-1B26C5E56B94}">
  <sheetPr codeName="Sheet49">
    <outlinePr summaryRight="0"/>
    <pageSetUpPr autoPageBreaks="0"/>
  </sheetPr>
  <dimension ref="A1:AB460"/>
  <sheetViews>
    <sheetView showGridLines="0" topLeftCell="A6" zoomScaleNormal="100" workbookViewId="0">
      <selection activeCell="G13" sqref="G13"/>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FirstEnergy 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_xll.SNL.Clients.Office.Excel.Functions.SNLTable(1,FE!F20:G20,FE!C24:C35,FE!F21:G21,,"Options:Curr=USD,Mag=SNLstandard,ConvMethod=SNLrecommended")</f>
        <v>SNLTable</v>
      </c>
      <c r="D20" s="10"/>
      <c r="E20" s="10"/>
      <c r="F20" s="22">
        <f>VLOOKUP(V40,S:T,2,FALSE)</f>
        <v>4056944</v>
      </c>
      <c r="G20" s="51">
        <f>F20</f>
        <v>4056944</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385</v>
      </c>
      <c r="G24" s="73" t="s">
        <v>373</v>
      </c>
      <c r="H24" s="129"/>
      <c r="I24"/>
      <c r="J24"/>
      <c r="K24"/>
      <c r="L24"/>
      <c r="M24"/>
      <c r="N24"/>
      <c r="O24"/>
      <c r="P24" s="10"/>
      <c r="V24" t="str">
        <f>SUBSTITUTE(Company_Name,"&amp;","&amp;amp;")</f>
        <v>FirstEnergy Corp.</v>
      </c>
    </row>
    <row r="25" spans="3:27" ht="11.25" customHeight="1" x14ac:dyDescent="0.25">
      <c r="C25" s="39">
        <v>44942</v>
      </c>
      <c r="D25" s="23" t="s">
        <v>126</v>
      </c>
      <c r="E25" s="10"/>
      <c r="F25" s="74" t="s">
        <v>284</v>
      </c>
      <c r="G25" s="75" t="s">
        <v>375</v>
      </c>
      <c r="H25" s="129"/>
      <c r="I25"/>
      <c r="J25"/>
      <c r="K25"/>
      <c r="L25"/>
      <c r="M25"/>
      <c r="N25"/>
      <c r="O25"/>
      <c r="P25" s="10"/>
    </row>
    <row r="26" spans="3:27" ht="11.25" customHeight="1" x14ac:dyDescent="0.25">
      <c r="C26" s="39">
        <v>44944</v>
      </c>
      <c r="D26" s="76" t="s">
        <v>125</v>
      </c>
      <c r="E26" s="61"/>
      <c r="F26" s="77">
        <v>44508</v>
      </c>
      <c r="G26" s="78">
        <v>44159</v>
      </c>
      <c r="H26" s="130"/>
      <c r="I26" s="10"/>
      <c r="J26"/>
      <c r="K26"/>
      <c r="L26"/>
      <c r="M26"/>
      <c r="N26" s="4"/>
      <c r="O26" s="4"/>
      <c r="P26" s="44"/>
      <c r="Q26" s="44"/>
    </row>
    <row r="27" spans="3:27" ht="11.25" customHeight="1" x14ac:dyDescent="0.25">
      <c r="C27" s="39">
        <v>44949</v>
      </c>
      <c r="D27" s="2" t="s">
        <v>130</v>
      </c>
      <c r="E27"/>
      <c r="F27" s="24" t="s">
        <v>405</v>
      </c>
      <c r="G27" s="52" t="s">
        <v>400</v>
      </c>
      <c r="H27" s="129"/>
      <c r="I27"/>
      <c r="J27"/>
      <c r="K27"/>
      <c r="L27"/>
      <c r="M27"/>
      <c r="N27"/>
      <c r="O27"/>
      <c r="P27" s="10"/>
    </row>
    <row r="28" spans="3:27" ht="11.25" customHeight="1" x14ac:dyDescent="0.25">
      <c r="C28" s="39">
        <v>44950</v>
      </c>
      <c r="D28" s="3" t="s">
        <v>126</v>
      </c>
      <c r="E28"/>
      <c r="F28" s="24" t="s">
        <v>374</v>
      </c>
      <c r="G28" s="52" t="s">
        <v>374</v>
      </c>
      <c r="H28" s="129"/>
      <c r="I28"/>
      <c r="J28"/>
      <c r="K28"/>
      <c r="L28"/>
      <c r="M28"/>
      <c r="N28"/>
      <c r="O28"/>
      <c r="P28" s="10"/>
    </row>
    <row r="29" spans="3:27" ht="11.25" customHeight="1" x14ac:dyDescent="0.25">
      <c r="C29" s="48">
        <v>44952</v>
      </c>
      <c r="D29" s="76" t="s">
        <v>125</v>
      </c>
      <c r="E29" s="61"/>
      <c r="F29" s="77">
        <v>44159</v>
      </c>
      <c r="G29" s="78">
        <v>44159</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_xll.SNL.Clients.Office.Excel.Functions.SNLTable(1,FE!F36:J36,FE!C41:C113,FE!F37:J37,,"Options:Curr=USD,Mag=SNLstandard,ConvMethod=SNLrecommended")</f>
        <v>SNLTable</v>
      </c>
      <c r="E36"/>
      <c r="F36" s="11">
        <f>F20</f>
        <v>4056944</v>
      </c>
      <c r="G36" s="54">
        <f>F20</f>
        <v>4056944</v>
      </c>
      <c r="H36" s="11">
        <f>F20</f>
        <v>4056944</v>
      </c>
      <c r="I36" s="11">
        <f>F20</f>
        <v>4056944</v>
      </c>
      <c r="J36" s="11">
        <f>F20</f>
        <v>4056944</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FirstEnergy 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26.416760559091301</v>
      </c>
      <c r="G42" s="55">
        <v>22.602204940816399</v>
      </c>
      <c r="H42" s="31">
        <v>24.693761948594499</v>
      </c>
      <c r="I42" s="14">
        <v>25.621247815183501</v>
      </c>
      <c r="J42" s="14">
        <v>16.723476778866601</v>
      </c>
      <c r="K42"/>
      <c r="L42"/>
      <c r="M42"/>
      <c r="N42"/>
      <c r="O42"/>
      <c r="P42" s="10"/>
      <c r="S42" s="25" t="s">
        <v>335</v>
      </c>
      <c r="T42" s="25">
        <v>4056935</v>
      </c>
      <c r="V42" s="8" t="str">
        <f>_xll.SNL.Clients.Office.Excel.Functions.SNLTable(1,FE!X42,FE!W48:W56,FE!X43,,"Options:Curr=USD,Mag=SNLstandard,ConvMethod=SNLrecommended")</f>
        <v>SNLTable</v>
      </c>
      <c r="W42" s="3"/>
      <c r="X42" s="7">
        <f>F36</f>
        <v>4056944</v>
      </c>
    </row>
    <row r="43" spans="3:24" ht="11.25" customHeight="1" x14ac:dyDescent="0.25">
      <c r="C43" s="39">
        <v>18869</v>
      </c>
      <c r="D43" s="3" t="s">
        <v>196</v>
      </c>
      <c r="E43"/>
      <c r="F43" s="14">
        <v>0</v>
      </c>
      <c r="G43" s="55">
        <v>0</v>
      </c>
      <c r="H43" s="31">
        <v>0</v>
      </c>
      <c r="I43" s="14">
        <v>0.26977733870354897</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73.583239440908699</v>
      </c>
      <c r="G44" s="55">
        <v>77.397795059183593</v>
      </c>
      <c r="H44" s="31">
        <v>75.306238051405501</v>
      </c>
      <c r="I44" s="14">
        <v>74.108974846112901</v>
      </c>
      <c r="J44" s="14">
        <v>83.276523221133402</v>
      </c>
      <c r="K44"/>
      <c r="L44"/>
      <c r="M44"/>
      <c r="N44"/>
      <c r="O44"/>
      <c r="P44" s="10"/>
      <c r="S44" s="25" t="s">
        <v>408</v>
      </c>
      <c r="T44" s="25">
        <v>4024697</v>
      </c>
      <c r="V44" s="3"/>
      <c r="W44" s="3"/>
      <c r="X44" s="7">
        <v>1</v>
      </c>
    </row>
    <row r="45" spans="3:24" ht="11.25" customHeight="1" x14ac:dyDescent="0.25">
      <c r="C45" s="39">
        <v>18861</v>
      </c>
      <c r="D45" s="3" t="s">
        <v>163</v>
      </c>
      <c r="E45"/>
      <c r="F45" s="14">
        <v>68.573951703766895</v>
      </c>
      <c r="G45" s="55">
        <v>69.939723289297007</v>
      </c>
      <c r="H45" s="31">
        <v>70.307300148693599</v>
      </c>
      <c r="I45" s="14">
        <v>67.448134356713993</v>
      </c>
      <c r="J45" s="14">
        <v>79.620792501065196</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1.51270815074496</v>
      </c>
      <c r="G47" s="55">
        <v>2.03004694835681</v>
      </c>
      <c r="H47" s="14">
        <v>2.4298160696998998</v>
      </c>
      <c r="I47" s="14">
        <v>2.2419354838709702</v>
      </c>
      <c r="J47" s="14">
        <v>2.4159203980099502</v>
      </c>
      <c r="K47"/>
      <c r="L47"/>
      <c r="M47"/>
      <c r="N47"/>
      <c r="O47"/>
      <c r="P47" s="10"/>
      <c r="S47" s="25" t="s">
        <v>215</v>
      </c>
      <c r="T47" s="25">
        <v>4056955</v>
      </c>
      <c r="V47" s="3"/>
      <c r="W47" s="3"/>
      <c r="X47" s="7"/>
    </row>
    <row r="48" spans="3:24" ht="11.25" customHeight="1" x14ac:dyDescent="0.25">
      <c r="C48" s="39">
        <v>18778</v>
      </c>
      <c r="D48" s="3" t="s">
        <v>197</v>
      </c>
      <c r="E48"/>
      <c r="F48" s="14">
        <v>1.51270815074496</v>
      </c>
      <c r="G48" s="55">
        <v>2.03004694835681</v>
      </c>
      <c r="H48" s="14">
        <v>2.4204435872709702</v>
      </c>
      <c r="I48" s="14">
        <v>1.68712070128119</v>
      </c>
      <c r="J48" s="14">
        <v>2.4159203980099502</v>
      </c>
      <c r="K48" s="4"/>
      <c r="L48" s="4"/>
      <c r="M48" s="4"/>
      <c r="N48" s="4"/>
      <c r="O48" s="4"/>
      <c r="P48" s="44"/>
      <c r="Q48" s="44"/>
      <c r="S48" s="25" t="s">
        <v>5</v>
      </c>
      <c r="T48" s="25">
        <v>4022309</v>
      </c>
      <c r="V48" s="17" t="s">
        <v>174</v>
      </c>
      <c r="W48" s="114">
        <v>7597</v>
      </c>
      <c r="X48" s="20">
        <v>1606000</v>
      </c>
    </row>
    <row r="49" spans="3:28" ht="11.25" customHeight="1" x14ac:dyDescent="0.25">
      <c r="C49" s="39">
        <v>7270</v>
      </c>
      <c r="D49" s="3" t="s">
        <v>148</v>
      </c>
      <c r="E49"/>
      <c r="F49" s="14">
        <v>3.56822262118492</v>
      </c>
      <c r="G49" s="55">
        <v>3.3172613307618102</v>
      </c>
      <c r="H49" s="14">
        <v>3.32075471698113</v>
      </c>
      <c r="I49" s="14">
        <v>3.4138559708295402</v>
      </c>
      <c r="J49" s="14">
        <v>3.48279352226721</v>
      </c>
      <c r="K49"/>
      <c r="L49"/>
      <c r="M49"/>
      <c r="N49"/>
      <c r="O49"/>
      <c r="P49" s="10"/>
      <c r="S49" s="25" t="s">
        <v>6</v>
      </c>
      <c r="T49" s="25">
        <v>4057038</v>
      </c>
      <c r="V49" s="17" t="s">
        <v>175</v>
      </c>
      <c r="W49" s="114">
        <v>7598</v>
      </c>
      <c r="X49" s="20">
        <v>353000</v>
      </c>
    </row>
    <row r="50" spans="3:28" ht="11.25" customHeight="1" x14ac:dyDescent="0.25">
      <c r="C50" s="39">
        <v>11512</v>
      </c>
      <c r="D50" s="3" t="s">
        <v>198</v>
      </c>
      <c r="E50"/>
      <c r="F50" s="14">
        <v>3.6768402154398601</v>
      </c>
      <c r="G50" s="55">
        <v>3.3172613307618102</v>
      </c>
      <c r="H50" s="14">
        <v>3.3076162215628102</v>
      </c>
      <c r="I50" s="14">
        <v>2.5580601092896198</v>
      </c>
      <c r="J50" s="14">
        <v>3.5242914979757098</v>
      </c>
      <c r="K50"/>
      <c r="L50"/>
      <c r="M50"/>
      <c r="N50"/>
      <c r="O50"/>
      <c r="P50" s="10"/>
      <c r="S50" s="25" t="s">
        <v>269</v>
      </c>
      <c r="T50" s="25">
        <v>4135391</v>
      </c>
      <c r="V50" s="18" t="s">
        <v>176</v>
      </c>
      <c r="W50" s="115">
        <v>7599</v>
      </c>
      <c r="X50" s="20">
        <v>1251000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2028000</v>
      </c>
    </row>
    <row r="52" spans="3:28" ht="11.25" customHeight="1" x14ac:dyDescent="0.25">
      <c r="C52" s="39">
        <v>18788</v>
      </c>
      <c r="D52" s="3" t="s">
        <v>210</v>
      </c>
      <c r="E52"/>
      <c r="F52" s="14">
        <v>6.07905660377358</v>
      </c>
      <c r="G52" s="55">
        <v>6.5214026162790697</v>
      </c>
      <c r="H52" s="14">
        <v>6.1966581937798999</v>
      </c>
      <c r="I52" s="14">
        <v>5.2597129506008002</v>
      </c>
      <c r="J52" s="14">
        <v>6.4802746294681803</v>
      </c>
      <c r="K52"/>
      <c r="L52"/>
      <c r="M52"/>
      <c r="N52"/>
      <c r="O52"/>
      <c r="P52" s="10"/>
      <c r="S52" s="25" t="s">
        <v>7</v>
      </c>
      <c r="T52" s="25">
        <v>4007308</v>
      </c>
      <c r="V52" s="19" t="s">
        <v>178</v>
      </c>
      <c r="W52" s="114">
        <v>7601</v>
      </c>
      <c r="X52" s="20">
        <v>1081000</v>
      </c>
    </row>
    <row r="53" spans="3:28" ht="11.25" customHeight="1" x14ac:dyDescent="0.25">
      <c r="C53" s="39">
        <v>18794</v>
      </c>
      <c r="D53" s="3" t="s">
        <v>199</v>
      </c>
      <c r="E53"/>
      <c r="F53" s="14">
        <v>3.1673970201577601</v>
      </c>
      <c r="G53" s="55">
        <v>2.3661971830985902</v>
      </c>
      <c r="H53" s="14">
        <v>3.27008712487899</v>
      </c>
      <c r="I53" s="14">
        <v>2.5188172043010799</v>
      </c>
      <c r="J53" s="14">
        <v>4.7213930348258701</v>
      </c>
      <c r="K53"/>
      <c r="L53"/>
      <c r="M53"/>
      <c r="N53"/>
      <c r="O53"/>
      <c r="P53" s="10"/>
      <c r="S53" s="25" t="s">
        <v>217</v>
      </c>
      <c r="T53" s="25">
        <v>4272394</v>
      </c>
      <c r="V53" s="17" t="s">
        <v>179</v>
      </c>
      <c r="W53" s="114">
        <v>7602</v>
      </c>
      <c r="X53" s="20">
        <v>17672000</v>
      </c>
    </row>
    <row r="54" spans="3:28" ht="11.25" customHeight="1" x14ac:dyDescent="0.25">
      <c r="C54" s="39">
        <v>18792</v>
      </c>
      <c r="D54" s="3" t="s">
        <v>200</v>
      </c>
      <c r="E54"/>
      <c r="F54" s="14">
        <v>10.234126860962</v>
      </c>
      <c r="G54" s="55">
        <v>6.4857997760058801</v>
      </c>
      <c r="H54" s="14">
        <v>11.3166800383657</v>
      </c>
      <c r="I54" s="14">
        <v>8.6050983303824697</v>
      </c>
      <c r="J54" s="14">
        <v>16.772334617044802</v>
      </c>
      <c r="K54"/>
      <c r="L54"/>
      <c r="M54"/>
      <c r="N54"/>
      <c r="O54"/>
      <c r="P54" s="10"/>
      <c r="S54" s="25" t="s">
        <v>8</v>
      </c>
      <c r="T54" s="25">
        <v>4006321</v>
      </c>
      <c r="V54" s="26" t="s">
        <v>183</v>
      </c>
      <c r="W54" s="116"/>
      <c r="X54" s="20"/>
    </row>
    <row r="55" spans="3:28" ht="11.25" customHeight="1" x14ac:dyDescent="0.25">
      <c r="C55" s="39">
        <v>11576</v>
      </c>
      <c r="D55" s="3" t="s">
        <v>201</v>
      </c>
      <c r="E55"/>
      <c r="F55" s="14">
        <v>3.5233393177737899</v>
      </c>
      <c r="G55" s="55">
        <v>2.3722275795564101</v>
      </c>
      <c r="H55" s="14">
        <v>3.44985104270109</v>
      </c>
      <c r="I55" s="14">
        <v>2.28532360984503</v>
      </c>
      <c r="J55" s="14">
        <v>4.8542510121457498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44</v>
      </c>
    </row>
    <row r="57" spans="3:28" ht="11.25" customHeight="1" x14ac:dyDescent="0.25">
      <c r="C57" s="39">
        <v>6419</v>
      </c>
      <c r="D57" s="3" t="s">
        <v>164</v>
      </c>
      <c r="E57"/>
      <c r="F57" s="14">
        <v>0.73301630434782605</v>
      </c>
      <c r="G57" s="55">
        <v>0.74220623501199001</v>
      </c>
      <c r="H57" s="14">
        <v>0.50267379679144397</v>
      </c>
      <c r="I57" s="14">
        <v>0.51618472162278795</v>
      </c>
      <c r="J57" s="14">
        <v>0.75613907123753998</v>
      </c>
      <c r="K57"/>
      <c r="L57"/>
      <c r="M57"/>
      <c r="N57"/>
      <c r="O57"/>
      <c r="P57" s="10"/>
      <c r="S57" s="25" t="s">
        <v>338</v>
      </c>
      <c r="T57" s="25">
        <v>4963960</v>
      </c>
    </row>
    <row r="58" spans="3:28" ht="11.25" customHeight="1" x14ac:dyDescent="0.25">
      <c r="C58" s="39">
        <v>4963</v>
      </c>
      <c r="D58" s="3" t="s">
        <v>202</v>
      </c>
      <c r="E58"/>
      <c r="F58" s="14">
        <v>2.7854755043227701</v>
      </c>
      <c r="G58" s="55">
        <v>3.4243471051540699</v>
      </c>
      <c r="H58" s="14">
        <v>3.04960573476703</v>
      </c>
      <c r="I58" s="14">
        <v>2.8623422365717599</v>
      </c>
      <c r="J58" s="14">
        <v>4.9796178343949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1606000</v>
      </c>
      <c r="G61" s="56">
        <v>2346000</v>
      </c>
      <c r="H61" s="13">
        <v>1380000</v>
      </c>
      <c r="I61" s="13">
        <v>1753000</v>
      </c>
      <c r="J61" s="13">
        <v>858000</v>
      </c>
      <c r="K61"/>
      <c r="L61"/>
      <c r="M61"/>
      <c r="N61"/>
      <c r="O61"/>
      <c r="P61" s="10"/>
      <c r="S61" s="25" t="s">
        <v>409</v>
      </c>
      <c r="T61" s="25">
        <v>4086899</v>
      </c>
      <c r="V61" s="28" t="s">
        <v>148</v>
      </c>
      <c r="X61" s="27">
        <f>IF(ISNUMBER(F49),F49,NA())</f>
        <v>3.56822262118492</v>
      </c>
      <c r="Y61" s="27">
        <f>IF(ISNUMBER(G49),G49,NA())</f>
        <v>3.3172613307618102</v>
      </c>
      <c r="Z61" s="27">
        <f>IF(ISNUMBER(H49),H49,NA())</f>
        <v>3.32075471698113</v>
      </c>
      <c r="AA61" s="27">
        <f>IF(ISNUMBER(I49),I49,NA())</f>
        <v>3.4138559708295402</v>
      </c>
      <c r="AB61" s="27">
        <f>IF(ISNUMBER(J49),J49,NA())</f>
        <v>3.48279352226721</v>
      </c>
    </row>
    <row r="62" spans="3:28" ht="11.25" customHeight="1" x14ac:dyDescent="0.25">
      <c r="C62" s="39">
        <v>7598</v>
      </c>
      <c r="D62" s="3" t="s">
        <v>204</v>
      </c>
      <c r="E62"/>
      <c r="F62" s="13">
        <v>353000</v>
      </c>
      <c r="G62" s="56">
        <v>1158000</v>
      </c>
      <c r="H62" s="13">
        <v>899000</v>
      </c>
      <c r="I62" s="13">
        <v>883000</v>
      </c>
      <c r="J62" s="13">
        <v>1290000</v>
      </c>
      <c r="K62"/>
      <c r="L62"/>
      <c r="M62"/>
      <c r="N62"/>
      <c r="O62"/>
      <c r="P62" s="10"/>
      <c r="S62" s="25" t="s">
        <v>11</v>
      </c>
      <c r="T62" s="25">
        <v>4056975</v>
      </c>
      <c r="V62" s="118" t="s">
        <v>187</v>
      </c>
    </row>
    <row r="63" spans="3:28" ht="11.25" customHeight="1" x14ac:dyDescent="0.25">
      <c r="C63" s="39">
        <v>7599</v>
      </c>
      <c r="D63" s="3" t="s">
        <v>205</v>
      </c>
      <c r="E63"/>
      <c r="F63" s="13">
        <v>1251000</v>
      </c>
      <c r="G63" s="56">
        <v>1202000</v>
      </c>
      <c r="H63" s="13">
        <v>1157000</v>
      </c>
      <c r="I63" s="13">
        <v>148000</v>
      </c>
      <c r="J63" s="13">
        <v>1299000</v>
      </c>
      <c r="K63"/>
      <c r="L63"/>
      <c r="M63"/>
      <c r="N63"/>
      <c r="O63"/>
      <c r="P63" s="10"/>
      <c r="S63" s="25" t="s">
        <v>270</v>
      </c>
      <c r="T63" s="25">
        <v>4098671</v>
      </c>
      <c r="V63" s="28" t="s">
        <v>188</v>
      </c>
    </row>
    <row r="64" spans="3:28" ht="11.25" customHeight="1" x14ac:dyDescent="0.25">
      <c r="C64" s="39">
        <v>7600</v>
      </c>
      <c r="D64" s="3" t="s">
        <v>206</v>
      </c>
      <c r="E64"/>
      <c r="F64" s="13">
        <v>2028000</v>
      </c>
      <c r="G64" s="56">
        <v>1250000</v>
      </c>
      <c r="H64" s="13">
        <v>1202000</v>
      </c>
      <c r="I64" s="13">
        <v>1156000</v>
      </c>
      <c r="J64" s="13">
        <v>2047000</v>
      </c>
      <c r="K64"/>
      <c r="L64"/>
      <c r="M64"/>
      <c r="N64"/>
      <c r="O64"/>
      <c r="P64" s="10"/>
      <c r="S64" s="25" t="s">
        <v>395</v>
      </c>
      <c r="T64" s="25">
        <v>4545218</v>
      </c>
      <c r="V64" s="28" t="s">
        <v>189</v>
      </c>
    </row>
    <row r="65" spans="3:28" ht="11.25" customHeight="1" x14ac:dyDescent="0.25">
      <c r="C65" s="39">
        <v>7601</v>
      </c>
      <c r="D65" s="3" t="s">
        <v>207</v>
      </c>
      <c r="E65"/>
      <c r="F65" s="13">
        <v>1081000</v>
      </c>
      <c r="G65" s="56">
        <v>2027000</v>
      </c>
      <c r="H65" s="13">
        <v>1250000</v>
      </c>
      <c r="I65" s="13">
        <v>1202000</v>
      </c>
      <c r="J65" s="13">
        <v>1441000</v>
      </c>
      <c r="K65"/>
      <c r="L65"/>
      <c r="M65"/>
      <c r="N65"/>
      <c r="O65"/>
      <c r="P65" s="10"/>
      <c r="S65" s="25" t="s">
        <v>218</v>
      </c>
      <c r="T65" s="25">
        <v>4057157</v>
      </c>
      <c r="V65" s="28" t="s">
        <v>164</v>
      </c>
      <c r="X65" s="27">
        <f>IF(ISNUMBER(F57),F57,NA())</f>
        <v>0.73301630434782605</v>
      </c>
      <c r="Y65" s="27">
        <f>IF(ISNUMBER(G57),G57,NA())</f>
        <v>0.74220623501199001</v>
      </c>
      <c r="Z65" s="27">
        <f>IF(ISNUMBER(H57),H57,NA())</f>
        <v>0.50267379679144397</v>
      </c>
      <c r="AA65" s="27">
        <f>IF(ISNUMBER(I57),I57,NA())</f>
        <v>0.51618472162278795</v>
      </c>
      <c r="AB65" s="27">
        <f>IF(ISNUMBER(J57),J57,NA())</f>
        <v>0.75613907123753998</v>
      </c>
    </row>
    <row r="66" spans="3:28" ht="11.25" customHeight="1" x14ac:dyDescent="0.25">
      <c r="C66" s="39">
        <v>7602</v>
      </c>
      <c r="D66" s="3" t="s">
        <v>208</v>
      </c>
      <c r="E66"/>
      <c r="F66" s="13">
        <v>17672000</v>
      </c>
      <c r="G66" s="56">
        <v>16494000</v>
      </c>
      <c r="H66" s="13">
        <v>15109796</v>
      </c>
      <c r="I66" s="13">
        <v>14361683</v>
      </c>
      <c r="J66" s="13">
        <v>12610000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26.416760559091301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11132000</v>
      </c>
      <c r="G69" s="56">
        <v>10790000</v>
      </c>
      <c r="H69" s="13">
        <v>11035000</v>
      </c>
      <c r="I69" s="13">
        <v>11261000</v>
      </c>
      <c r="J69" s="13">
        <v>10928000</v>
      </c>
      <c r="K69" s="4"/>
      <c r="L69" s="4"/>
      <c r="M69" s="4"/>
      <c r="N69"/>
      <c r="O69"/>
      <c r="P69" s="10"/>
      <c r="S69" s="25" t="s">
        <v>340</v>
      </c>
      <c r="T69" s="25">
        <v>4057049</v>
      </c>
      <c r="V69" s="28" t="str">
        <f>"Total Debt -"</f>
        <v>Total Debt -</v>
      </c>
      <c r="X69" s="47">
        <f>F44</f>
        <v>73.583239440908699</v>
      </c>
    </row>
    <row r="70" spans="3:28" ht="11.25" customHeight="1" x14ac:dyDescent="0.25">
      <c r="C70" s="39">
        <v>18630</v>
      </c>
      <c r="D70" s="3" t="s">
        <v>135</v>
      </c>
      <c r="F70" s="13">
        <v>3445000</v>
      </c>
      <c r="G70" s="56">
        <v>3070000</v>
      </c>
      <c r="H70" s="13">
        <v>3424000</v>
      </c>
      <c r="I70" s="13">
        <v>3647000</v>
      </c>
      <c r="J70" s="13">
        <v>3423000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6.07905660377358</v>
      </c>
      <c r="Y71" s="27">
        <f>IF(ISNUMBER(G52),G52,NA())</f>
        <v>6.5214026162790697</v>
      </c>
      <c r="Z71" s="27">
        <f>IF(ISNUMBER(H52),H52,NA())</f>
        <v>6.1966581937798999</v>
      </c>
      <c r="AA71" s="27">
        <f>IF(ISNUMBER(I52),I52,NA())</f>
        <v>5.2597129506008002</v>
      </c>
      <c r="AB71" s="27">
        <f>IF(ISNUMBER(J52),J52,NA())</f>
        <v>6.4802746294681803</v>
      </c>
    </row>
    <row r="72" spans="3:28" ht="11.25" customHeight="1" x14ac:dyDescent="0.25">
      <c r="C72" s="39">
        <v>18632</v>
      </c>
      <c r="D72" s="3" t="s">
        <v>137</v>
      </c>
      <c r="E72" s="5"/>
      <c r="F72" s="13">
        <v>3196000</v>
      </c>
      <c r="G72" s="56">
        <v>3291000</v>
      </c>
      <c r="H72" s="13">
        <v>2952000</v>
      </c>
      <c r="I72" s="13">
        <v>3133000</v>
      </c>
      <c r="J72" s="13">
        <v>2761000</v>
      </c>
      <c r="K72"/>
      <c r="L72"/>
      <c r="M72"/>
      <c r="N72"/>
      <c r="O72"/>
      <c r="P72" s="10"/>
      <c r="S72" s="25" t="s">
        <v>271</v>
      </c>
      <c r="T72" s="25">
        <v>4082886</v>
      </c>
    </row>
    <row r="73" spans="3:28" ht="11.25" customHeight="1" x14ac:dyDescent="0.25">
      <c r="C73" s="39">
        <v>18636</v>
      </c>
      <c r="D73" s="3" t="s">
        <v>138</v>
      </c>
      <c r="F73" s="13">
        <v>1571000</v>
      </c>
      <c r="G73" s="56">
        <v>1221000</v>
      </c>
      <c r="H73" s="13">
        <v>1141000</v>
      </c>
      <c r="I73" s="13">
        <v>986000</v>
      </c>
      <c r="J73" s="13">
        <v>1335000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9285000</v>
      </c>
      <c r="G75" s="56">
        <v>8628000</v>
      </c>
      <c r="H75" s="13">
        <v>8525000</v>
      </c>
      <c r="I75" s="13">
        <v>8759000</v>
      </c>
      <c r="J75" s="13">
        <v>8459000</v>
      </c>
      <c r="K75"/>
      <c r="L75"/>
      <c r="M75"/>
      <c r="N75"/>
      <c r="O75"/>
      <c r="P75" s="10"/>
      <c r="S75" s="25" t="s">
        <v>16</v>
      </c>
      <c r="T75" s="25">
        <v>4056958</v>
      </c>
    </row>
    <row r="76" spans="3:28" ht="11.25" customHeight="1" x14ac:dyDescent="0.25">
      <c r="C76" s="39">
        <v>6200</v>
      </c>
      <c r="D76" s="3" t="s">
        <v>141</v>
      </c>
      <c r="F76" s="13">
        <v>3975000</v>
      </c>
      <c r="G76" s="56">
        <v>3440000</v>
      </c>
      <c r="H76" s="13">
        <v>3344000</v>
      </c>
      <c r="I76" s="13">
        <v>3745000</v>
      </c>
      <c r="J76" s="13">
        <v>3441000</v>
      </c>
      <c r="K76"/>
      <c r="L76"/>
      <c r="M76"/>
      <c r="N76"/>
      <c r="O76"/>
      <c r="P76" s="10"/>
      <c r="S76" s="25" t="s">
        <v>312</v>
      </c>
      <c r="T76" s="25">
        <v>4246977</v>
      </c>
    </row>
    <row r="77" spans="3:28" ht="11.25" customHeight="1" x14ac:dyDescent="0.25">
      <c r="C77" s="39">
        <v>28017</v>
      </c>
      <c r="D77" s="3" t="s">
        <v>150</v>
      </c>
      <c r="E77"/>
      <c r="F77" s="13">
        <v>4096000</v>
      </c>
      <c r="G77" s="56">
        <v>3440000</v>
      </c>
      <c r="H77" s="13">
        <v>3344000</v>
      </c>
      <c r="I77" s="13">
        <v>3745000</v>
      </c>
      <c r="J77" s="13">
        <v>3482000</v>
      </c>
      <c r="K77"/>
      <c r="L77"/>
      <c r="M77"/>
      <c r="N77"/>
      <c r="O77"/>
      <c r="P77" s="10"/>
      <c r="S77" s="25" t="s">
        <v>272</v>
      </c>
      <c r="T77" s="25">
        <v>4142320</v>
      </c>
    </row>
    <row r="78" spans="3:28" ht="11.25" customHeight="1" x14ac:dyDescent="0.25">
      <c r="C78" s="39">
        <v>4424</v>
      </c>
      <c r="D78" s="3" t="s">
        <v>142</v>
      </c>
      <c r="F78" s="13">
        <v>1559000</v>
      </c>
      <c r="G78" s="56">
        <v>1129000</v>
      </c>
      <c r="H78" s="13">
        <v>1117000</v>
      </c>
      <c r="I78" s="13">
        <v>1512000</v>
      </c>
      <c r="J78" s="13">
        <v>1426000</v>
      </c>
      <c r="K78"/>
      <c r="L78"/>
      <c r="M78"/>
      <c r="N78"/>
      <c r="O78"/>
      <c r="P78" s="10"/>
      <c r="S78" s="25" t="s">
        <v>273</v>
      </c>
      <c r="T78" s="25">
        <v>4237697</v>
      </c>
    </row>
    <row r="79" spans="3:28" ht="11.25" customHeight="1" x14ac:dyDescent="0.25">
      <c r="C79" s="39">
        <v>4427</v>
      </c>
      <c r="D79" s="3" t="s">
        <v>143</v>
      </c>
      <c r="F79" s="13">
        <v>320000</v>
      </c>
      <c r="G79" s="56">
        <v>126000</v>
      </c>
      <c r="H79" s="13">
        <v>213000</v>
      </c>
      <c r="I79" s="13">
        <v>490000</v>
      </c>
      <c r="J79" s="13">
        <v>1715000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1239000</v>
      </c>
      <c r="G81" s="93">
        <v>1003000</v>
      </c>
      <c r="H81" s="92">
        <v>904000</v>
      </c>
      <c r="I81" s="92">
        <v>1022000</v>
      </c>
      <c r="J81" s="92">
        <v>-289000</v>
      </c>
      <c r="K81"/>
      <c r="L81"/>
      <c r="M81"/>
      <c r="N81"/>
      <c r="O81"/>
      <c r="P81" s="10"/>
      <c r="S81" s="25" t="s">
        <v>275</v>
      </c>
      <c r="T81" s="25">
        <v>4276419</v>
      </c>
    </row>
    <row r="82" spans="3:20" ht="11.25" customHeight="1" x14ac:dyDescent="0.25">
      <c r="C82" s="39">
        <v>833</v>
      </c>
      <c r="D82" s="94" t="s">
        <v>146</v>
      </c>
      <c r="E82" s="95"/>
      <c r="F82" s="96">
        <v>1283000</v>
      </c>
      <c r="G82" s="97">
        <v>1079000</v>
      </c>
      <c r="H82" s="96">
        <v>912000</v>
      </c>
      <c r="I82" s="96">
        <v>1348000</v>
      </c>
      <c r="J82" s="96">
        <v>-1724000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1283000</v>
      </c>
      <c r="G84" s="56">
        <v>1079000</v>
      </c>
      <c r="H84" s="13">
        <v>912000</v>
      </c>
      <c r="I84" s="13">
        <v>1348000</v>
      </c>
      <c r="J84" s="13">
        <v>-1724000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3237000</v>
      </c>
      <c r="G87" s="56">
        <v>3714000</v>
      </c>
      <c r="H87" s="13">
        <v>2444000</v>
      </c>
      <c r="I87" s="13">
        <v>2392000</v>
      </c>
      <c r="J87" s="13">
        <v>3110000</v>
      </c>
      <c r="K87"/>
      <c r="L87"/>
      <c r="M87"/>
      <c r="N87"/>
      <c r="O87"/>
      <c r="P87" s="10"/>
      <c r="S87" s="25" t="s">
        <v>21</v>
      </c>
      <c r="T87" s="25">
        <v>4057039</v>
      </c>
    </row>
    <row r="88" spans="3:20" ht="11.25" customHeight="1" x14ac:dyDescent="0.25">
      <c r="C88" s="39">
        <v>18807</v>
      </c>
      <c r="D88" s="3" t="s">
        <v>152</v>
      </c>
      <c r="E88"/>
      <c r="F88" s="13">
        <v>35023000</v>
      </c>
      <c r="G88" s="56">
        <v>33604000</v>
      </c>
      <c r="H88" s="13">
        <v>31881000</v>
      </c>
      <c r="I88" s="13">
        <v>29911000</v>
      </c>
      <c r="J88" s="13">
        <v>29233000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5691000</v>
      </c>
      <c r="H91" s="92">
        <v>5698000</v>
      </c>
      <c r="I91" s="92">
        <v>5711000</v>
      </c>
      <c r="J91" s="92">
        <v>5723000</v>
      </c>
      <c r="K91"/>
      <c r="L91"/>
      <c r="M91"/>
      <c r="N91"/>
      <c r="O91"/>
      <c r="P91" s="10"/>
      <c r="S91" s="25" t="s">
        <v>23</v>
      </c>
      <c r="T91" s="25">
        <v>4056982</v>
      </c>
    </row>
    <row r="92" spans="3:20" ht="11.25" customHeight="1" x14ac:dyDescent="0.25">
      <c r="C92" s="39">
        <v>220</v>
      </c>
      <c r="D92" s="98" t="s">
        <v>156</v>
      </c>
      <c r="E92" s="95"/>
      <c r="F92" s="96">
        <v>45432000</v>
      </c>
      <c r="G92" s="97">
        <v>44464000</v>
      </c>
      <c r="H92" s="96">
        <v>42301000</v>
      </c>
      <c r="I92" s="96">
        <v>40063000</v>
      </c>
      <c r="J92" s="96">
        <v>42257000</v>
      </c>
      <c r="K92"/>
      <c r="L92"/>
      <c r="M92"/>
      <c r="N92"/>
      <c r="O92"/>
      <c r="P92" s="10"/>
      <c r="S92" s="25" t="s">
        <v>24</v>
      </c>
      <c r="T92" s="25">
        <v>4004172</v>
      </c>
    </row>
    <row r="93" spans="3:20" ht="11.25" customHeight="1" x14ac:dyDescent="0.25">
      <c r="C93" s="39">
        <v>6361</v>
      </c>
      <c r="D93" s="3" t="s">
        <v>157</v>
      </c>
      <c r="E93"/>
      <c r="F93" s="13">
        <v>4416000</v>
      </c>
      <c r="G93" s="56">
        <v>5004000</v>
      </c>
      <c r="H93" s="13">
        <v>4862000</v>
      </c>
      <c r="I93" s="13">
        <v>4634000</v>
      </c>
      <c r="J93" s="13">
        <v>4113000</v>
      </c>
      <c r="K93"/>
      <c r="L93"/>
      <c r="M93"/>
      <c r="N93"/>
      <c r="O93"/>
      <c r="P93" s="10"/>
      <c r="S93" s="25" t="s">
        <v>25</v>
      </c>
      <c r="T93" s="25">
        <v>4000672</v>
      </c>
    </row>
    <row r="94" spans="3:20" ht="11.25" customHeight="1" x14ac:dyDescent="0.25">
      <c r="C94" s="39">
        <v>6148</v>
      </c>
      <c r="D94" s="3" t="s">
        <v>158</v>
      </c>
      <c r="E94"/>
      <c r="F94" s="13">
        <v>22519000</v>
      </c>
      <c r="G94" s="56">
        <v>22394000</v>
      </c>
      <c r="H94" s="13">
        <v>19859000</v>
      </c>
      <c r="I94" s="13">
        <v>17751000</v>
      </c>
      <c r="J94" s="13">
        <v>18687000</v>
      </c>
      <c r="K94"/>
      <c r="L94"/>
      <c r="M94"/>
      <c r="N94"/>
      <c r="O94"/>
      <c r="P94" s="10"/>
      <c r="S94" s="25" t="s">
        <v>26</v>
      </c>
      <c r="T94" s="25">
        <v>4059402</v>
      </c>
    </row>
    <row r="95" spans="3:20" ht="11.25" customHeight="1" x14ac:dyDescent="0.25">
      <c r="C95" s="39">
        <v>18082</v>
      </c>
      <c r="D95" s="3" t="s">
        <v>159</v>
      </c>
      <c r="E95"/>
      <c r="F95" s="13">
        <v>1592000</v>
      </c>
      <c r="G95" s="56">
        <v>1563000</v>
      </c>
      <c r="H95" s="13">
        <v>2331000</v>
      </c>
      <c r="I95" s="13">
        <v>2958000</v>
      </c>
      <c r="J95" s="13">
        <v>5666000</v>
      </c>
      <c r="K95"/>
      <c r="L95"/>
      <c r="M95"/>
      <c r="N95"/>
      <c r="O95"/>
      <c r="P95" s="10"/>
      <c r="S95" s="25" t="s">
        <v>27</v>
      </c>
      <c r="T95" s="25">
        <v>4057080</v>
      </c>
    </row>
    <row r="96" spans="3:20" ht="11.25" customHeight="1" x14ac:dyDescent="0.25">
      <c r="C96" s="39">
        <v>845</v>
      </c>
      <c r="D96" s="3" t="s">
        <v>173</v>
      </c>
      <c r="E96"/>
      <c r="F96" s="13">
        <v>24164000</v>
      </c>
      <c r="G96" s="56">
        <v>24782000</v>
      </c>
      <c r="H96" s="13">
        <v>21271000</v>
      </c>
      <c r="I96" s="13">
        <v>19504000</v>
      </c>
      <c r="J96" s="13">
        <v>19545000</v>
      </c>
      <c r="K96"/>
      <c r="L96"/>
      <c r="M96"/>
      <c r="N96"/>
      <c r="O96"/>
      <c r="P96" s="10"/>
      <c r="S96" s="25" t="s">
        <v>28</v>
      </c>
      <c r="T96" s="25">
        <v>4057041</v>
      </c>
    </row>
    <row r="97" spans="3:20" ht="11.25" customHeight="1" x14ac:dyDescent="0.25">
      <c r="C97" s="39">
        <v>49691</v>
      </c>
      <c r="D97" s="32" t="s">
        <v>192</v>
      </c>
      <c r="E97"/>
      <c r="F97" s="13">
        <v>8675000</v>
      </c>
      <c r="G97" s="56">
        <v>7237000</v>
      </c>
      <c r="H97" s="13">
        <v>6975000</v>
      </c>
      <c r="I97" s="13">
        <v>6814000</v>
      </c>
      <c r="J97" s="13">
        <v>3925000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8675000</v>
      </c>
      <c r="G99" s="97">
        <v>7237000</v>
      </c>
      <c r="H99" s="96">
        <v>6975000</v>
      </c>
      <c r="I99" s="96">
        <v>6814000</v>
      </c>
      <c r="J99" s="96">
        <v>3925000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32839000</v>
      </c>
      <c r="G101" s="56">
        <v>32019000</v>
      </c>
      <c r="H101" s="13">
        <v>28246000</v>
      </c>
      <c r="I101" s="13">
        <v>26318000</v>
      </c>
      <c r="J101" s="13">
        <v>23470000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2811000</v>
      </c>
      <c r="G104" s="56">
        <v>1423000</v>
      </c>
      <c r="H104" s="13">
        <v>2467000</v>
      </c>
      <c r="I104" s="13">
        <v>1410000</v>
      </c>
      <c r="J104" s="13">
        <v>3808000</v>
      </c>
      <c r="K104"/>
      <c r="L104"/>
      <c r="M104"/>
      <c r="N104"/>
      <c r="O104"/>
      <c r="P104" s="10"/>
      <c r="S104" s="25" t="s">
        <v>410</v>
      </c>
      <c r="T104" s="25">
        <v>4057043</v>
      </c>
    </row>
    <row r="105" spans="3:20" ht="11.25" customHeight="1" x14ac:dyDescent="0.25">
      <c r="C105" s="39">
        <v>4993</v>
      </c>
      <c r="D105" s="3" t="s">
        <v>168</v>
      </c>
      <c r="E105"/>
      <c r="F105" s="13">
        <v>-2559000</v>
      </c>
      <c r="G105" s="56">
        <v>-2908000</v>
      </c>
      <c r="H105" s="13">
        <v>-2873000</v>
      </c>
      <c r="I105" s="13">
        <v>-3018000</v>
      </c>
      <c r="J105" s="13">
        <v>-2723000</v>
      </c>
      <c r="K105"/>
      <c r="L105"/>
      <c r="M105"/>
      <c r="N105"/>
      <c r="O105"/>
      <c r="P105" s="10"/>
      <c r="S105" s="25" t="s">
        <v>261</v>
      </c>
      <c r="T105" s="25">
        <v>4057083</v>
      </c>
    </row>
    <row r="106" spans="3:20" ht="11.25" customHeight="1" x14ac:dyDescent="0.25">
      <c r="C106" s="39">
        <v>4992</v>
      </c>
      <c r="D106" s="3" t="s">
        <v>169</v>
      </c>
      <c r="E106"/>
      <c r="F106" s="13">
        <v>-542000</v>
      </c>
      <c r="G106" s="56">
        <v>2607000</v>
      </c>
      <c r="H106" s="13">
        <v>656000</v>
      </c>
      <c r="I106" s="13">
        <v>1394000</v>
      </c>
      <c r="J106" s="13">
        <v>-702000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-290000</v>
      </c>
      <c r="G108" s="56">
        <v>1122000</v>
      </c>
      <c r="H108" s="13">
        <v>250000</v>
      </c>
      <c r="I108" s="13">
        <v>-214000</v>
      </c>
      <c r="J108" s="13">
        <v>383000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2.8948229374668601</v>
      </c>
      <c r="G111" s="55">
        <v>2.5267323718558501</v>
      </c>
      <c r="H111" s="14">
        <v>2.22354963367507</v>
      </c>
      <c r="I111" s="14">
        <v>3.404706729221</v>
      </c>
      <c r="J111" s="14">
        <v>-3.9886517767026</v>
      </c>
      <c r="K111"/>
      <c r="L111"/>
      <c r="M111"/>
      <c r="N111"/>
      <c r="O111"/>
      <c r="P111" s="10"/>
      <c r="S111" s="25" t="s">
        <v>291</v>
      </c>
      <c r="T111" s="25">
        <v>4062444</v>
      </c>
    </row>
    <row r="112" spans="3:20" ht="11.25" customHeight="1" x14ac:dyDescent="0.25">
      <c r="C112" s="39">
        <v>284</v>
      </c>
      <c r="D112" s="3" t="s">
        <v>166</v>
      </c>
      <c r="E112"/>
      <c r="F112" s="14">
        <v>16.9793217535153</v>
      </c>
      <c r="G112" s="55">
        <v>15.2773353155641</v>
      </c>
      <c r="H112" s="14">
        <v>12.859786727769499</v>
      </c>
      <c r="I112" s="14">
        <v>19.738985594787</v>
      </c>
      <c r="J112" s="14">
        <v>-28.795724068815801</v>
      </c>
      <c r="K112"/>
      <c r="L112"/>
      <c r="M112"/>
      <c r="N112"/>
      <c r="O112"/>
      <c r="P112" s="10"/>
      <c r="S112" s="25" t="s">
        <v>36</v>
      </c>
      <c r="T112" s="25">
        <v>4057103</v>
      </c>
    </row>
    <row r="113" spans="2:20" ht="11.25" customHeight="1" x14ac:dyDescent="0.25">
      <c r="C113" s="39">
        <v>18791</v>
      </c>
      <c r="D113" s="76" t="s">
        <v>172</v>
      </c>
      <c r="E113" s="61"/>
      <c r="F113" s="100">
        <v>4.0447029523494296</v>
      </c>
      <c r="G113" s="101">
        <v>3.6580766280602299</v>
      </c>
      <c r="H113" s="100">
        <v>3.2789832275693498</v>
      </c>
      <c r="I113" s="100">
        <v>5.0816628497648599</v>
      </c>
      <c r="J113" s="100">
        <v>-6.0949687341184804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G125" s="143">
        <f>AVERAGE(F112:H112)</f>
        <v>15.038814598949633</v>
      </c>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5006832-1B79-4BAC-9AC5-7C6C7AF6DFFA}">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027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40EE8-91F6-491E-8FAA-7B45B2B2FA0D}">
  <sheetPr codeName="Sheet56">
    <outlinePr summaryRight="0"/>
    <pageSetUpPr autoPageBreaks="0"/>
  </sheetPr>
  <dimension ref="A1:AB460"/>
  <sheetViews>
    <sheetView showGridLines="0" topLeftCell="A6"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Potomac Electric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_xll.SNL.Clients.Office.Excel.Functions.SNLTable(1,'Pepco (2)'!F20:G20,'Pepco (2)'!C24:C35,'Pepco (2)'!F21:G21,,"Options:Curr=USD,Mag=SNLstandard,ConvMethod=SNLrecommended")</f>
        <v>SNLTable</v>
      </c>
      <c r="D20" s="10"/>
      <c r="E20" s="10"/>
      <c r="F20" s="22">
        <f>VLOOKUP(V40,S:T,2,FALSE)</f>
        <v>4044391</v>
      </c>
      <c r="G20" s="51">
        <f>F20</f>
        <v>4044391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Potomac Electric Power Company</v>
      </c>
    </row>
    <row r="25" spans="3:27" ht="11.25" customHeight="1" x14ac:dyDescent="0.25">
      <c r="C25" s="39">
        <v>44942</v>
      </c>
      <c r="D25" s="23" t="s">
        <v>126</v>
      </c>
      <c r="E25" s="10"/>
      <c r="F25" s="74" t="s">
        <v>284</v>
      </c>
      <c r="G25" s="75" t="s">
        <v>181</v>
      </c>
      <c r="H25" s="129"/>
      <c r="I25"/>
      <c r="J25"/>
      <c r="K25"/>
      <c r="L25"/>
      <c r="M25"/>
      <c r="N25"/>
      <c r="O25"/>
      <c r="P25" s="10"/>
    </row>
    <row r="26" spans="3:27" ht="11.25" customHeight="1" x14ac:dyDescent="0.25">
      <c r="C26" s="39">
        <v>44944</v>
      </c>
      <c r="D26" s="76" t="s">
        <v>125</v>
      </c>
      <c r="E26" s="61"/>
      <c r="F26" s="77">
        <v>43525</v>
      </c>
      <c r="G26" s="78">
        <v>43620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40360</v>
      </c>
      <c r="G29" s="78">
        <v>39833</v>
      </c>
      <c r="H29" s="130"/>
      <c r="I29"/>
      <c r="J29"/>
      <c r="K29"/>
      <c r="L29"/>
      <c r="M29"/>
      <c r="N29"/>
      <c r="O29"/>
      <c r="P29" s="10"/>
    </row>
    <row r="30" spans="3:27" ht="11.25" customHeight="1" x14ac:dyDescent="0.25">
      <c r="C30" s="39">
        <v>44965</v>
      </c>
      <c r="D30" s="2" t="s">
        <v>131</v>
      </c>
      <c r="E30"/>
      <c r="F30" s="24" t="s">
        <v>389</v>
      </c>
      <c r="G30" s="52" t="s">
        <v>286</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40360</v>
      </c>
      <c r="G32" s="78">
        <v>43620</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38050</v>
      </c>
      <c r="G35" s="53">
        <v>43620</v>
      </c>
      <c r="H35" s="130"/>
      <c r="I35" s="10"/>
      <c r="J35"/>
      <c r="K35"/>
      <c r="L35"/>
      <c r="M35"/>
      <c r="N35"/>
      <c r="O35"/>
      <c r="P35" s="10"/>
    </row>
    <row r="36" spans="3:24" ht="11.25" hidden="1" customHeight="1" outlineLevel="1" x14ac:dyDescent="0.25">
      <c r="C36" s="12" t="str">
        <f>_xll.SNL.Clients.Office.Excel.Functions.SNLTable(1,'Pepco (2)'!F36:J36,'Pepco (2)'!C41:C113,'Pepco (2)'!F37:J37,,"Options:Curr=USD,Mag=SNLstandard,ConvMethod=SNLrecommended")</f>
        <v>SNLTable</v>
      </c>
      <c r="E36"/>
      <c r="F36" s="11">
        <f>F20</f>
        <v>4044391</v>
      </c>
      <c r="G36" s="54">
        <f>F20</f>
        <v>4044391</v>
      </c>
      <c r="H36" s="11">
        <f>F20</f>
        <v>4044391</v>
      </c>
      <c r="I36" s="11">
        <f>F20</f>
        <v>4044391</v>
      </c>
      <c r="J36" s="11">
        <f>F20</f>
        <v>4044391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Potomac Electric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48.6626522895953</v>
      </c>
      <c r="G42" s="55">
        <v>49.620449264136298</v>
      </c>
      <c r="H42" s="31">
        <v>49.1878172588833</v>
      </c>
      <c r="I42" s="14">
        <v>49.616508400292197</v>
      </c>
      <c r="J42" s="14">
        <v>49.676407138654596</v>
      </c>
      <c r="K42"/>
      <c r="L42"/>
      <c r="M42"/>
      <c r="N42"/>
      <c r="O42"/>
      <c r="P42" s="10"/>
      <c r="S42" s="25" t="s">
        <v>335</v>
      </c>
      <c r="T42" s="25">
        <v>4056935</v>
      </c>
      <c r="V42" s="8" t="str">
        <f>_xll.SNL.Clients.Office.Excel.Functions.SNLTable(1,'Pepco (2)'!X42,'Pepco (2)'!W48:W56,'Pepco (2)'!X43,,"Options:Curr=USD,Mag=SNLstandard,ConvMethod=SNLrecommended")</f>
        <v>SNLTable</v>
      </c>
      <c r="W42" s="3"/>
      <c r="X42" s="7">
        <f>F36</f>
        <v>4044391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51.3373477104047</v>
      </c>
      <c r="G44" s="55">
        <v>50.379550735863702</v>
      </c>
      <c r="H44" s="31">
        <v>50.8121827411168</v>
      </c>
      <c r="I44" s="14">
        <v>50.383491599707803</v>
      </c>
      <c r="J44" s="14">
        <v>50.323592861345404</v>
      </c>
      <c r="K44"/>
      <c r="L44"/>
      <c r="M44"/>
      <c r="N44"/>
      <c r="O44"/>
      <c r="P44" s="10"/>
      <c r="S44" s="25" t="s">
        <v>408</v>
      </c>
      <c r="T44" s="25">
        <v>4024697</v>
      </c>
      <c r="V44" s="3"/>
      <c r="W44" s="3"/>
      <c r="X44" s="7">
        <v>1</v>
      </c>
    </row>
    <row r="45" spans="3:24" ht="11.25" customHeight="1" x14ac:dyDescent="0.25">
      <c r="C45" s="39">
        <v>18861</v>
      </c>
      <c r="D45" s="3" t="s">
        <v>163</v>
      </c>
      <c r="E45"/>
      <c r="F45" s="14">
        <v>44.419549082761499</v>
      </c>
      <c r="G45" s="55">
        <v>49.6979085979861</v>
      </c>
      <c r="H45" s="31">
        <v>49.289340101522797</v>
      </c>
      <c r="I45" s="14">
        <v>49.3791088385683</v>
      </c>
      <c r="J45" s="14">
        <v>49.441066875857999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2.53459119496855</v>
      </c>
      <c r="G47" s="55">
        <v>2.3618421052631602</v>
      </c>
      <c r="H47" s="14">
        <v>2.4557823129251699</v>
      </c>
      <c r="I47" s="14">
        <v>2.2357142857142902</v>
      </c>
      <c r="J47" s="14">
        <v>3.0227272727272698</v>
      </c>
      <c r="K47"/>
      <c r="L47"/>
      <c r="M47"/>
      <c r="N47"/>
      <c r="O47"/>
      <c r="P47" s="10"/>
      <c r="S47" s="25" t="s">
        <v>215</v>
      </c>
      <c r="T47" s="25">
        <v>4056955</v>
      </c>
      <c r="V47" s="3"/>
      <c r="W47" s="3"/>
      <c r="X47" s="7"/>
    </row>
    <row r="48" spans="3:24" ht="11.25" customHeight="1" x14ac:dyDescent="0.25">
      <c r="C48" s="39">
        <v>18778</v>
      </c>
      <c r="D48" s="3" t="s">
        <v>197</v>
      </c>
      <c r="E48"/>
      <c r="F48" s="14">
        <v>2.53459119496855</v>
      </c>
      <c r="G48" s="55">
        <v>2.3618421052631602</v>
      </c>
      <c r="H48" s="14">
        <v>2.4557823129251699</v>
      </c>
      <c r="I48" s="14">
        <v>2.2357142857142902</v>
      </c>
      <c r="J48" s="14">
        <v>3.0227272727272698</v>
      </c>
      <c r="K48" s="4"/>
      <c r="L48" s="4"/>
      <c r="M48" s="4"/>
      <c r="N48" s="4"/>
      <c r="O48" s="4"/>
      <c r="P48" s="44"/>
      <c r="Q48" s="44"/>
      <c r="S48" s="25" t="s">
        <v>5</v>
      </c>
      <c r="T48" s="25">
        <v>4022309</v>
      </c>
      <c r="V48" s="17" t="s">
        <v>174</v>
      </c>
      <c r="W48" s="114">
        <v>7597</v>
      </c>
      <c r="X48" s="20">
        <v>488000</v>
      </c>
    </row>
    <row r="49" spans="3:28" ht="11.25" customHeight="1" x14ac:dyDescent="0.25">
      <c r="C49" s="39">
        <v>7270</v>
      </c>
      <c r="D49" s="3" t="s">
        <v>148</v>
      </c>
      <c r="E49"/>
      <c r="F49" s="14">
        <v>5.1785714285714297</v>
      </c>
      <c r="G49" s="55">
        <v>4.7391304347826102</v>
      </c>
      <c r="H49" s="14">
        <v>4.7443609022556403</v>
      </c>
      <c r="I49" s="14">
        <v>4.390625</v>
      </c>
      <c r="J49" s="14">
        <v>5.2396694214875996</v>
      </c>
      <c r="K49"/>
      <c r="L49"/>
      <c r="M49"/>
      <c r="N49"/>
      <c r="O49"/>
      <c r="P49" s="10"/>
      <c r="S49" s="25" t="s">
        <v>6</v>
      </c>
      <c r="T49" s="25">
        <v>4057038</v>
      </c>
      <c r="V49" s="17" t="s">
        <v>175</v>
      </c>
      <c r="W49" s="114">
        <v>7598</v>
      </c>
      <c r="X49" s="20">
        <v>4000</v>
      </c>
    </row>
    <row r="50" spans="3:28" ht="11.25" customHeight="1" x14ac:dyDescent="0.25">
      <c r="C50" s="39">
        <v>11512</v>
      </c>
      <c r="D50" s="3" t="s">
        <v>198</v>
      </c>
      <c r="E50"/>
      <c r="F50" s="14">
        <v>5.1785714285714297</v>
      </c>
      <c r="G50" s="55">
        <v>4.6739130434782599</v>
      </c>
      <c r="H50" s="14">
        <v>4.7443609022556403</v>
      </c>
      <c r="I50" s="14">
        <v>4.390625</v>
      </c>
      <c r="J50" s="14">
        <v>5.1818181818181799</v>
      </c>
      <c r="K50"/>
      <c r="L50"/>
      <c r="M50"/>
      <c r="N50"/>
      <c r="O50"/>
      <c r="P50" s="10"/>
      <c r="S50" s="25" t="s">
        <v>269</v>
      </c>
      <c r="T50" s="25">
        <v>4135391</v>
      </c>
      <c r="V50" s="18" t="s">
        <v>176</v>
      </c>
      <c r="W50" s="115">
        <v>7599</v>
      </c>
      <c r="X50" s="20">
        <v>404000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4000</v>
      </c>
    </row>
    <row r="52" spans="3:28" ht="11.25" customHeight="1" x14ac:dyDescent="0.25">
      <c r="C52" s="39">
        <v>18788</v>
      </c>
      <c r="D52" s="3" t="s">
        <v>210</v>
      </c>
      <c r="E52"/>
      <c r="F52" s="14">
        <v>4.7372413793103396</v>
      </c>
      <c r="G52" s="55">
        <v>4.7337538226299696</v>
      </c>
      <c r="H52" s="14">
        <v>4.6125198098256703</v>
      </c>
      <c r="I52" s="14">
        <v>4.7075177935943104</v>
      </c>
      <c r="J52" s="14">
        <v>3.9735804416403799</v>
      </c>
      <c r="K52"/>
      <c r="L52"/>
      <c r="M52"/>
      <c r="N52"/>
      <c r="O52"/>
      <c r="P52" s="10"/>
      <c r="S52" s="25" t="s">
        <v>7</v>
      </c>
      <c r="T52" s="25">
        <v>4007308</v>
      </c>
      <c r="V52" s="19" t="s">
        <v>178</v>
      </c>
      <c r="W52" s="114">
        <v>7601</v>
      </c>
      <c r="X52" s="20">
        <v>4000</v>
      </c>
    </row>
    <row r="53" spans="3:28" ht="11.25" customHeight="1" x14ac:dyDescent="0.25">
      <c r="C53" s="39">
        <v>18794</v>
      </c>
      <c r="D53" s="3" t="s">
        <v>199</v>
      </c>
      <c r="E53"/>
      <c r="F53" s="14">
        <v>4.53571428571429</v>
      </c>
      <c r="G53" s="55">
        <v>5</v>
      </c>
      <c r="H53" s="14">
        <v>5.5187969924812004</v>
      </c>
      <c r="I53" s="14">
        <v>4.5546875</v>
      </c>
      <c r="J53" s="14">
        <v>5.3388429752066102</v>
      </c>
      <c r="K53"/>
      <c r="L53"/>
      <c r="M53"/>
      <c r="N53"/>
      <c r="O53"/>
      <c r="P53" s="10"/>
      <c r="S53" s="25" t="s">
        <v>217</v>
      </c>
      <c r="T53" s="25">
        <v>4272394</v>
      </c>
      <c r="V53" s="17" t="s">
        <v>179</v>
      </c>
      <c r="W53" s="114">
        <v>7602</v>
      </c>
      <c r="X53" s="20">
        <v>2757000</v>
      </c>
    </row>
    <row r="54" spans="3:28" ht="11.25" customHeight="1" x14ac:dyDescent="0.25">
      <c r="C54" s="39">
        <v>18792</v>
      </c>
      <c r="D54" s="3" t="s">
        <v>200</v>
      </c>
      <c r="E54"/>
      <c r="F54" s="14">
        <v>13.859368175862601</v>
      </c>
      <c r="G54" s="55">
        <v>17.377962611539498</v>
      </c>
      <c r="H54" s="14">
        <v>20.1683559525855</v>
      </c>
      <c r="I54" s="14">
        <v>16.744625561067799</v>
      </c>
      <c r="J54" s="14">
        <v>20.4028976878039</v>
      </c>
      <c r="K54"/>
      <c r="L54"/>
      <c r="M54"/>
      <c r="N54"/>
      <c r="O54"/>
      <c r="P54" s="10"/>
      <c r="S54" s="25" t="s">
        <v>8</v>
      </c>
      <c r="T54" s="25">
        <v>4006321</v>
      </c>
      <c r="V54" s="26" t="s">
        <v>183</v>
      </c>
      <c r="W54" s="116"/>
      <c r="X54" s="20"/>
    </row>
    <row r="55" spans="3:28" ht="11.25" customHeight="1" x14ac:dyDescent="0.25">
      <c r="C55" s="39">
        <v>11576</v>
      </c>
      <c r="D55" s="3" t="s">
        <v>201</v>
      </c>
      <c r="E55"/>
      <c r="F55" s="14">
        <v>4.3</v>
      </c>
      <c r="G55" s="55">
        <v>4.6304347826086998</v>
      </c>
      <c r="H55" s="14">
        <v>4.8496240601503802</v>
      </c>
      <c r="I55" s="14">
        <v>4.703125</v>
      </c>
      <c r="J55" s="14">
        <v>4.3636363636363598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88</v>
      </c>
    </row>
    <row r="57" spans="3:28" ht="11.25" customHeight="1" x14ac:dyDescent="0.25">
      <c r="C57" s="39">
        <v>6419</v>
      </c>
      <c r="D57" s="3" t="s">
        <v>164</v>
      </c>
      <c r="E57"/>
      <c r="F57" s="14">
        <v>0.72882882882882905</v>
      </c>
      <c r="G57" s="55">
        <v>1.1424332344213699</v>
      </c>
      <c r="H57" s="14">
        <v>1.0593607305936099</v>
      </c>
      <c r="I57" s="14">
        <v>1.15923566878981</v>
      </c>
      <c r="J57" s="14">
        <v>1.2909090909090899</v>
      </c>
      <c r="K57"/>
      <c r="L57"/>
      <c r="M57"/>
      <c r="N57"/>
      <c r="O57"/>
      <c r="P57" s="10"/>
      <c r="S57" s="25" t="s">
        <v>338</v>
      </c>
      <c r="T57" s="25">
        <v>4963960</v>
      </c>
    </row>
    <row r="58" spans="3:28" ht="11.25" customHeight="1" x14ac:dyDescent="0.25">
      <c r="C58" s="39">
        <v>4963</v>
      </c>
      <c r="D58" s="3" t="s">
        <v>202</v>
      </c>
      <c r="E58"/>
      <c r="F58" s="14">
        <v>1.0549640287769799</v>
      </c>
      <c r="G58" s="55">
        <v>1.0152981579769</v>
      </c>
      <c r="H58" s="14">
        <v>1.03302373581011</v>
      </c>
      <c r="I58" s="14">
        <v>1.0154582259845399</v>
      </c>
      <c r="J58" s="14">
        <v>1.01302803000395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488000</v>
      </c>
      <c r="G61" s="56">
        <v>38000</v>
      </c>
      <c r="H61" s="13">
        <v>84000</v>
      </c>
      <c r="I61" s="13">
        <v>55000</v>
      </c>
      <c r="J61" s="13">
        <v>45000</v>
      </c>
      <c r="K61"/>
      <c r="L61"/>
      <c r="M61"/>
      <c r="N61"/>
      <c r="O61"/>
      <c r="P61" s="10"/>
      <c r="S61" s="25" t="s">
        <v>409</v>
      </c>
      <c r="T61" s="25">
        <v>4086899</v>
      </c>
      <c r="V61" s="28" t="s">
        <v>148</v>
      </c>
      <c r="X61" s="27">
        <f>IF(ISNUMBER(F49),F49,NA())</f>
        <v>5.1785714285714297</v>
      </c>
      <c r="Y61" s="27">
        <f>IF(ISNUMBER(G49),G49,NA())</f>
        <v>4.7391304347826102</v>
      </c>
      <c r="Z61" s="27">
        <f>IF(ISNUMBER(H49),H49,NA())</f>
        <v>4.7443609022556403</v>
      </c>
      <c r="AA61" s="27">
        <f>IF(ISNUMBER(I49),I49,NA())</f>
        <v>4.390625</v>
      </c>
      <c r="AB61" s="27">
        <f>IF(ISNUMBER(J49),J49,NA())</f>
        <v>5.2396694214875996</v>
      </c>
    </row>
    <row r="62" spans="3:28" ht="11.25" customHeight="1" x14ac:dyDescent="0.25">
      <c r="C62" s="39">
        <v>7598</v>
      </c>
      <c r="D62" s="3" t="s">
        <v>204</v>
      </c>
      <c r="E62"/>
      <c r="F62" s="13">
        <v>4000</v>
      </c>
      <c r="G62" s="56">
        <v>312000</v>
      </c>
      <c r="H62" s="13">
        <v>2000</v>
      </c>
      <c r="I62" s="13">
        <v>0</v>
      </c>
      <c r="J62" s="13">
        <v>14000</v>
      </c>
      <c r="K62"/>
      <c r="L62"/>
      <c r="M62"/>
      <c r="N62"/>
      <c r="O62"/>
      <c r="P62" s="10"/>
      <c r="S62" s="25" t="s">
        <v>11</v>
      </c>
      <c r="T62" s="25">
        <v>4056975</v>
      </c>
      <c r="V62" s="118" t="s">
        <v>187</v>
      </c>
    </row>
    <row r="63" spans="3:28" ht="11.25" customHeight="1" x14ac:dyDescent="0.25">
      <c r="C63" s="39">
        <v>7599</v>
      </c>
      <c r="D63" s="3" t="s">
        <v>205</v>
      </c>
      <c r="E63"/>
      <c r="F63" s="13">
        <v>404000</v>
      </c>
      <c r="G63" s="56">
        <v>3000</v>
      </c>
      <c r="H63" s="13">
        <v>311000</v>
      </c>
      <c r="I63" s="13">
        <v>1000</v>
      </c>
      <c r="J63" s="13">
        <v>0</v>
      </c>
      <c r="K63"/>
      <c r="L63"/>
      <c r="M63"/>
      <c r="N63"/>
      <c r="O63"/>
      <c r="P63" s="10"/>
      <c r="S63" s="25" t="s">
        <v>270</v>
      </c>
      <c r="T63" s="25">
        <v>4098671</v>
      </c>
      <c r="V63" s="28" t="s">
        <v>188</v>
      </c>
    </row>
    <row r="64" spans="3:28" ht="11.25" customHeight="1" x14ac:dyDescent="0.25">
      <c r="C64" s="39">
        <v>7600</v>
      </c>
      <c r="D64" s="3" t="s">
        <v>206</v>
      </c>
      <c r="E64"/>
      <c r="F64" s="13">
        <v>4000</v>
      </c>
      <c r="G64" s="56">
        <v>403000</v>
      </c>
      <c r="H64" s="13">
        <v>1000</v>
      </c>
      <c r="I64" s="13">
        <v>310000</v>
      </c>
      <c r="J64" s="13">
        <v>2000</v>
      </c>
      <c r="K64"/>
      <c r="L64"/>
      <c r="M64"/>
      <c r="N64"/>
      <c r="O64"/>
      <c r="P64" s="10"/>
      <c r="S64" s="25" t="s">
        <v>395</v>
      </c>
      <c r="T64" s="25">
        <v>4545218</v>
      </c>
      <c r="V64" s="28" t="s">
        <v>189</v>
      </c>
    </row>
    <row r="65" spans="3:28" ht="11.25" customHeight="1" x14ac:dyDescent="0.25">
      <c r="C65" s="39">
        <v>7601</v>
      </c>
      <c r="D65" s="3" t="s">
        <v>207</v>
      </c>
      <c r="E65"/>
      <c r="F65" s="13">
        <v>4000</v>
      </c>
      <c r="G65" s="56">
        <v>3000</v>
      </c>
      <c r="H65" s="13">
        <v>401000</v>
      </c>
      <c r="I65" s="13">
        <v>0</v>
      </c>
      <c r="J65" s="13">
        <v>310000</v>
      </c>
      <c r="K65"/>
      <c r="L65"/>
      <c r="M65"/>
      <c r="N65"/>
      <c r="O65"/>
      <c r="P65" s="10"/>
      <c r="S65" s="25" t="s">
        <v>218</v>
      </c>
      <c r="T65" s="25">
        <v>4057157</v>
      </c>
      <c r="V65" s="28" t="s">
        <v>164</v>
      </c>
      <c r="X65" s="27">
        <f>IF(ISNUMBER(F57),F57,NA())</f>
        <v>0.72882882882882905</v>
      </c>
      <c r="Y65" s="27">
        <f>IF(ISNUMBER(G57),G57,NA())</f>
        <v>1.1424332344213699</v>
      </c>
      <c r="Z65" s="27">
        <f>IF(ISNUMBER(H57),H57,NA())</f>
        <v>1.0593607305936099</v>
      </c>
      <c r="AA65" s="27">
        <f>IF(ISNUMBER(I57),I57,NA())</f>
        <v>1.15923566878981</v>
      </c>
      <c r="AB65" s="27">
        <f>IF(ISNUMBER(J57),J57,NA())</f>
        <v>1.2909090909090899</v>
      </c>
    </row>
    <row r="66" spans="3:28" ht="11.25" customHeight="1" x14ac:dyDescent="0.25">
      <c r="C66" s="39">
        <v>7602</v>
      </c>
      <c r="D66" s="3" t="s">
        <v>208</v>
      </c>
      <c r="E66"/>
      <c r="F66" s="13">
        <v>2757000</v>
      </c>
      <c r="G66" s="56">
        <v>2441000</v>
      </c>
      <c r="H66" s="13">
        <v>2147000</v>
      </c>
      <c r="I66" s="13">
        <v>2393000</v>
      </c>
      <c r="J66" s="13">
        <v>2195000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48.6626522895953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2274000</v>
      </c>
      <c r="G69" s="56">
        <v>2149000</v>
      </c>
      <c r="H69" s="13">
        <v>2260000</v>
      </c>
      <c r="I69" s="13">
        <v>2232000</v>
      </c>
      <c r="J69" s="13">
        <v>2158000</v>
      </c>
      <c r="K69" s="4"/>
      <c r="L69" s="4"/>
      <c r="M69" s="4"/>
      <c r="N69"/>
      <c r="O69"/>
      <c r="P69" s="10"/>
      <c r="S69" s="25" t="s">
        <v>340</v>
      </c>
      <c r="T69" s="25">
        <v>4057049</v>
      </c>
      <c r="V69" s="28" t="str">
        <f>"Total Debt -"</f>
        <v>Total Debt -</v>
      </c>
      <c r="X69" s="47">
        <f>F44</f>
        <v>51.3373477104047</v>
      </c>
    </row>
    <row r="70" spans="3:28" ht="11.25" customHeight="1" x14ac:dyDescent="0.25">
      <c r="C70" s="39">
        <v>18630</v>
      </c>
      <c r="D70" s="3" t="s">
        <v>135</v>
      </c>
      <c r="F70" s="13">
        <v>624000</v>
      </c>
      <c r="G70" s="56">
        <v>602000</v>
      </c>
      <c r="H70" s="13">
        <v>665000</v>
      </c>
      <c r="I70" s="13">
        <v>654000</v>
      </c>
      <c r="J70" s="13">
        <v>614000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4.7372413793103396</v>
      </c>
      <c r="Y71" s="27">
        <f>IF(ISNUMBER(G52),G52,NA())</f>
        <v>4.7337538226299696</v>
      </c>
      <c r="Z71" s="27">
        <f>IF(ISNUMBER(H52),H52,NA())</f>
        <v>4.6125198098256703</v>
      </c>
      <c r="AA71" s="27">
        <f>IF(ISNUMBER(I52),I52,NA())</f>
        <v>4.7075177935943104</v>
      </c>
      <c r="AB71" s="27">
        <f>IF(ISNUMBER(J52),J52,NA())</f>
        <v>3.9735804416403799</v>
      </c>
    </row>
    <row r="72" spans="3:28" ht="11.25" customHeight="1" x14ac:dyDescent="0.25">
      <c r="C72" s="39">
        <v>18632</v>
      </c>
      <c r="D72" s="3" t="s">
        <v>137</v>
      </c>
      <c r="E72" s="5"/>
      <c r="F72" s="13">
        <v>471000</v>
      </c>
      <c r="G72" s="56">
        <v>453000</v>
      </c>
      <c r="H72" s="13">
        <v>482000</v>
      </c>
      <c r="I72" s="13">
        <v>501000</v>
      </c>
      <c r="J72" s="13">
        <v>460000</v>
      </c>
      <c r="K72"/>
      <c r="L72"/>
      <c r="M72"/>
      <c r="N72"/>
      <c r="O72"/>
      <c r="P72" s="10"/>
      <c r="S72" s="25" t="s">
        <v>271</v>
      </c>
      <c r="T72" s="25">
        <v>4082886</v>
      </c>
    </row>
    <row r="73" spans="3:28" ht="11.25" customHeight="1" x14ac:dyDescent="0.25">
      <c r="C73" s="39">
        <v>18636</v>
      </c>
      <c r="D73" s="3" t="s">
        <v>138</v>
      </c>
      <c r="F73" s="13">
        <v>403000</v>
      </c>
      <c r="G73" s="56">
        <v>377000</v>
      </c>
      <c r="H73" s="13">
        <v>374000</v>
      </c>
      <c r="I73" s="13">
        <v>385000</v>
      </c>
      <c r="J73" s="13">
        <v>321000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1871000</v>
      </c>
      <c r="G75" s="56">
        <v>1799000</v>
      </c>
      <c r="H75" s="13">
        <v>1899000</v>
      </c>
      <c r="I75" s="13">
        <v>1919000</v>
      </c>
      <c r="J75" s="13">
        <v>1766000</v>
      </c>
      <c r="K75"/>
      <c r="L75"/>
      <c r="M75"/>
      <c r="N75"/>
      <c r="O75"/>
      <c r="P75" s="10"/>
      <c r="S75" s="25" t="s">
        <v>16</v>
      </c>
      <c r="T75" s="25">
        <v>4056958</v>
      </c>
    </row>
    <row r="76" spans="3:28" ht="11.25" customHeight="1" x14ac:dyDescent="0.25">
      <c r="C76" s="39">
        <v>6200</v>
      </c>
      <c r="D76" s="3" t="s">
        <v>141</v>
      </c>
      <c r="F76" s="13">
        <v>725000</v>
      </c>
      <c r="G76" s="56">
        <v>654000</v>
      </c>
      <c r="H76" s="13">
        <v>631000</v>
      </c>
      <c r="I76" s="13">
        <v>562000</v>
      </c>
      <c r="J76" s="13">
        <v>634000</v>
      </c>
      <c r="K76"/>
      <c r="L76"/>
      <c r="M76"/>
      <c r="N76"/>
      <c r="O76"/>
      <c r="P76" s="10"/>
      <c r="S76" s="25" t="s">
        <v>312</v>
      </c>
      <c r="T76" s="25">
        <v>4246977</v>
      </c>
    </row>
    <row r="77" spans="3:28" ht="11.25" customHeight="1" x14ac:dyDescent="0.25">
      <c r="C77" s="39">
        <v>28017</v>
      </c>
      <c r="D77" s="3" t="s">
        <v>150</v>
      </c>
      <c r="E77"/>
      <c r="F77" s="13">
        <v>725000</v>
      </c>
      <c r="G77" s="56">
        <v>645000</v>
      </c>
      <c r="H77" s="13">
        <v>631000</v>
      </c>
      <c r="I77" s="13">
        <v>562000</v>
      </c>
      <c r="J77" s="13">
        <v>627000</v>
      </c>
      <c r="K77"/>
      <c r="L77"/>
      <c r="M77"/>
      <c r="N77"/>
      <c r="O77"/>
      <c r="P77" s="10"/>
      <c r="S77" s="25" t="s">
        <v>272</v>
      </c>
      <c r="T77" s="25">
        <v>4142320</v>
      </c>
    </row>
    <row r="78" spans="3:28" ht="11.25" customHeight="1" x14ac:dyDescent="0.25">
      <c r="C78" s="39">
        <v>4424</v>
      </c>
      <c r="D78" s="3" t="s">
        <v>142</v>
      </c>
      <c r="F78" s="13">
        <v>311000</v>
      </c>
      <c r="G78" s="56">
        <v>259000</v>
      </c>
      <c r="H78" s="13">
        <v>259000</v>
      </c>
      <c r="I78" s="13">
        <v>216000</v>
      </c>
      <c r="J78" s="13">
        <v>310000</v>
      </c>
      <c r="K78"/>
      <c r="L78"/>
      <c r="M78"/>
      <c r="N78"/>
      <c r="O78"/>
      <c r="P78" s="10"/>
      <c r="S78" s="25" t="s">
        <v>273</v>
      </c>
      <c r="T78" s="25">
        <v>4237697</v>
      </c>
    </row>
    <row r="79" spans="3:28" ht="11.25" customHeight="1" x14ac:dyDescent="0.25">
      <c r="C79" s="39">
        <v>4427</v>
      </c>
      <c r="D79" s="3" t="s">
        <v>143</v>
      </c>
      <c r="F79" s="13">
        <v>15000</v>
      </c>
      <c r="G79" s="56">
        <v>-7000</v>
      </c>
      <c r="H79" s="13">
        <v>16000</v>
      </c>
      <c r="I79" s="13">
        <v>11000</v>
      </c>
      <c r="J79" s="13">
        <v>105000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296000</v>
      </c>
      <c r="G81" s="93">
        <v>266000</v>
      </c>
      <c r="H81" s="92">
        <v>243000</v>
      </c>
      <c r="I81" s="92">
        <v>205000</v>
      </c>
      <c r="J81" s="92">
        <v>205000</v>
      </c>
      <c r="K81"/>
      <c r="L81"/>
      <c r="M81"/>
      <c r="N81"/>
      <c r="O81"/>
      <c r="P81" s="10"/>
      <c r="S81" s="25" t="s">
        <v>275</v>
      </c>
      <c r="T81" s="25">
        <v>4276419</v>
      </c>
    </row>
    <row r="82" spans="3:20" ht="11.25" customHeight="1" x14ac:dyDescent="0.25">
      <c r="C82" s="39">
        <v>833</v>
      </c>
      <c r="D82" s="94" t="s">
        <v>146</v>
      </c>
      <c r="E82" s="95"/>
      <c r="F82" s="96">
        <v>296000</v>
      </c>
      <c r="G82" s="97">
        <v>266000</v>
      </c>
      <c r="H82" s="96">
        <v>243000</v>
      </c>
      <c r="I82" s="96">
        <v>205000</v>
      </c>
      <c r="J82" s="96">
        <v>205000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296000</v>
      </c>
      <c r="G84" s="56">
        <v>266000</v>
      </c>
      <c r="H84" s="13">
        <v>243000</v>
      </c>
      <c r="I84" s="13">
        <v>205000</v>
      </c>
      <c r="J84" s="13">
        <v>205000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809000</v>
      </c>
      <c r="G87" s="56">
        <v>770000</v>
      </c>
      <c r="H87" s="13">
        <v>696000</v>
      </c>
      <c r="I87" s="13">
        <v>728000</v>
      </c>
      <c r="J87" s="13">
        <v>710000</v>
      </c>
      <c r="K87"/>
      <c r="L87"/>
      <c r="M87"/>
      <c r="N87"/>
      <c r="O87"/>
      <c r="P87" s="10"/>
      <c r="S87" s="25" t="s">
        <v>21</v>
      </c>
      <c r="T87" s="25">
        <v>4057039</v>
      </c>
    </row>
    <row r="88" spans="3:20" ht="11.25" customHeight="1" x14ac:dyDescent="0.25">
      <c r="C88" s="39">
        <v>18807</v>
      </c>
      <c r="D88" s="3" t="s">
        <v>152</v>
      </c>
      <c r="E88"/>
      <c r="F88" s="13">
        <v>8147000</v>
      </c>
      <c r="G88" s="56">
        <v>7505000</v>
      </c>
      <c r="H88" s="13">
        <v>6965000</v>
      </c>
      <c r="I88" s="13">
        <v>6460000</v>
      </c>
      <c r="J88" s="13">
        <v>6001000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120000</v>
      </c>
      <c r="G90" s="56">
        <v>115000</v>
      </c>
      <c r="H90" s="13">
        <v>110000</v>
      </c>
      <c r="I90" s="13">
        <v>105000</v>
      </c>
      <c r="J90" s="13">
        <v>102000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9903000</v>
      </c>
      <c r="G92" s="97">
        <v>9264000</v>
      </c>
      <c r="H92" s="96">
        <v>8661000</v>
      </c>
      <c r="I92" s="96">
        <v>8267000</v>
      </c>
      <c r="J92" s="96">
        <v>7832000</v>
      </c>
      <c r="K92"/>
      <c r="L92"/>
      <c r="M92"/>
      <c r="N92"/>
      <c r="O92"/>
      <c r="P92" s="10"/>
      <c r="S92" s="25" t="s">
        <v>24</v>
      </c>
      <c r="T92" s="25">
        <v>4004172</v>
      </c>
    </row>
    <row r="93" spans="3:20" ht="11.25" customHeight="1" x14ac:dyDescent="0.25">
      <c r="C93" s="39">
        <v>6361</v>
      </c>
      <c r="D93" s="3" t="s">
        <v>157</v>
      </c>
      <c r="E93"/>
      <c r="F93" s="13">
        <v>1110000</v>
      </c>
      <c r="G93" s="56">
        <v>674000</v>
      </c>
      <c r="H93" s="13">
        <v>657000</v>
      </c>
      <c r="I93" s="13">
        <v>628000</v>
      </c>
      <c r="J93" s="13">
        <v>550000</v>
      </c>
      <c r="K93"/>
      <c r="L93"/>
      <c r="M93"/>
      <c r="N93"/>
      <c r="O93"/>
      <c r="P93" s="10"/>
      <c r="S93" s="25" t="s">
        <v>25</v>
      </c>
      <c r="T93" s="25">
        <v>4000672</v>
      </c>
    </row>
    <row r="94" spans="3:20" ht="11.25" customHeight="1" x14ac:dyDescent="0.25">
      <c r="C94" s="39">
        <v>6148</v>
      </c>
      <c r="D94" s="3" t="s">
        <v>158</v>
      </c>
      <c r="E94"/>
      <c r="F94" s="13">
        <v>3172000</v>
      </c>
      <c r="G94" s="56">
        <v>3208000</v>
      </c>
      <c r="H94" s="13">
        <v>2913000</v>
      </c>
      <c r="I94" s="13">
        <v>2704000</v>
      </c>
      <c r="J94" s="13">
        <v>2521000</v>
      </c>
      <c r="K94"/>
      <c r="L94"/>
      <c r="M94"/>
      <c r="N94"/>
      <c r="O94"/>
      <c r="P94" s="10"/>
      <c r="S94" s="25" t="s">
        <v>26</v>
      </c>
      <c r="T94" s="25">
        <v>4059402</v>
      </c>
    </row>
    <row r="95" spans="3:20" ht="11.25" customHeight="1" x14ac:dyDescent="0.25">
      <c r="C95" s="39">
        <v>18082</v>
      </c>
      <c r="D95" s="3" t="s">
        <v>159</v>
      </c>
      <c r="E95"/>
      <c r="F95" s="13">
        <v>319000</v>
      </c>
      <c r="G95" s="56">
        <v>333000</v>
      </c>
      <c r="H95" s="13">
        <v>287000</v>
      </c>
      <c r="I95" s="13">
        <v>312000</v>
      </c>
      <c r="J95" s="13">
        <v>300000</v>
      </c>
      <c r="K95"/>
      <c r="L95"/>
      <c r="M95"/>
      <c r="N95"/>
      <c r="O95"/>
      <c r="P95" s="10"/>
      <c r="S95" s="25" t="s">
        <v>27</v>
      </c>
      <c r="T95" s="25">
        <v>4057080</v>
      </c>
    </row>
    <row r="96" spans="3:20" ht="11.25" customHeight="1" x14ac:dyDescent="0.25">
      <c r="C96" s="39">
        <v>845</v>
      </c>
      <c r="D96" s="3" t="s">
        <v>173</v>
      </c>
      <c r="E96"/>
      <c r="F96" s="13">
        <v>3666000</v>
      </c>
      <c r="G96" s="56">
        <v>3252000</v>
      </c>
      <c r="H96" s="13">
        <v>3003000</v>
      </c>
      <c r="I96" s="13">
        <v>2759000</v>
      </c>
      <c r="J96" s="13">
        <v>2566000</v>
      </c>
      <c r="K96"/>
      <c r="L96"/>
      <c r="M96"/>
      <c r="N96"/>
      <c r="O96"/>
      <c r="P96" s="10"/>
      <c r="S96" s="25" t="s">
        <v>28</v>
      </c>
      <c r="T96" s="25">
        <v>4057041</v>
      </c>
    </row>
    <row r="97" spans="3:20" ht="11.25" customHeight="1" x14ac:dyDescent="0.25">
      <c r="C97" s="39">
        <v>49691</v>
      </c>
      <c r="D97" s="32" t="s">
        <v>192</v>
      </c>
      <c r="E97"/>
      <c r="F97" s="13">
        <v>3475000</v>
      </c>
      <c r="G97" s="56">
        <v>3203000</v>
      </c>
      <c r="H97" s="13">
        <v>2907000</v>
      </c>
      <c r="I97" s="13">
        <v>2717000</v>
      </c>
      <c r="J97" s="13">
        <v>2533000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3475000</v>
      </c>
      <c r="G99" s="97">
        <v>3203000</v>
      </c>
      <c r="H99" s="96">
        <v>2907000</v>
      </c>
      <c r="I99" s="96">
        <v>2717000</v>
      </c>
      <c r="J99" s="96">
        <v>2533000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7141000</v>
      </c>
      <c r="G101" s="56">
        <v>6455000</v>
      </c>
      <c r="H101" s="13">
        <v>5910000</v>
      </c>
      <c r="I101" s="13">
        <v>5476000</v>
      </c>
      <c r="J101" s="13">
        <v>5099000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462000</v>
      </c>
      <c r="G104" s="56">
        <v>501000</v>
      </c>
      <c r="H104" s="13">
        <v>512000</v>
      </c>
      <c r="I104" s="13">
        <v>474000</v>
      </c>
      <c r="J104" s="13">
        <v>407000</v>
      </c>
      <c r="K104"/>
      <c r="L104"/>
      <c r="M104"/>
      <c r="N104"/>
      <c r="O104"/>
      <c r="P104" s="10"/>
      <c r="S104" s="25" t="s">
        <v>410</v>
      </c>
      <c r="T104" s="25">
        <v>4057043</v>
      </c>
    </row>
    <row r="105" spans="3:20" ht="11.25" customHeight="1" x14ac:dyDescent="0.25">
      <c r="C105" s="39">
        <v>4993</v>
      </c>
      <c r="D105" s="3" t="s">
        <v>168</v>
      </c>
      <c r="E105"/>
      <c r="F105" s="13">
        <v>-844000</v>
      </c>
      <c r="G105" s="56">
        <v>-773000</v>
      </c>
      <c r="H105" s="13">
        <v>-623000</v>
      </c>
      <c r="I105" s="13">
        <v>-654000</v>
      </c>
      <c r="J105" s="13">
        <v>-628000</v>
      </c>
      <c r="K105"/>
      <c r="L105"/>
      <c r="M105"/>
      <c r="N105"/>
      <c r="O105"/>
      <c r="P105" s="10"/>
      <c r="S105" s="25" t="s">
        <v>261</v>
      </c>
      <c r="T105" s="25">
        <v>4057083</v>
      </c>
    </row>
    <row r="106" spans="3:20" ht="11.25" customHeight="1" x14ac:dyDescent="0.25">
      <c r="C106" s="39">
        <v>4992</v>
      </c>
      <c r="D106" s="3" t="s">
        <v>169</v>
      </c>
      <c r="E106"/>
      <c r="F106" s="13">
        <v>385000</v>
      </c>
      <c r="G106" s="56">
        <v>274000</v>
      </c>
      <c r="H106" s="13">
        <v>121000</v>
      </c>
      <c r="I106" s="13">
        <v>193000</v>
      </c>
      <c r="J106" s="13">
        <v>219000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3000</v>
      </c>
      <c r="G108" s="56">
        <v>2000</v>
      </c>
      <c r="H108" s="13">
        <v>10000</v>
      </c>
      <c r="I108" s="13">
        <v>13000</v>
      </c>
      <c r="J108" s="13">
        <v>-2000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3.0823299707126601</v>
      </c>
      <c r="G111" s="55">
        <v>2.96415985290635</v>
      </c>
      <c r="H111" s="14">
        <v>2.85387122346516</v>
      </c>
      <c r="I111" s="14">
        <v>2.5412566824203902</v>
      </c>
      <c r="J111" s="14">
        <v>2.6952848949003201</v>
      </c>
      <c r="K111"/>
      <c r="L111"/>
      <c r="M111"/>
      <c r="N111"/>
      <c r="O111"/>
      <c r="P111" s="10"/>
      <c r="S111" s="25" t="s">
        <v>291</v>
      </c>
      <c r="T111" s="25">
        <v>4062444</v>
      </c>
    </row>
    <row r="112" spans="3:20" ht="11.25" customHeight="1" x14ac:dyDescent="0.25">
      <c r="C112" s="39">
        <v>284</v>
      </c>
      <c r="D112" s="3" t="s">
        <v>166</v>
      </c>
      <c r="E112"/>
      <c r="F112" s="14">
        <v>8.7360731941267602</v>
      </c>
      <c r="G112" s="55">
        <v>8.5827216261998895</v>
      </c>
      <c r="H112" s="14">
        <v>8.4983606557377094</v>
      </c>
      <c r="I112" s="14">
        <v>7.8236809464745702</v>
      </c>
      <c r="J112" s="14">
        <v>8.3977674228071102</v>
      </c>
      <c r="K112"/>
      <c r="L112"/>
      <c r="M112"/>
      <c r="N112"/>
      <c r="O112"/>
      <c r="P112" s="10"/>
      <c r="S112" s="25" t="s">
        <v>36</v>
      </c>
      <c r="T112" s="25">
        <v>4057103</v>
      </c>
    </row>
    <row r="113" spans="2:20" ht="11.25" customHeight="1" x14ac:dyDescent="0.25">
      <c r="C113" s="39">
        <v>18791</v>
      </c>
      <c r="D113" s="76" t="s">
        <v>172</v>
      </c>
      <c r="E113" s="61"/>
      <c r="F113" s="100">
        <v>4.3384265875196997</v>
      </c>
      <c r="G113" s="101">
        <v>4.2936986743608898</v>
      </c>
      <c r="H113" s="100">
        <v>4.2115297125154401</v>
      </c>
      <c r="I113" s="100">
        <v>3.8929902437866502</v>
      </c>
      <c r="J113" s="100">
        <v>4.1327520600760996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G125" s="143">
        <f>AVERAGE(F112:H112)</f>
        <v>8.6057184920214542</v>
      </c>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CFF893F-DB64-4C47-9C82-D38A190F154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D12C-F001-492E-869C-8F7E428A9159}">
  <sheetPr codeName="Sheet23">
    <outlinePr summaryRight="0"/>
    <pageSetUpPr autoPageBreaks="0"/>
  </sheetPr>
  <dimension ref="A1:AB460"/>
  <sheetViews>
    <sheetView showGridLines="0" topLeftCell="A2" zoomScaleNormal="100" workbookViewId="0">
      <selection activeCell="E78" sqref="E78"/>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277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Fortis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_xll.SNL.Clients.Office.Excel.Functions.SNLTable(1,FOR!F20:G20,FOR!C24:C35,FOR!F21:G21,,"Options:Curr=USD,Mag=SNLstandard,ConvMethod=SNLrecommended")</f>
        <v>SNLTable</v>
      </c>
      <c r="D20" s="10"/>
      <c r="E20" s="10"/>
      <c r="F20" s="22">
        <f>VLOOKUP(V40,S:T,2,FALSE)</f>
        <v>4082871</v>
      </c>
      <c r="G20" s="51">
        <f>F20</f>
        <v>4082871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384</v>
      </c>
      <c r="H24" s="129"/>
      <c r="I24"/>
      <c r="J24"/>
      <c r="K24"/>
      <c r="L24"/>
      <c r="M24"/>
      <c r="N24"/>
      <c r="O24"/>
      <c r="P24" s="10"/>
      <c r="V24" t="str">
        <f>SUBSTITUTE(Company_Name,"&amp;","&amp;amp;")</f>
        <v>Fortis Inc.</v>
      </c>
    </row>
    <row r="25" spans="3:27" ht="11.25" customHeight="1" x14ac:dyDescent="0.25">
      <c r="C25" s="39">
        <v>44942</v>
      </c>
      <c r="D25" s="23" t="s">
        <v>126</v>
      </c>
      <c r="E25" s="10"/>
      <c r="F25" s="74" t="s">
        <v>373</v>
      </c>
      <c r="G25" s="75" t="s">
        <v>382</v>
      </c>
      <c r="H25" s="129"/>
      <c r="I25"/>
      <c r="J25"/>
      <c r="K25"/>
      <c r="L25"/>
      <c r="M25"/>
      <c r="N25"/>
      <c r="O25"/>
      <c r="P25" s="10"/>
    </row>
    <row r="26" spans="3:27" ht="11.25" customHeight="1" x14ac:dyDescent="0.25">
      <c r="C26" s="39">
        <v>44944</v>
      </c>
      <c r="D26" s="76" t="s">
        <v>125</v>
      </c>
      <c r="E26" s="61"/>
      <c r="F26" s="77">
        <v>44287</v>
      </c>
      <c r="G26" s="78">
        <v>42639</v>
      </c>
      <c r="H26" s="130"/>
      <c r="I26" s="10"/>
      <c r="J26"/>
      <c r="K26"/>
      <c r="L26"/>
      <c r="M26"/>
      <c r="N26" s="4"/>
      <c r="O26" s="4"/>
      <c r="P26" s="44"/>
      <c r="Q26" s="44"/>
    </row>
    <row r="27" spans="3:27" ht="11.25" customHeight="1" x14ac:dyDescent="0.25">
      <c r="C27" s="39">
        <v>44949</v>
      </c>
      <c r="D27" s="2" t="s">
        <v>130</v>
      </c>
      <c r="E27"/>
      <c r="F27" s="24" t="s">
        <v>248</v>
      </c>
      <c r="G27" s="52" t="s">
        <v>384</v>
      </c>
      <c r="H27" s="129"/>
      <c r="I27"/>
      <c r="J27"/>
      <c r="K27"/>
      <c r="L27"/>
      <c r="M27"/>
      <c r="N27"/>
      <c r="O27"/>
      <c r="P27" s="10"/>
    </row>
    <row r="28" spans="3:27" ht="11.25" customHeight="1" x14ac:dyDescent="0.25">
      <c r="C28" s="39">
        <v>44950</v>
      </c>
      <c r="D28" s="3" t="s">
        <v>126</v>
      </c>
      <c r="E28"/>
      <c r="F28" s="24" t="s">
        <v>373</v>
      </c>
      <c r="G28" s="52" t="s">
        <v>374</v>
      </c>
      <c r="H28" s="129"/>
      <c r="I28"/>
      <c r="J28"/>
      <c r="K28"/>
      <c r="L28"/>
      <c r="M28"/>
      <c r="N28"/>
      <c r="O28"/>
      <c r="P28" s="10"/>
    </row>
    <row r="29" spans="3:27" ht="11.25" customHeight="1" x14ac:dyDescent="0.25">
      <c r="C29" s="48">
        <v>44952</v>
      </c>
      <c r="D29" s="76" t="s">
        <v>125</v>
      </c>
      <c r="E29" s="61"/>
      <c r="F29" s="77">
        <v>44287</v>
      </c>
      <c r="G29" s="78">
        <v>42639</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_xll.SNL.Clients.Office.Excel.Functions.SNLTable(1,FOR!F36:J36,FOR!C41:C113,FOR!F37:J37,,"Options:Curr=USD,Mag=SNLstandard,ConvMethod=SNLrecommended")</f>
        <v>SNLTable</v>
      </c>
      <c r="E36"/>
      <c r="F36" s="11">
        <f>F20</f>
        <v>4082871</v>
      </c>
      <c r="G36" s="54">
        <f>F20</f>
        <v>4082871</v>
      </c>
      <c r="H36" s="11">
        <f>F20</f>
        <v>4082871</v>
      </c>
      <c r="I36" s="11">
        <f>F20</f>
        <v>4082871</v>
      </c>
      <c r="J36" s="11">
        <f>F20</f>
        <v>4082871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Fortis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37.685333333333297</v>
      </c>
      <c r="G42" s="55">
        <v>37.811143591106401</v>
      </c>
      <c r="H42" s="31">
        <v>39.049400678999497</v>
      </c>
      <c r="I42" s="14">
        <v>34.479568947575302</v>
      </c>
      <c r="J42" s="14">
        <v>34.471209583923702</v>
      </c>
      <c r="K42"/>
      <c r="L42"/>
      <c r="M42"/>
      <c r="N42"/>
      <c r="O42"/>
      <c r="P42" s="10"/>
      <c r="S42" s="25" t="s">
        <v>335</v>
      </c>
      <c r="T42" s="25">
        <v>4056935</v>
      </c>
      <c r="V42" s="8" t="str">
        <f>_xll.SNL.Clients.Office.Excel.Functions.SNLTable(1,FOR!X42,FOR!W48:W56,FOR!X43,,"Options:Curr=USD,Mag=SNLstandard,ConvMethod=SNLrecommended")</f>
        <v>SNLTable</v>
      </c>
      <c r="W42" s="3"/>
      <c r="X42" s="7">
        <f>F36</f>
        <v>4082871</v>
      </c>
    </row>
    <row r="43" spans="3:24" ht="11.25" customHeight="1" x14ac:dyDescent="0.25">
      <c r="C43" s="39">
        <v>18869</v>
      </c>
      <c r="D43" s="3" t="s">
        <v>196</v>
      </c>
      <c r="E43"/>
      <c r="F43" s="14">
        <v>3.4624000000000001</v>
      </c>
      <c r="G43" s="55">
        <v>3.5942067499335599</v>
      </c>
      <c r="H43" s="31">
        <v>3.7483544654610998</v>
      </c>
      <c r="I43" s="14">
        <v>3.7532086117984398</v>
      </c>
      <c r="J43" s="14">
        <v>4.1813731804714704</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55.379199999999997</v>
      </c>
      <c r="G44" s="55">
        <v>55.080166533793999</v>
      </c>
      <c r="H44" s="31">
        <v>53.548580798632798</v>
      </c>
      <c r="I44" s="14">
        <v>57.3202599264621</v>
      </c>
      <c r="J44" s="14">
        <v>56.849156254025502</v>
      </c>
      <c r="K44"/>
      <c r="L44"/>
      <c r="M44"/>
      <c r="N44"/>
      <c r="O44"/>
      <c r="P44" s="10"/>
      <c r="S44" s="25" t="s">
        <v>408</v>
      </c>
      <c r="T44" s="25">
        <v>4024697</v>
      </c>
      <c r="V44" s="3"/>
      <c r="W44" s="3"/>
      <c r="X44" s="7">
        <v>1</v>
      </c>
    </row>
    <row r="45" spans="3:24" ht="11.25" customHeight="1" x14ac:dyDescent="0.25">
      <c r="C45" s="39">
        <v>18861</v>
      </c>
      <c r="D45" s="3" t="s">
        <v>163</v>
      </c>
      <c r="E45"/>
      <c r="F45" s="14">
        <v>51.3536</v>
      </c>
      <c r="G45" s="55">
        <v>51.990876074054398</v>
      </c>
      <c r="H45" s="31">
        <v>50.6986304533592</v>
      </c>
      <c r="I45" s="14">
        <v>54.4573688226996</v>
      </c>
      <c r="J45" s="14">
        <v>54.373309287646499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2.3694817658349301</v>
      </c>
      <c r="G47" s="55">
        <v>2.3157894736842102</v>
      </c>
      <c r="H47" s="14">
        <v>2.8260465116279101</v>
      </c>
      <c r="I47" s="14">
        <v>2.3532338308457699</v>
      </c>
      <c r="J47" s="14">
        <v>2.6376050420168098</v>
      </c>
      <c r="K47"/>
      <c r="L47"/>
      <c r="M47"/>
      <c r="N47"/>
      <c r="O47"/>
      <c r="P47" s="10"/>
      <c r="S47" s="25" t="s">
        <v>215</v>
      </c>
      <c r="T47" s="25">
        <v>4056955</v>
      </c>
      <c r="V47" s="3"/>
      <c r="W47" s="3"/>
      <c r="X47" s="7"/>
    </row>
    <row r="48" spans="3:24" ht="11.25" customHeight="1" x14ac:dyDescent="0.25">
      <c r="C48" s="39">
        <v>18778</v>
      </c>
      <c r="D48" s="3" t="s">
        <v>197</v>
      </c>
      <c r="E48"/>
      <c r="F48" s="14">
        <v>2.2343891402714902</v>
      </c>
      <c r="G48" s="55">
        <v>2.1846689895470401</v>
      </c>
      <c r="H48" s="14">
        <v>2.6602451838879202</v>
      </c>
      <c r="I48" s="14">
        <v>2.20821661998133</v>
      </c>
      <c r="J48" s="14">
        <v>2.46902654867257</v>
      </c>
      <c r="K48" s="4"/>
      <c r="L48" s="4"/>
      <c r="M48" s="4"/>
      <c r="N48" s="4"/>
      <c r="O48" s="4"/>
      <c r="P48" s="44"/>
      <c r="Q48" s="44"/>
      <c r="S48" s="25" t="s">
        <v>5</v>
      </c>
      <c r="T48" s="25">
        <v>4022309</v>
      </c>
      <c r="V48" s="17" t="s">
        <v>174</v>
      </c>
      <c r="W48" s="114">
        <v>7597</v>
      </c>
      <c r="X48" s="20">
        <v>1484800.35401307</v>
      </c>
    </row>
    <row r="49" spans="3:28" ht="11.25" customHeight="1" x14ac:dyDescent="0.25">
      <c r="C49" s="39">
        <v>7270</v>
      </c>
      <c r="D49" s="3" t="s">
        <v>148</v>
      </c>
      <c r="E49"/>
      <c r="F49" s="14">
        <v>4.1345962113659001</v>
      </c>
      <c r="G49" s="55">
        <v>3.9251439539347399</v>
      </c>
      <c r="H49" s="14">
        <v>4.3729468599033803</v>
      </c>
      <c r="I49" s="14">
        <v>3.76591375770021</v>
      </c>
      <c r="J49" s="14">
        <v>4.1641137855579897</v>
      </c>
      <c r="K49"/>
      <c r="L49"/>
      <c r="M49"/>
      <c r="N49"/>
      <c r="O49"/>
      <c r="P49" s="10"/>
      <c r="S49" s="25" t="s">
        <v>6</v>
      </c>
      <c r="T49" s="25">
        <v>4057038</v>
      </c>
      <c r="V49" s="17" t="s">
        <v>175</v>
      </c>
      <c r="W49" s="114">
        <v>7598</v>
      </c>
      <c r="X49" s="20">
        <v>1034381.9390117662</v>
      </c>
    </row>
    <row r="50" spans="3:28" ht="11.25" customHeight="1" x14ac:dyDescent="0.25">
      <c r="C50" s="39">
        <v>11512</v>
      </c>
      <c r="D50" s="3" t="s">
        <v>198</v>
      </c>
      <c r="E50"/>
      <c r="F50" s="14">
        <v>3.8902439024390199</v>
      </c>
      <c r="G50" s="55">
        <v>3.6946702800361302</v>
      </c>
      <c r="H50" s="14">
        <v>3.5735027223230502</v>
      </c>
      <c r="I50" s="14">
        <v>3.5269230769230799</v>
      </c>
      <c r="J50" s="14">
        <v>3.8876404494382002</v>
      </c>
      <c r="K50"/>
      <c r="L50"/>
      <c r="M50"/>
      <c r="N50"/>
      <c r="O50"/>
      <c r="P50" s="10"/>
      <c r="S50" s="25" t="s">
        <v>269</v>
      </c>
      <c r="T50" s="25">
        <v>4135391</v>
      </c>
      <c r="V50" s="18" t="s">
        <v>176</v>
      </c>
      <c r="W50" s="115">
        <v>7599</v>
      </c>
      <c r="X50" s="20">
        <v>1409730.6181795194</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106678.04565820354</v>
      </c>
    </row>
    <row r="52" spans="3:28" ht="11.25" customHeight="1" x14ac:dyDescent="0.25">
      <c r="C52" s="39">
        <v>18788</v>
      </c>
      <c r="D52" s="3" t="s">
        <v>210</v>
      </c>
      <c r="E52"/>
      <c r="F52" s="14">
        <v>6.1014890282131704</v>
      </c>
      <c r="G52" s="55">
        <v>6.0765892420537897</v>
      </c>
      <c r="H52" s="14">
        <v>5.3108981440565604</v>
      </c>
      <c r="I52" s="14">
        <v>6.31451063249727</v>
      </c>
      <c r="J52" s="14">
        <v>5.8272136100893297</v>
      </c>
      <c r="K52"/>
      <c r="L52"/>
      <c r="M52"/>
      <c r="N52"/>
      <c r="O52"/>
      <c r="P52" s="10"/>
      <c r="S52" s="25" t="s">
        <v>7</v>
      </c>
      <c r="T52" s="25">
        <v>4007308</v>
      </c>
      <c r="V52" s="19" t="s">
        <v>178</v>
      </c>
      <c r="W52" s="114">
        <v>7601</v>
      </c>
      <c r="X52" s="20">
        <v>2078246.3709709283</v>
      </c>
    </row>
    <row r="53" spans="3:28" ht="11.25" customHeight="1" x14ac:dyDescent="0.25">
      <c r="C53" s="39">
        <v>18794</v>
      </c>
      <c r="D53" s="3" t="s">
        <v>199</v>
      </c>
      <c r="E53"/>
      <c r="F53" s="14">
        <v>4.0807577268195399</v>
      </c>
      <c r="G53" s="55">
        <v>4.0479846449136296</v>
      </c>
      <c r="H53" s="14">
        <v>3.77391304347826</v>
      </c>
      <c r="I53" s="14">
        <v>3.81006160164271</v>
      </c>
      <c r="J53" s="14">
        <v>4.1630196936542703</v>
      </c>
      <c r="K53"/>
      <c r="L53"/>
      <c r="M53"/>
      <c r="N53"/>
      <c r="O53"/>
      <c r="P53" s="10"/>
      <c r="S53" s="25" t="s">
        <v>217</v>
      </c>
      <c r="T53" s="25">
        <v>4272394</v>
      </c>
      <c r="V53" s="17" t="s">
        <v>179</v>
      </c>
      <c r="W53" s="114">
        <v>7602</v>
      </c>
      <c r="X53" s="20">
        <v>15142751.029245589</v>
      </c>
    </row>
    <row r="54" spans="3:28" ht="11.25" customHeight="1" x14ac:dyDescent="0.25">
      <c r="C54" s="39">
        <v>18792</v>
      </c>
      <c r="D54" s="3" t="s">
        <v>200</v>
      </c>
      <c r="E54"/>
      <c r="F54" s="14">
        <v>12.3622315645949</v>
      </c>
      <c r="G54" s="55">
        <v>12.927886694899099</v>
      </c>
      <c r="H54" s="14">
        <v>12.0854719522405</v>
      </c>
      <c r="I54" s="14">
        <v>11.959437215653001</v>
      </c>
      <c r="J54" s="14">
        <v>13.197540396895601</v>
      </c>
      <c r="K54"/>
      <c r="L54"/>
      <c r="M54"/>
      <c r="N54"/>
      <c r="O54"/>
      <c r="P54" s="10"/>
      <c r="S54" s="25" t="s">
        <v>8</v>
      </c>
      <c r="T54" s="25">
        <v>4006321</v>
      </c>
      <c r="V54" s="26" t="s">
        <v>183</v>
      </c>
      <c r="W54" s="116"/>
      <c r="X54" s="20"/>
    </row>
    <row r="55" spans="3:28" ht="11.25" customHeight="1" x14ac:dyDescent="0.25">
      <c r="C55" s="39">
        <v>11576</v>
      </c>
      <c r="D55" s="3" t="s">
        <v>201</v>
      </c>
      <c r="E55"/>
      <c r="F55" s="14">
        <v>3.8983050847457599</v>
      </c>
      <c r="G55" s="55">
        <v>3.5921305182341698</v>
      </c>
      <c r="H55" s="14">
        <v>3.57294685990338</v>
      </c>
      <c r="I55" s="14">
        <v>3.6735112936344998</v>
      </c>
      <c r="J55" s="14">
        <v>4.0153172866520803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277</v>
      </c>
    </row>
    <row r="57" spans="3:28" ht="11.25" customHeight="1" x14ac:dyDescent="0.25">
      <c r="C57" s="39">
        <v>6419</v>
      </c>
      <c r="D57" s="3" t="s">
        <v>164</v>
      </c>
      <c r="E57"/>
      <c r="F57" s="14">
        <v>0.56809662640566405</v>
      </c>
      <c r="G57" s="55">
        <v>0.62970106075217003</v>
      </c>
      <c r="H57" s="14">
        <v>0.61637931034482796</v>
      </c>
      <c r="I57" s="14">
        <v>0.76693320790216402</v>
      </c>
      <c r="J57" s="14">
        <v>0.62985159817351599</v>
      </c>
      <c r="K57"/>
      <c r="L57"/>
      <c r="M57"/>
      <c r="N57"/>
      <c r="O57"/>
      <c r="P57" s="10"/>
      <c r="S57" s="25" t="s">
        <v>338</v>
      </c>
      <c r="T57" s="25">
        <v>4963960</v>
      </c>
    </row>
    <row r="58" spans="3:28" ht="11.25" customHeight="1" x14ac:dyDescent="0.25">
      <c r="C58" s="39">
        <v>4963</v>
      </c>
      <c r="D58" s="3" t="s">
        <v>202</v>
      </c>
      <c r="E58"/>
      <c r="F58" s="14">
        <v>1.2411072862880099</v>
      </c>
      <c r="G58" s="55">
        <v>1.22618812857425</v>
      </c>
      <c r="H58" s="14">
        <v>1.15278675483518</v>
      </c>
      <c r="I58" s="14">
        <v>1.34303207628955</v>
      </c>
      <c r="J58" s="14">
        <v>1.31745178816646</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1484800.35401307</v>
      </c>
      <c r="G61" s="56">
        <v>1089310.9401977712</v>
      </c>
      <c r="H61" s="13">
        <v>945232.78091955895</v>
      </c>
      <c r="I61" s="13">
        <v>907265.45209374593</v>
      </c>
      <c r="J61" s="13">
        <v>766298.80071446788</v>
      </c>
      <c r="K61"/>
      <c r="L61"/>
      <c r="M61"/>
      <c r="N61"/>
      <c r="O61"/>
      <c r="P61" s="10"/>
      <c r="S61" s="25" t="s">
        <v>409</v>
      </c>
      <c r="T61" s="25">
        <v>4086899</v>
      </c>
      <c r="V61" s="28" t="s">
        <v>148</v>
      </c>
      <c r="X61" s="27">
        <f>IF(ISNUMBER(F49),F49,NA())</f>
        <v>4.1345962113659001</v>
      </c>
      <c r="Y61" s="27">
        <f>IF(ISNUMBER(G49),G49,NA())</f>
        <v>3.9251439539347399</v>
      </c>
      <c r="Z61" s="27">
        <f>IF(ISNUMBER(H49),H49,NA())</f>
        <v>4.3729468599033803</v>
      </c>
      <c r="AA61" s="27">
        <f>IF(ISNUMBER(I49),I49,NA())</f>
        <v>3.76591375770021</v>
      </c>
      <c r="AB61" s="27">
        <f>IF(ISNUMBER(J49),J49,NA())</f>
        <v>4.1641137855579897</v>
      </c>
    </row>
    <row r="62" spans="3:28" ht="11.25" customHeight="1" x14ac:dyDescent="0.25">
      <c r="C62" s="39">
        <v>7598</v>
      </c>
      <c r="D62" s="3" t="s">
        <v>204</v>
      </c>
      <c r="E62"/>
      <c r="F62" s="13">
        <v>1034381.9390117662</v>
      </c>
      <c r="G62" s="56">
        <v>672578.87301836442</v>
      </c>
      <c r="H62" s="13">
        <v>765592.29319177975</v>
      </c>
      <c r="I62" s="13">
        <v>592140.9412695854</v>
      </c>
      <c r="J62" s="13">
        <v>283873.43710130133</v>
      </c>
      <c r="K62"/>
      <c r="L62"/>
      <c r="M62"/>
      <c r="N62"/>
      <c r="O62"/>
      <c r="P62" s="10"/>
      <c r="S62" s="25" t="s">
        <v>11</v>
      </c>
      <c r="T62" s="25">
        <v>4056975</v>
      </c>
      <c r="V62" s="118" t="s">
        <v>187</v>
      </c>
    </row>
    <row r="63" spans="3:28" ht="11.25" customHeight="1" x14ac:dyDescent="0.25">
      <c r="C63" s="39">
        <v>7599</v>
      </c>
      <c r="D63" s="3" t="s">
        <v>205</v>
      </c>
      <c r="E63"/>
      <c r="F63" s="13">
        <v>1409730.6181795194</v>
      </c>
      <c r="G63" s="56">
        <v>1428347.1982420343</v>
      </c>
      <c r="H63" s="13">
        <v>908996.28768691677</v>
      </c>
      <c r="I63" s="13">
        <v>1028918.1702258637</v>
      </c>
      <c r="J63" s="13">
        <v>594858.38224036735</v>
      </c>
      <c r="K63"/>
      <c r="L63"/>
      <c r="M63"/>
      <c r="N63"/>
      <c r="O63"/>
      <c r="P63" s="10"/>
      <c r="S63" s="25" t="s">
        <v>270</v>
      </c>
      <c r="T63" s="25">
        <v>4098671</v>
      </c>
      <c r="V63" s="28" t="s">
        <v>188</v>
      </c>
    </row>
    <row r="64" spans="3:28" ht="11.25" customHeight="1" x14ac:dyDescent="0.25">
      <c r="C64" s="39">
        <v>7600</v>
      </c>
      <c r="D64" s="3" t="s">
        <v>206</v>
      </c>
      <c r="E64"/>
      <c r="F64" s="13">
        <v>106678.04565820354</v>
      </c>
      <c r="G64" s="56">
        <v>880552.50353162771</v>
      </c>
      <c r="H64" s="13">
        <v>1222788.8992972434</v>
      </c>
      <c r="I64" s="13">
        <v>860363.19931991736</v>
      </c>
      <c r="J64" s="13">
        <v>1034224.2919112018</v>
      </c>
      <c r="K64"/>
      <c r="L64"/>
      <c r="M64"/>
      <c r="N64"/>
      <c r="O64"/>
      <c r="P64" s="10"/>
      <c r="S64" s="25" t="s">
        <v>395</v>
      </c>
      <c r="T64" s="25">
        <v>4545218</v>
      </c>
      <c r="V64" s="28" t="s">
        <v>189</v>
      </c>
    </row>
    <row r="65" spans="3:28" ht="11.25" customHeight="1" x14ac:dyDescent="0.25">
      <c r="C65" s="39">
        <v>7601</v>
      </c>
      <c r="D65" s="3" t="s">
        <v>207</v>
      </c>
      <c r="E65"/>
      <c r="F65" s="13">
        <v>2078246.3709709283</v>
      </c>
      <c r="G65" s="56">
        <v>406529.58719196357</v>
      </c>
      <c r="H65" s="13">
        <v>878156.71897828521</v>
      </c>
      <c r="I65" s="13">
        <v>1210664.3997244493</v>
      </c>
      <c r="J65" s="13">
        <v>884313.60040826735</v>
      </c>
      <c r="K65"/>
      <c r="L65"/>
      <c r="M65"/>
      <c r="N65"/>
      <c r="O65"/>
      <c r="P65" s="10"/>
      <c r="S65" s="25" t="s">
        <v>218</v>
      </c>
      <c r="T65" s="25">
        <v>4057157</v>
      </c>
      <c r="V65" s="28" t="s">
        <v>164</v>
      </c>
      <c r="X65" s="27">
        <f>IF(ISNUMBER(F57),F57,NA())</f>
        <v>0.56809662640566405</v>
      </c>
      <c r="Y65" s="27">
        <f>IF(ISNUMBER(G57),G57,NA())</f>
        <v>0.62970106075217003</v>
      </c>
      <c r="Z65" s="27">
        <f>IF(ISNUMBER(H57),H57,NA())</f>
        <v>0.61637931034482796</v>
      </c>
      <c r="AA65" s="27">
        <f>IF(ISNUMBER(I57),I57,NA())</f>
        <v>0.76693320790216402</v>
      </c>
      <c r="AB65" s="27">
        <f>IF(ISNUMBER(J57),J57,NA())</f>
        <v>0.62985159817351599</v>
      </c>
    </row>
    <row r="66" spans="3:28" ht="11.25" customHeight="1" x14ac:dyDescent="0.25">
      <c r="C66" s="39">
        <v>7602</v>
      </c>
      <c r="D66" s="3" t="s">
        <v>208</v>
      </c>
      <c r="E66"/>
      <c r="F66" s="13">
        <v>15142751.029245589</v>
      </c>
      <c r="G66" s="56">
        <v>15802071.888243604</v>
      </c>
      <c r="H66" s="13">
        <v>13905561.530721994</v>
      </c>
      <c r="I66" s="13">
        <v>14953757.310155803</v>
      </c>
      <c r="J66" s="13">
        <v>15585927.53253381</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37.685333333333297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3.4624000000000001</v>
      </c>
    </row>
    <row r="69" spans="3:28" ht="11.25" customHeight="1" x14ac:dyDescent="0.25">
      <c r="C69" s="39">
        <v>18626</v>
      </c>
      <c r="D69" s="3" t="s">
        <v>134</v>
      </c>
      <c r="F69" s="13">
        <v>7537865.0554146692</v>
      </c>
      <c r="G69" s="56">
        <v>6668613.9514861908</v>
      </c>
      <c r="H69" s="13">
        <v>6618826.8862250308</v>
      </c>
      <c r="I69" s="13">
        <v>6475212.76920697</v>
      </c>
      <c r="J69" s="13">
        <v>6400492.5993909882</v>
      </c>
      <c r="K69" s="4"/>
      <c r="L69" s="4"/>
      <c r="M69" s="4"/>
      <c r="N69"/>
      <c r="O69"/>
      <c r="P69" s="10"/>
      <c r="S69" s="25" t="s">
        <v>340</v>
      </c>
      <c r="T69" s="25">
        <v>4057049</v>
      </c>
      <c r="V69" s="28" t="str">
        <f>"Total Debt -"</f>
        <v>Total Debt -</v>
      </c>
      <c r="X69" s="47">
        <f>F44</f>
        <v>55.379199999999997</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568850.31588808843</v>
      </c>
      <c r="G71" s="56">
        <v>349290.57966374228</v>
      </c>
      <c r="H71" s="13">
        <v>330074.70979922166</v>
      </c>
      <c r="I71" s="13">
        <v>248512.33750710895</v>
      </c>
      <c r="J71" s="13">
        <v>316901.87427414721</v>
      </c>
      <c r="K71"/>
      <c r="L71"/>
      <c r="M71"/>
      <c r="N71"/>
      <c r="O71"/>
      <c r="P71" s="10"/>
      <c r="S71" s="25" t="s">
        <v>15</v>
      </c>
      <c r="T71" s="25">
        <v>4065694</v>
      </c>
      <c r="V71" s="28" t="s">
        <v>210</v>
      </c>
      <c r="X71" s="27">
        <f>IF(ISNUMBER(F52),F52,NA())</f>
        <v>6.1014890282131704</v>
      </c>
      <c r="Y71" s="27">
        <f>IF(ISNUMBER(G52),G52,NA())</f>
        <v>6.0765892420537897</v>
      </c>
      <c r="Z71" s="27">
        <f>IF(ISNUMBER(H52),H52,NA())</f>
        <v>5.3108981440565604</v>
      </c>
      <c r="AA71" s="27">
        <f>IF(ISNUMBER(I52),I52,NA())</f>
        <v>6.31451063249727</v>
      </c>
      <c r="AB71" s="27">
        <f>IF(ISNUMBER(J52),J52,NA())</f>
        <v>5.8272136100893297</v>
      </c>
    </row>
    <row r="72" spans="3:28" ht="11.25" customHeight="1" x14ac:dyDescent="0.25">
      <c r="C72" s="39">
        <v>18632</v>
      </c>
      <c r="D72" s="3" t="s">
        <v>137</v>
      </c>
      <c r="E72" s="5"/>
      <c r="F72" s="13">
        <v>2012916.3351832358</v>
      </c>
      <c r="G72" s="56">
        <v>1818848.5953857691</v>
      </c>
      <c r="H72" s="13">
        <v>1847815.4986933596</v>
      </c>
      <c r="I72" s="13">
        <v>1765055.0182570131</v>
      </c>
      <c r="J72" s="13">
        <v>1734864.2752234337</v>
      </c>
      <c r="K72"/>
      <c r="L72"/>
      <c r="M72"/>
      <c r="N72"/>
      <c r="O72"/>
      <c r="P72" s="10"/>
      <c r="S72" s="25" t="s">
        <v>271</v>
      </c>
      <c r="T72" s="25">
        <v>4082886</v>
      </c>
    </row>
    <row r="73" spans="3:28" ht="11.25" customHeight="1" x14ac:dyDescent="0.25">
      <c r="C73" s="39">
        <v>18636</v>
      </c>
      <c r="D73" s="3" t="s">
        <v>138</v>
      </c>
      <c r="F73" s="13">
        <v>1200728.927645965</v>
      </c>
      <c r="G73" s="56">
        <v>1065784.0764098803</v>
      </c>
      <c r="H73" s="13">
        <v>1017353.5576003407</v>
      </c>
      <c r="I73" s="13">
        <v>959319.36497309455</v>
      </c>
      <c r="J73" s="13">
        <v>909068.88021707931</v>
      </c>
      <c r="K73"/>
      <c r="L73"/>
      <c r="M73"/>
      <c r="N73"/>
      <c r="O73"/>
      <c r="P73" s="10"/>
      <c r="S73" s="25" t="s">
        <v>396</v>
      </c>
      <c r="T73" s="25">
        <v>4235589</v>
      </c>
    </row>
    <row r="74" spans="3:28" ht="11.25" customHeight="1" x14ac:dyDescent="0.25">
      <c r="C74" s="39">
        <v>18635</v>
      </c>
      <c r="D74" s="3" t="s">
        <v>139</v>
      </c>
      <c r="F74" s="13">
        <v>1785535.7741339998</v>
      </c>
      <c r="G74" s="56">
        <v>1562851.4397775137</v>
      </c>
      <c r="H74" s="13">
        <v>1568985.2643880809</v>
      </c>
      <c r="I74" s="13">
        <v>1677072.3894501484</v>
      </c>
      <c r="J74" s="13">
        <v>1503549.038526976</v>
      </c>
      <c r="K74"/>
      <c r="L74"/>
      <c r="M74"/>
      <c r="N74"/>
      <c r="O74"/>
      <c r="P74" s="10"/>
      <c r="S74" s="25" t="s">
        <v>288</v>
      </c>
      <c r="T74" s="25">
        <v>4304864</v>
      </c>
    </row>
    <row r="75" spans="3:28" ht="11.25" customHeight="1" x14ac:dyDescent="0.25">
      <c r="C75" s="39">
        <v>18634</v>
      </c>
      <c r="D75" s="3" t="s">
        <v>140</v>
      </c>
      <c r="F75" s="13">
        <v>5568031.3528512893</v>
      </c>
      <c r="G75" s="56">
        <v>4796774.6912369058</v>
      </c>
      <c r="H75" s="13">
        <v>4764229.0304810023</v>
      </c>
      <c r="I75" s="13">
        <v>4649959.1101873647</v>
      </c>
      <c r="J75" s="13">
        <v>4464384.0682416363</v>
      </c>
      <c r="K75"/>
      <c r="L75"/>
      <c r="M75"/>
      <c r="N75"/>
      <c r="O75"/>
      <c r="P75" s="10"/>
      <c r="S75" s="25" t="s">
        <v>16</v>
      </c>
      <c r="T75" s="25">
        <v>4056958</v>
      </c>
    </row>
    <row r="76" spans="3:28" ht="11.25" customHeight="1" x14ac:dyDescent="0.25">
      <c r="C76" s="39">
        <v>6200</v>
      </c>
      <c r="D76" s="3" t="s">
        <v>141</v>
      </c>
      <c r="F76" s="13">
        <v>3308586.6198988818</v>
      </c>
      <c r="G76" s="56">
        <v>3052560.8350955257</v>
      </c>
      <c r="H76" s="13">
        <v>3410772.0012586238</v>
      </c>
      <c r="I76" s="13">
        <v>2830879.6707331543</v>
      </c>
      <c r="J76" s="13">
        <v>2934619.3028890616</v>
      </c>
      <c r="K76"/>
      <c r="L76"/>
      <c r="M76"/>
      <c r="N76"/>
      <c r="O76"/>
      <c r="P76" s="10"/>
      <c r="S76" s="25" t="s">
        <v>312</v>
      </c>
      <c r="T76" s="25">
        <v>4246977</v>
      </c>
    </row>
    <row r="77" spans="3:28" ht="11.25" customHeight="1" x14ac:dyDescent="0.25">
      <c r="C77" s="39">
        <v>28017</v>
      </c>
      <c r="D77" s="3" t="s">
        <v>150</v>
      </c>
      <c r="E77"/>
      <c r="F77" s="13">
        <v>3308586.6198988818</v>
      </c>
      <c r="G77" s="56">
        <v>3052560.8350955257</v>
      </c>
      <c r="H77" s="13">
        <v>2967658.0072815865</v>
      </c>
      <c r="I77" s="13">
        <v>2830879.6707331543</v>
      </c>
      <c r="J77" s="13">
        <v>2934619.3028890616</v>
      </c>
      <c r="K77"/>
      <c r="L77"/>
      <c r="M77"/>
      <c r="N77"/>
      <c r="O77"/>
      <c r="P77" s="10"/>
      <c r="S77" s="25" t="s">
        <v>272</v>
      </c>
      <c r="T77" s="25">
        <v>4142320</v>
      </c>
    </row>
    <row r="78" spans="3:28" ht="11.25" customHeight="1" x14ac:dyDescent="0.25">
      <c r="C78" s="39">
        <v>4424</v>
      </c>
      <c r="D78" s="3" t="s">
        <v>142</v>
      </c>
      <c r="E78" s="41"/>
      <c r="F78" s="13">
        <v>1307637.6826656058</v>
      </c>
      <c r="G78" s="56">
        <v>1209082.7757591079</v>
      </c>
      <c r="H78" s="13">
        <v>1613447.3828313551</v>
      </c>
      <c r="I78" s="13">
        <v>1119849.0736733389</v>
      </c>
      <c r="J78" s="13">
        <v>1320810.0015367742</v>
      </c>
      <c r="K78"/>
      <c r="L78"/>
      <c r="M78"/>
      <c r="N78"/>
      <c r="O78"/>
      <c r="P78" s="10"/>
      <c r="S78" s="25" t="s">
        <v>273</v>
      </c>
      <c r="T78" s="25">
        <v>4237697</v>
      </c>
    </row>
    <row r="79" spans="3:28" ht="11.25" customHeight="1" x14ac:dyDescent="0.25">
      <c r="C79" s="39">
        <v>4427</v>
      </c>
      <c r="D79" s="3" t="s">
        <v>143</v>
      </c>
      <c r="F79" s="13">
        <v>186691.40801937264</v>
      </c>
      <c r="G79" s="56">
        <v>172406.24765453947</v>
      </c>
      <c r="H79" s="13">
        <v>217789.02084925812</v>
      </c>
      <c r="I79" s="13">
        <v>127343.27853625148</v>
      </c>
      <c r="J79" s="13">
        <v>453377.86392505735</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1120946.2746462331</v>
      </c>
      <c r="G81" s="93">
        <v>1036676.5281045685</v>
      </c>
      <c r="H81" s="92">
        <v>1395658.3619820969</v>
      </c>
      <c r="I81" s="92">
        <v>992505.79513708735</v>
      </c>
      <c r="J81" s="92">
        <v>867432.13761171687</v>
      </c>
      <c r="K81"/>
      <c r="L81"/>
      <c r="M81"/>
      <c r="N81"/>
      <c r="O81"/>
      <c r="P81" s="10"/>
      <c r="S81" s="25" t="s">
        <v>275</v>
      </c>
      <c r="T81" s="25">
        <v>4276419</v>
      </c>
    </row>
    <row r="82" spans="3:20" ht="11.25" customHeight="1" x14ac:dyDescent="0.25">
      <c r="C82" s="39">
        <v>833</v>
      </c>
      <c r="D82" s="94" t="s">
        <v>146</v>
      </c>
      <c r="E82" s="95"/>
      <c r="F82" s="96">
        <v>1120946.2746462331</v>
      </c>
      <c r="G82" s="97">
        <v>1036676.5281045685</v>
      </c>
      <c r="H82" s="96">
        <v>1395658.3619820969</v>
      </c>
      <c r="I82" s="96">
        <v>992505.79513708735</v>
      </c>
      <c r="J82" s="96">
        <v>867432.13761171687</v>
      </c>
      <c r="K82"/>
      <c r="L82"/>
      <c r="M82"/>
      <c r="N82"/>
      <c r="O82"/>
      <c r="P82" s="10"/>
      <c r="S82" s="25" t="s">
        <v>17</v>
      </c>
      <c r="T82" s="25">
        <v>4057059</v>
      </c>
    </row>
    <row r="83" spans="3:20" ht="11.25" customHeight="1" x14ac:dyDescent="0.25">
      <c r="C83" s="39">
        <v>47814</v>
      </c>
      <c r="D83" s="32" t="s">
        <v>190</v>
      </c>
      <c r="F83" s="13">
        <v>88558.744829702409</v>
      </c>
      <c r="G83" s="56">
        <v>85829.950131047794</v>
      </c>
      <c r="H83" s="13">
        <v>97967.379620773543</v>
      </c>
      <c r="I83" s="13">
        <v>92613.293480910172</v>
      </c>
      <c r="J83" s="13">
        <v>74791.926531854697</v>
      </c>
      <c r="K83" s="16"/>
      <c r="L83"/>
      <c r="M83"/>
      <c r="N83"/>
      <c r="O83"/>
      <c r="P83" s="10"/>
      <c r="S83" s="25" t="s">
        <v>18</v>
      </c>
      <c r="T83" s="25">
        <v>4057141</v>
      </c>
    </row>
    <row r="84" spans="3:20" ht="11.25" customHeight="1" x14ac:dyDescent="0.25">
      <c r="C84" s="39">
        <v>47813</v>
      </c>
      <c r="D84" s="29" t="s">
        <v>191</v>
      </c>
      <c r="E84"/>
      <c r="F84" s="13">
        <v>1032387.5298165308</v>
      </c>
      <c r="G84" s="56">
        <v>950846.57797352073</v>
      </c>
      <c r="H84" s="13">
        <v>1297690.9823613234</v>
      </c>
      <c r="I84" s="13">
        <v>899892.50165617722</v>
      </c>
      <c r="J84" s="13">
        <v>792640.2110798622</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2155686.7300413279</v>
      </c>
      <c r="G87" s="56">
        <v>2049913.6713231832</v>
      </c>
      <c r="H87" s="13">
        <v>1984526.2464004443</v>
      </c>
      <c r="I87" s="13">
        <v>2389816.3483664826</v>
      </c>
      <c r="J87" s="13">
        <v>1759855.8305690226</v>
      </c>
      <c r="K87"/>
      <c r="L87"/>
      <c r="M87"/>
      <c r="N87"/>
      <c r="O87"/>
      <c r="P87" s="10"/>
      <c r="S87" s="25" t="s">
        <v>21</v>
      </c>
      <c r="T87" s="25">
        <v>4057039</v>
      </c>
    </row>
    <row r="88" spans="3:20" ht="11.25" customHeight="1" x14ac:dyDescent="0.25">
      <c r="C88" s="39">
        <v>18807</v>
      </c>
      <c r="D88" s="3" t="s">
        <v>152</v>
      </c>
      <c r="E88"/>
      <c r="F88" s="13">
        <v>30014460.801744781</v>
      </c>
      <c r="G88" s="56">
        <v>28378590.488149427</v>
      </c>
      <c r="H88" s="13">
        <v>26329281.784994241</v>
      </c>
      <c r="I88" s="13">
        <v>24086505.342459731</v>
      </c>
      <c r="J88" s="13">
        <v>23657182.954835415</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140656.97871970542</v>
      </c>
      <c r="G90" s="56">
        <v>123999.3721550777</v>
      </c>
      <c r="H90" s="13">
        <v>97144.641432189586</v>
      </c>
      <c r="I90" s="13">
        <v>80613.246955017807</v>
      </c>
      <c r="J90" s="13">
        <v>81334.524113294203</v>
      </c>
      <c r="K90"/>
      <c r="L90"/>
      <c r="M90"/>
      <c r="N90"/>
      <c r="O90"/>
      <c r="P90" s="10"/>
      <c r="S90" s="25" t="s">
        <v>289</v>
      </c>
      <c r="T90" s="25">
        <v>4056937</v>
      </c>
    </row>
    <row r="91" spans="3:20" ht="11.25" customHeight="1" x14ac:dyDescent="0.25">
      <c r="C91" s="39">
        <v>3706</v>
      </c>
      <c r="D91" s="23" t="s">
        <v>155</v>
      </c>
      <c r="E91" s="10"/>
      <c r="F91" s="92">
        <v>10322483.780986022</v>
      </c>
      <c r="G91" s="93">
        <v>10267618.898132162</v>
      </c>
      <c r="H91" s="92">
        <v>10226400.983782243</v>
      </c>
      <c r="I91" s="92">
        <v>10061998.915385405</v>
      </c>
      <c r="J91" s="92">
        <v>10146880.581781067</v>
      </c>
      <c r="K91"/>
      <c r="L91"/>
      <c r="M91"/>
      <c r="N91"/>
      <c r="O91"/>
      <c r="P91" s="10"/>
      <c r="S91" s="25" t="s">
        <v>23</v>
      </c>
      <c r="T91" s="25">
        <v>4056982</v>
      </c>
    </row>
    <row r="92" spans="3:20" ht="11.25" customHeight="1" x14ac:dyDescent="0.25">
      <c r="C92" s="39">
        <v>220</v>
      </c>
      <c r="D92" s="98" t="s">
        <v>156</v>
      </c>
      <c r="E92" s="95"/>
      <c r="F92" s="96">
        <v>45562588.404491544</v>
      </c>
      <c r="G92" s="97">
        <v>43541830.167948514</v>
      </c>
      <c r="H92" s="96">
        <v>41173908.182894066</v>
      </c>
      <c r="I92" s="96">
        <v>38878303.311005905</v>
      </c>
      <c r="J92" s="96">
        <v>38133133.452411331</v>
      </c>
      <c r="K92"/>
      <c r="L92"/>
      <c r="M92"/>
      <c r="N92"/>
      <c r="O92"/>
      <c r="P92" s="10"/>
      <c r="S92" s="25" t="s">
        <v>24</v>
      </c>
      <c r="T92" s="25">
        <v>4004172</v>
      </c>
    </row>
    <row r="93" spans="3:20" ht="11.25" customHeight="1" x14ac:dyDescent="0.25">
      <c r="C93" s="39">
        <v>6361</v>
      </c>
      <c r="D93" s="3" t="s">
        <v>157</v>
      </c>
      <c r="E93"/>
      <c r="F93" s="13">
        <v>3794577.5944495811</v>
      </c>
      <c r="G93" s="56">
        <v>3255375.9221472298</v>
      </c>
      <c r="H93" s="13">
        <v>3219650.9731811406</v>
      </c>
      <c r="I93" s="13">
        <v>3116068.418661234</v>
      </c>
      <c r="J93" s="13">
        <v>2794080.1224802244</v>
      </c>
      <c r="K93"/>
      <c r="L93"/>
      <c r="M93"/>
      <c r="N93"/>
      <c r="O93"/>
      <c r="P93" s="10"/>
      <c r="S93" s="25" t="s">
        <v>25</v>
      </c>
      <c r="T93" s="25">
        <v>4000672</v>
      </c>
    </row>
    <row r="94" spans="3:20" ht="11.25" customHeight="1" x14ac:dyDescent="0.25">
      <c r="C94" s="39">
        <v>6148</v>
      </c>
      <c r="D94" s="3" t="s">
        <v>158</v>
      </c>
      <c r="E94"/>
      <c r="F94" s="13">
        <v>19021880.852476116</v>
      </c>
      <c r="G94" s="56">
        <v>18424894.051169362</v>
      </c>
      <c r="H94" s="13">
        <v>16924755.307297029</v>
      </c>
      <c r="I94" s="13">
        <v>17257830.477670129</v>
      </c>
      <c r="J94" s="13">
        <v>16829069.915794846</v>
      </c>
      <c r="K94"/>
      <c r="L94"/>
      <c r="M94"/>
      <c r="N94"/>
      <c r="O94"/>
      <c r="P94" s="10"/>
      <c r="S94" s="25" t="s">
        <v>26</v>
      </c>
      <c r="T94" s="25">
        <v>4059402</v>
      </c>
    </row>
    <row r="95" spans="3:20" ht="11.25" customHeight="1" x14ac:dyDescent="0.25">
      <c r="C95" s="39">
        <v>18082</v>
      </c>
      <c r="D95" s="3" t="s">
        <v>159</v>
      </c>
      <c r="E95"/>
      <c r="F95" s="13">
        <v>503362.3339575975</v>
      </c>
      <c r="G95" s="56">
        <v>518756.86705383769</v>
      </c>
      <c r="H95" s="13">
        <v>444089.78940429521</v>
      </c>
      <c r="I95" s="13">
        <v>268955.10574992304</v>
      </c>
      <c r="J95" s="13">
        <v>318161.52079612145</v>
      </c>
      <c r="K95"/>
      <c r="L95"/>
      <c r="M95"/>
      <c r="N95"/>
      <c r="O95"/>
      <c r="P95" s="10"/>
      <c r="S95" s="25" t="s">
        <v>27</v>
      </c>
      <c r="T95" s="25">
        <v>4057080</v>
      </c>
    </row>
    <row r="96" spans="3:20" ht="11.25" customHeight="1" x14ac:dyDescent="0.25">
      <c r="C96" s="39">
        <v>845</v>
      </c>
      <c r="D96" s="3" t="s">
        <v>173</v>
      </c>
      <c r="E96"/>
      <c r="F96" s="13">
        <v>20513002.868454117</v>
      </c>
      <c r="G96" s="56">
        <v>19519698.634437293</v>
      </c>
      <c r="H96" s="13">
        <v>17876156.001958314</v>
      </c>
      <c r="I96" s="13">
        <v>18165095.929763876</v>
      </c>
      <c r="J96" s="13">
        <v>17595368.716509312</v>
      </c>
      <c r="K96"/>
      <c r="L96"/>
      <c r="M96"/>
      <c r="N96"/>
      <c r="O96"/>
      <c r="P96" s="10"/>
      <c r="S96" s="25" t="s">
        <v>28</v>
      </c>
      <c r="T96" s="25">
        <v>4057041</v>
      </c>
    </row>
    <row r="97" spans="3:20" ht="11.25" customHeight="1" x14ac:dyDescent="0.25">
      <c r="C97" s="39">
        <v>49691</v>
      </c>
      <c r="D97" s="32" t="s">
        <v>192</v>
      </c>
      <c r="E97"/>
      <c r="F97" s="13">
        <v>15241526.99744763</v>
      </c>
      <c r="G97" s="56">
        <v>14673520.640401822</v>
      </c>
      <c r="H97" s="13">
        <v>14287201.19349131</v>
      </c>
      <c r="I97" s="13">
        <v>12116171.017339177</v>
      </c>
      <c r="J97" s="13">
        <v>11963351.620311303</v>
      </c>
      <c r="K97"/>
      <c r="L97"/>
      <c r="M97"/>
      <c r="N97"/>
      <c r="O97"/>
      <c r="P97" s="10"/>
      <c r="S97" s="25" t="s">
        <v>431</v>
      </c>
      <c r="T97" s="25">
        <v>4072145</v>
      </c>
    </row>
    <row r="98" spans="3:20" ht="11.25" customHeight="1" x14ac:dyDescent="0.25">
      <c r="C98" s="48">
        <v>47772</v>
      </c>
      <c r="D98" s="99" t="s">
        <v>193</v>
      </c>
      <c r="E98" s="10"/>
      <c r="F98" s="92">
        <v>1286458.2098633731</v>
      </c>
      <c r="G98" s="93">
        <v>1245487.3646209387</v>
      </c>
      <c r="H98" s="92">
        <v>1219704.9424263802</v>
      </c>
      <c r="I98" s="92">
        <v>1409266.1263136296</v>
      </c>
      <c r="J98" s="92">
        <v>1392255.677468742</v>
      </c>
      <c r="K98"/>
      <c r="L98"/>
      <c r="M98"/>
      <c r="N98"/>
      <c r="O98"/>
      <c r="P98" s="10"/>
      <c r="S98" s="25" t="s">
        <v>29</v>
      </c>
      <c r="T98" s="25">
        <v>4057081</v>
      </c>
    </row>
    <row r="99" spans="3:20" ht="11.25" customHeight="1" x14ac:dyDescent="0.25">
      <c r="C99" s="39">
        <v>3800</v>
      </c>
      <c r="D99" s="94" t="s">
        <v>160</v>
      </c>
      <c r="E99" s="95"/>
      <c r="F99" s="96">
        <v>16527985.207311003</v>
      </c>
      <c r="G99" s="97">
        <v>15919008.005022759</v>
      </c>
      <c r="H99" s="96">
        <v>15506906.135917692</v>
      </c>
      <c r="I99" s="96">
        <v>13525437.143652806</v>
      </c>
      <c r="J99" s="96">
        <v>13355607.297780044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37040988.075765118</v>
      </c>
      <c r="G101" s="56">
        <v>35438706.639460057</v>
      </c>
      <c r="H101" s="13">
        <v>33383062.137876004</v>
      </c>
      <c r="I101" s="13">
        <v>31690533.073416684</v>
      </c>
      <c r="J101" s="13">
        <v>30950976.014289357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2319281.7227022061</v>
      </c>
      <c r="G104" s="56">
        <v>2015884.3069909571</v>
      </c>
      <c r="H104" s="13">
        <v>2006824.0917701535</v>
      </c>
      <c r="I104" s="13">
        <v>2009708.4685357506</v>
      </c>
      <c r="J104" s="13">
        <v>2125015.9744514595</v>
      </c>
      <c r="K104"/>
      <c r="L104"/>
      <c r="M104"/>
      <c r="N104"/>
      <c r="O104"/>
      <c r="P104" s="10"/>
      <c r="S104" s="25" t="s">
        <v>410</v>
      </c>
      <c r="T104" s="25">
        <v>4057043</v>
      </c>
    </row>
    <row r="105" spans="3:20" ht="11.25" customHeight="1" x14ac:dyDescent="0.25">
      <c r="C105" s="39">
        <v>4993</v>
      </c>
      <c r="D105" s="3" t="s">
        <v>168</v>
      </c>
      <c r="E105"/>
      <c r="F105" s="13">
        <v>-2782818.9366306486</v>
      </c>
      <c r="G105" s="56">
        <v>-3083907.4255781691</v>
      </c>
      <c r="H105" s="13">
        <v>-2085951.5906946245</v>
      </c>
      <c r="I105" s="13">
        <v>-2509820.2533326657</v>
      </c>
      <c r="J105" s="13">
        <v>-2332428.6366892834</v>
      </c>
      <c r="K105"/>
      <c r="L105"/>
      <c r="M105"/>
      <c r="N105"/>
      <c r="O105"/>
      <c r="P105" s="10"/>
      <c r="S105" s="25" t="s">
        <v>261</v>
      </c>
      <c r="T105" s="25">
        <v>4057083</v>
      </c>
    </row>
    <row r="106" spans="3:20" ht="11.25" customHeight="1" x14ac:dyDescent="0.25">
      <c r="C106" s="39">
        <v>4992</v>
      </c>
      <c r="D106" s="3" t="s">
        <v>169</v>
      </c>
      <c r="E106"/>
      <c r="F106" s="13">
        <v>359819.76502879086</v>
      </c>
      <c r="G106" s="56">
        <v>990402.98977304704</v>
      </c>
      <c r="H106" s="13">
        <v>116053.66508922404</v>
      </c>
      <c r="I106" s="13">
        <v>497024.67501421791</v>
      </c>
      <c r="J106" s="13">
        <v>261386.21746699736</v>
      </c>
      <c r="K106"/>
      <c r="L106"/>
      <c r="M106"/>
      <c r="N106"/>
      <c r="O106"/>
      <c r="P106" s="10"/>
      <c r="S106" s="25" t="s">
        <v>33</v>
      </c>
      <c r="T106" s="25">
        <v>4057044</v>
      </c>
    </row>
    <row r="107" spans="3:20" ht="11.25" customHeight="1" x14ac:dyDescent="0.25">
      <c r="C107" s="39">
        <v>4994</v>
      </c>
      <c r="D107" s="3" t="s">
        <v>170</v>
      </c>
      <c r="E107"/>
      <c r="F107" s="13">
        <v>9573.9183599678272</v>
      </c>
      <c r="G107" s="56">
        <v>-12687.905671546194</v>
      </c>
      <c r="H107" s="13">
        <v>-19593.475924154711</v>
      </c>
      <c r="I107" s="13">
        <v>18522.658696182036</v>
      </c>
      <c r="J107" s="13">
        <v>-9252.609467858314</v>
      </c>
      <c r="K107"/>
      <c r="L107"/>
      <c r="M107"/>
      <c r="N107"/>
      <c r="O107"/>
      <c r="P107" s="10"/>
      <c r="S107" s="25" t="s">
        <v>262</v>
      </c>
      <c r="T107" s="25">
        <v>4057126</v>
      </c>
    </row>
    <row r="108" spans="3:20" ht="11.25" customHeight="1" x14ac:dyDescent="0.25">
      <c r="C108" s="39">
        <v>4995</v>
      </c>
      <c r="D108" s="3" t="s">
        <v>171</v>
      </c>
      <c r="E108"/>
      <c r="F108" s="13">
        <v>-94143.530539683634</v>
      </c>
      <c r="G108" s="56">
        <v>-90308.034485711149</v>
      </c>
      <c r="H108" s="13">
        <v>17332.690240598396</v>
      </c>
      <c r="I108" s="13">
        <v>15435.548913485029</v>
      </c>
      <c r="J108" s="13">
        <v>44720.945761315183</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2.4953822108553601</v>
      </c>
      <c r="G111" s="55">
        <v>2.4795103457970802</v>
      </c>
      <c r="H111" s="14">
        <v>3.5187133516837101</v>
      </c>
      <c r="I111" s="14">
        <v>2.5718392600462501</v>
      </c>
      <c r="J111" s="14">
        <v>2.3642152381552801</v>
      </c>
      <c r="K111"/>
      <c r="L111"/>
      <c r="M111"/>
      <c r="N111"/>
      <c r="O111"/>
      <c r="P111" s="10"/>
      <c r="S111" s="25" t="s">
        <v>291</v>
      </c>
      <c r="T111" s="25">
        <v>4062444</v>
      </c>
    </row>
    <row r="112" spans="3:20" ht="11.25" customHeight="1" x14ac:dyDescent="0.25">
      <c r="C112" s="39">
        <v>284</v>
      </c>
      <c r="D112" s="3" t="s">
        <v>166</v>
      </c>
      <c r="E112"/>
      <c r="F112" s="14">
        <v>6.8341561884378699</v>
      </c>
      <c r="G112" s="55">
        <v>6.6497112593878098</v>
      </c>
      <c r="H112" s="14">
        <v>9.8139353112228296</v>
      </c>
      <c r="I112" s="14">
        <v>7.2913344531144801</v>
      </c>
      <c r="J112" s="14">
        <v>6.6473155923866099</v>
      </c>
      <c r="K112"/>
      <c r="L112"/>
      <c r="M112"/>
      <c r="N112"/>
      <c r="O112"/>
      <c r="P112" s="10"/>
      <c r="S112" s="25" t="s">
        <v>36</v>
      </c>
      <c r="T112" s="25">
        <v>4057103</v>
      </c>
    </row>
    <row r="113" spans="2:20" ht="11.25" customHeight="1" x14ac:dyDescent="0.25">
      <c r="C113" s="39">
        <v>18791</v>
      </c>
      <c r="D113" s="76" t="s">
        <v>172</v>
      </c>
      <c r="E113" s="61"/>
      <c r="F113" s="100">
        <v>3.0635801913919898</v>
      </c>
      <c r="G113" s="101">
        <v>3.0366380547152301</v>
      </c>
      <c r="H113" s="100">
        <v>4.3161862811930103</v>
      </c>
      <c r="I113" s="100">
        <v>3.1520380401480401</v>
      </c>
      <c r="J113" s="100">
        <v>2.8770538968096702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4DD55E98-EC48-40AF-B399-960B37F7EA0F}">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E505-3BCF-4B12-B514-C3B8B911683C}">
  <sheetPr codeName="Sheet24">
    <outlinePr summaryRight="0"/>
    <pageSetUpPr autoPageBreaks="0"/>
  </sheetPr>
  <dimension ref="A1:AB460"/>
  <sheetViews>
    <sheetView showGridLines="0" topLeftCell="A63" zoomScaleNormal="100" workbookViewId="0">
      <selection activeCell="F69" sqref="F69"/>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Hawaiian Electric Company,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_xll.SNL.Clients.Office.Excel.Functions.SNLTable(1,HE!F20:G20,HE!C24:C35,HE!F21:G21,,"Options:Curr=USD,Mag=SNLstandard,ConvMethod=SNLrecommended")</f>
        <v>SNLTable</v>
      </c>
      <c r="D20" s="10"/>
      <c r="E20" s="10"/>
      <c r="F20" s="22">
        <f>VLOOKUP(V40,S:T,2,FALSE)</f>
        <v>4057001</v>
      </c>
      <c r="G20" s="51">
        <f>F20</f>
        <v>4057001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Hawaiian Electric Company, Inc.</v>
      </c>
    </row>
    <row r="25" spans="3:27" ht="11.25" customHeight="1" x14ac:dyDescent="0.25">
      <c r="C25" s="39">
        <v>44942</v>
      </c>
      <c r="D25" s="23" t="s">
        <v>126</v>
      </c>
      <c r="E25" s="10"/>
      <c r="F25" s="74" t="s">
        <v>284</v>
      </c>
      <c r="G25" s="75" t="s">
        <v>284</v>
      </c>
      <c r="H25" s="129"/>
      <c r="I25"/>
      <c r="J25"/>
      <c r="K25"/>
      <c r="L25"/>
      <c r="M25"/>
      <c r="N25"/>
      <c r="O25"/>
      <c r="P25" s="10"/>
    </row>
    <row r="26" spans="3:27" ht="11.25" customHeight="1" x14ac:dyDescent="0.25">
      <c r="C26" s="39">
        <v>44944</v>
      </c>
      <c r="D26" s="76" t="s">
        <v>125</v>
      </c>
      <c r="E26" s="61"/>
      <c r="F26" s="77">
        <v>44272</v>
      </c>
      <c r="G26" s="78">
        <v>44306</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44272</v>
      </c>
      <c r="G35" s="53">
        <v>44306</v>
      </c>
      <c r="H35" s="130"/>
      <c r="I35" s="10"/>
      <c r="J35"/>
      <c r="K35"/>
      <c r="L35"/>
      <c r="M35"/>
      <c r="N35"/>
      <c r="O35"/>
      <c r="P35" s="10"/>
    </row>
    <row r="36" spans="3:24" ht="11.25" hidden="1" customHeight="1" outlineLevel="1" x14ac:dyDescent="0.25">
      <c r="C36" s="12" t="str">
        <f>_xll.SNL.Clients.Office.Excel.Functions.SNLTable(1,HE!F36:J36,HE!C41:C113,HE!F37:J37,,"Options:Curr=USD,Mag=SNLstandard,ConvMethod=SNLrecommended")</f>
        <v>SNLTable</v>
      </c>
      <c r="E36"/>
      <c r="F36" s="11">
        <f>F20</f>
        <v>4057001</v>
      </c>
      <c r="G36" s="54">
        <f>F20</f>
        <v>4057001</v>
      </c>
      <c r="H36" s="11">
        <f>F20</f>
        <v>4057001</v>
      </c>
      <c r="I36" s="11">
        <f>F20</f>
        <v>4057001</v>
      </c>
      <c r="J36" s="11">
        <f>F20</f>
        <v>4057001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Hawaiian Electric Company,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55.3337025673342</v>
      </c>
      <c r="G42" s="55">
        <v>54.616856498532798</v>
      </c>
      <c r="H42" s="31">
        <v>53.241504278091803</v>
      </c>
      <c r="I42" s="14">
        <v>56.9787958096897</v>
      </c>
      <c r="J42" s="14">
        <v>56.724634758599102</v>
      </c>
      <c r="K42"/>
      <c r="L42"/>
      <c r="M42"/>
      <c r="N42"/>
      <c r="O42"/>
      <c r="P42" s="10"/>
      <c r="S42" s="25" t="s">
        <v>335</v>
      </c>
      <c r="T42" s="25">
        <v>4056935</v>
      </c>
      <c r="V42" s="8" t="str">
        <f>_xll.SNL.Clients.Office.Excel.Functions.SNLTable(1,HE!X42,HE!W48:W56,HE!X43,,"Options:Curr=USD,Mag=SNLstandard,ConvMethod=SNLrecommended")</f>
        <v>SNLTable</v>
      </c>
      <c r="W42" s="3"/>
      <c r="X42" s="7">
        <f>F36</f>
        <v>4057001</v>
      </c>
    </row>
    <row r="43" spans="3:24" ht="11.25" customHeight="1" x14ac:dyDescent="0.25">
      <c r="C43" s="39">
        <v>18869</v>
      </c>
      <c r="D43" s="3" t="s">
        <v>196</v>
      </c>
      <c r="E43"/>
      <c r="F43" s="14">
        <v>0.29356060142738899</v>
      </c>
      <c r="G43" s="55">
        <v>0.30598850095213398</v>
      </c>
      <c r="H43" s="31">
        <v>0.31206067707805102</v>
      </c>
      <c r="I43" s="14">
        <v>0.34927014182696198</v>
      </c>
      <c r="J43" s="14">
        <v>0.36888413164982797</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43.827374623936599</v>
      </c>
      <c r="G44" s="55">
        <v>44.508704862871198</v>
      </c>
      <c r="H44" s="31">
        <v>45.866704321988401</v>
      </c>
      <c r="I44" s="14">
        <v>42.023077442504302</v>
      </c>
      <c r="J44" s="14">
        <v>42.221186614178499</v>
      </c>
      <c r="K44"/>
      <c r="L44"/>
      <c r="M44"/>
      <c r="N44"/>
      <c r="O44"/>
      <c r="P44" s="10"/>
      <c r="S44" s="25" t="s">
        <v>408</v>
      </c>
      <c r="T44" s="25">
        <v>4024697</v>
      </c>
      <c r="V44" s="3"/>
      <c r="W44" s="3"/>
      <c r="X44" s="7">
        <v>1</v>
      </c>
    </row>
    <row r="45" spans="3:24" ht="11.25" customHeight="1" x14ac:dyDescent="0.25">
      <c r="C45" s="39">
        <v>18861</v>
      </c>
      <c r="D45" s="3" t="s">
        <v>163</v>
      </c>
      <c r="E45"/>
      <c r="F45" s="14">
        <v>41.348181954731999</v>
      </c>
      <c r="G45" s="55">
        <v>41.583735283228101</v>
      </c>
      <c r="H45" s="31">
        <v>39.400625057536203</v>
      </c>
      <c r="I45" s="14">
        <v>41.295431313698103</v>
      </c>
      <c r="J45" s="14">
        <v>40.5316358105337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3.8587933247753501</v>
      </c>
      <c r="G47" s="55">
        <v>3.96126500870283</v>
      </c>
      <c r="H47" s="14">
        <v>3.5907794810987799</v>
      </c>
      <c r="I47" s="14">
        <v>3.2947183290614599</v>
      </c>
      <c r="J47" s="14">
        <v>3.7842526243232801</v>
      </c>
      <c r="K47"/>
      <c r="L47"/>
      <c r="M47"/>
      <c r="N47"/>
      <c r="O47"/>
      <c r="P47" s="10"/>
      <c r="S47" s="25" t="s">
        <v>215</v>
      </c>
      <c r="T47" s="25">
        <v>4056955</v>
      </c>
      <c r="V47" s="3"/>
      <c r="W47" s="3"/>
      <c r="X47" s="7"/>
    </row>
    <row r="48" spans="3:24" ht="11.25" customHeight="1" x14ac:dyDescent="0.25">
      <c r="C48" s="39">
        <v>18778</v>
      </c>
      <c r="D48" s="3" t="s">
        <v>197</v>
      </c>
      <c r="E48"/>
      <c r="F48" s="14">
        <v>3.8021135093231102</v>
      </c>
      <c r="G48" s="55">
        <v>3.8991491709498498</v>
      </c>
      <c r="H48" s="14">
        <v>3.5368593754345001</v>
      </c>
      <c r="I48" s="14">
        <v>3.2469097651421501</v>
      </c>
      <c r="J48" s="14">
        <v>3.7264589844026199</v>
      </c>
      <c r="K48" s="4"/>
      <c r="L48" s="4"/>
      <c r="M48" s="4"/>
      <c r="N48" s="4"/>
      <c r="O48" s="4"/>
      <c r="P48" s="44"/>
      <c r="Q48" s="44"/>
      <c r="S48" s="25" t="s">
        <v>5</v>
      </c>
      <c r="T48" s="25">
        <v>4022309</v>
      </c>
      <c r="V48" s="17" t="s">
        <v>174</v>
      </c>
      <c r="W48" s="114">
        <v>7597</v>
      </c>
      <c r="X48" s="20">
        <v>52000</v>
      </c>
    </row>
    <row r="49" spans="3:28" ht="11.25" customHeight="1" x14ac:dyDescent="0.25">
      <c r="C49" s="39">
        <v>7270</v>
      </c>
      <c r="D49" s="3" t="s">
        <v>148</v>
      </c>
      <c r="E49"/>
      <c r="F49" s="14">
        <v>7.8643293784412602</v>
      </c>
      <c r="G49" s="55">
        <v>8.2255794574241499</v>
      </c>
      <c r="H49" s="14">
        <v>7.6652909367515702</v>
      </c>
      <c r="I49" s="14">
        <v>6.9966121990041001</v>
      </c>
      <c r="J49" s="14">
        <v>7.2663161627530499</v>
      </c>
      <c r="K49"/>
      <c r="L49"/>
      <c r="M49"/>
      <c r="N49"/>
      <c r="O49"/>
      <c r="P49" s="10"/>
      <c r="S49" s="25" t="s">
        <v>6</v>
      </c>
      <c r="T49" s="25">
        <v>4057038</v>
      </c>
      <c r="V49" s="17" t="s">
        <v>175</v>
      </c>
      <c r="W49" s="114">
        <v>7598</v>
      </c>
      <c r="X49" s="20">
        <v>100000</v>
      </c>
    </row>
    <row r="50" spans="3:28" ht="11.25" customHeight="1" x14ac:dyDescent="0.25">
      <c r="C50" s="39">
        <v>11512</v>
      </c>
      <c r="D50" s="3" t="s">
        <v>198</v>
      </c>
      <c r="E50"/>
      <c r="F50" s="14">
        <v>7.7434722597720498</v>
      </c>
      <c r="G50" s="55">
        <v>8.0907379860963502</v>
      </c>
      <c r="H50" s="14">
        <v>7.54258993019016</v>
      </c>
      <c r="I50" s="14">
        <v>6.8879832089820399</v>
      </c>
      <c r="J50" s="14">
        <v>7.1473028101730396</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47000</v>
      </c>
    </row>
    <row r="52" spans="3:28" ht="11.25" customHeight="1" x14ac:dyDescent="0.25">
      <c r="C52" s="39">
        <v>18788</v>
      </c>
      <c r="D52" s="3" t="s">
        <v>210</v>
      </c>
      <c r="E52"/>
      <c r="F52" s="14">
        <v>3.33612212139922</v>
      </c>
      <c r="G52" s="55">
        <v>3.3309577813047602</v>
      </c>
      <c r="H52" s="14">
        <v>3.3448668280633802</v>
      </c>
      <c r="I52" s="14">
        <v>3.1380112076972</v>
      </c>
      <c r="J52" s="14">
        <v>2.8402063715026502</v>
      </c>
      <c r="K52"/>
      <c r="L52"/>
      <c r="M52"/>
      <c r="N52"/>
      <c r="O52"/>
      <c r="P52" s="10"/>
      <c r="S52" s="25" t="s">
        <v>7</v>
      </c>
      <c r="T52" s="25">
        <v>4007308</v>
      </c>
      <c r="V52" s="19" t="s">
        <v>178</v>
      </c>
      <c r="W52" s="114">
        <v>7601</v>
      </c>
      <c r="X52" s="20">
        <v>125000</v>
      </c>
    </row>
    <row r="53" spans="3:28" ht="11.25" customHeight="1" x14ac:dyDescent="0.25">
      <c r="C53" s="39">
        <v>18794</v>
      </c>
      <c r="D53" s="3" t="s">
        <v>199</v>
      </c>
      <c r="E53"/>
      <c r="F53" s="14">
        <v>6.1694293105192397</v>
      </c>
      <c r="G53" s="55">
        <v>6.7837103793092801</v>
      </c>
      <c r="H53" s="14">
        <v>7.8259199566193196</v>
      </c>
      <c r="I53" s="14">
        <v>6.9659759641360397</v>
      </c>
      <c r="J53" s="14">
        <v>5.9025732743335499</v>
      </c>
      <c r="K53"/>
      <c r="L53"/>
      <c r="M53"/>
      <c r="N53"/>
      <c r="O53"/>
      <c r="P53" s="10"/>
      <c r="S53" s="25" t="s">
        <v>217</v>
      </c>
      <c r="T53" s="25">
        <v>4272394</v>
      </c>
      <c r="V53" s="17" t="s">
        <v>179</v>
      </c>
      <c r="W53" s="114">
        <v>7602</v>
      </c>
      <c r="X53" s="20">
        <v>1360000</v>
      </c>
    </row>
    <row r="54" spans="3:28" ht="11.25" customHeight="1" x14ac:dyDescent="0.25">
      <c r="C54" s="39">
        <v>18792</v>
      </c>
      <c r="D54" s="3" t="s">
        <v>200</v>
      </c>
      <c r="E54"/>
      <c r="F54" s="14">
        <v>20.049434649463102</v>
      </c>
      <c r="G54" s="55">
        <v>21.434472135177799</v>
      </c>
      <c r="H54" s="14">
        <v>27.065410007989101</v>
      </c>
      <c r="I54" s="14">
        <v>27.572826898813499</v>
      </c>
      <c r="J54" s="14">
        <v>24.330889518841101</v>
      </c>
      <c r="K54"/>
      <c r="L54"/>
      <c r="M54"/>
      <c r="N54"/>
      <c r="O54"/>
      <c r="P54" s="10"/>
      <c r="S54" s="25" t="s">
        <v>8</v>
      </c>
      <c r="T54" s="25">
        <v>4006321</v>
      </c>
      <c r="V54" s="26" t="s">
        <v>183</v>
      </c>
      <c r="W54" s="116"/>
      <c r="X54" s="20"/>
    </row>
    <row r="55" spans="3:28" ht="11.25" customHeight="1" x14ac:dyDescent="0.25">
      <c r="C55" s="39">
        <v>11576</v>
      </c>
      <c r="D55" s="3" t="s">
        <v>201</v>
      </c>
      <c r="E55"/>
      <c r="F55" s="14">
        <v>4.9471797910313997</v>
      </c>
      <c r="G55" s="55">
        <v>6.1935279775315601</v>
      </c>
      <c r="H55" s="14">
        <v>7.3859374293934197</v>
      </c>
      <c r="I55" s="14">
        <v>6.7477694543011904</v>
      </c>
      <c r="J55" s="14">
        <v>6.1679180992614704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48</v>
      </c>
    </row>
    <row r="57" spans="3:28" ht="11.25" customHeight="1" x14ac:dyDescent="0.25">
      <c r="C57" s="39">
        <v>6419</v>
      </c>
      <c r="D57" s="3" t="s">
        <v>164</v>
      </c>
      <c r="E57"/>
      <c r="F57" s="14">
        <v>1.13412739425176</v>
      </c>
      <c r="G57" s="55">
        <v>0.90745468983149902</v>
      </c>
      <c r="H57" s="14">
        <v>0.81739490490928601</v>
      </c>
      <c r="I57" s="14">
        <v>1.09162104122006</v>
      </c>
      <c r="J57" s="14">
        <v>1.0211037757586101</v>
      </c>
      <c r="K57"/>
      <c r="L57"/>
      <c r="M57"/>
      <c r="N57"/>
      <c r="O57"/>
      <c r="P57" s="10"/>
      <c r="S57" s="25" t="s">
        <v>338</v>
      </c>
      <c r="T57" s="25">
        <v>4963960</v>
      </c>
    </row>
    <row r="58" spans="3:28" ht="11.25" customHeight="1" x14ac:dyDescent="0.25">
      <c r="C58" s="39">
        <v>4963</v>
      </c>
      <c r="D58" s="3" t="s">
        <v>202</v>
      </c>
      <c r="E58"/>
      <c r="F58" s="14">
        <v>0.79205570186820895</v>
      </c>
      <c r="G58" s="55">
        <v>0.81492615496951804</v>
      </c>
      <c r="H58" s="14">
        <v>0.86148400470461395</v>
      </c>
      <c r="I58" s="14">
        <v>0.73752133307383705</v>
      </c>
      <c r="J58" s="14">
        <v>0.744318351168899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52000</v>
      </c>
      <c r="G61" s="56">
        <v>50000</v>
      </c>
      <c r="H61" s="13">
        <v>184940</v>
      </c>
      <c r="I61" s="13">
        <v>25000</v>
      </c>
      <c r="J61" s="13">
        <v>54962</v>
      </c>
      <c r="K61"/>
      <c r="L61"/>
      <c r="M61"/>
      <c r="N61"/>
      <c r="O61"/>
      <c r="P61" s="10"/>
      <c r="S61" s="25" t="s">
        <v>409</v>
      </c>
      <c r="T61" s="25">
        <v>4086899</v>
      </c>
      <c r="V61" s="28" t="s">
        <v>148</v>
      </c>
      <c r="X61" s="27">
        <f>IF(ISNUMBER(F49),F49,NA())</f>
        <v>7.8643293784412602</v>
      </c>
      <c r="Y61" s="27">
        <f>IF(ISNUMBER(G49),G49,NA())</f>
        <v>8.2255794574241499</v>
      </c>
      <c r="Z61" s="27">
        <f>IF(ISNUMBER(H49),H49,NA())</f>
        <v>7.6652909367515702</v>
      </c>
      <c r="AA61" s="27">
        <f>IF(ISNUMBER(I49),I49,NA())</f>
        <v>6.9966121990041001</v>
      </c>
      <c r="AB61" s="27">
        <f>IF(ISNUMBER(J49),J49,NA())</f>
        <v>7.2663161627530499</v>
      </c>
    </row>
    <row r="62" spans="3:28" ht="11.25" customHeight="1" x14ac:dyDescent="0.25">
      <c r="C62" s="39">
        <v>7598</v>
      </c>
      <c r="D62" s="3" t="s">
        <v>204</v>
      </c>
      <c r="E62"/>
      <c r="F62" s="13">
        <v>100000</v>
      </c>
      <c r="G62" s="56">
        <v>52000</v>
      </c>
      <c r="H62" s="13">
        <v>0</v>
      </c>
      <c r="I62" s="13">
        <v>96000</v>
      </c>
      <c r="J62" s="13">
        <v>0</v>
      </c>
      <c r="K62"/>
      <c r="L62"/>
      <c r="M62"/>
      <c r="N62"/>
      <c r="O62"/>
      <c r="P62" s="10"/>
      <c r="S62" s="25" t="s">
        <v>11</v>
      </c>
      <c r="T62" s="25">
        <v>4056975</v>
      </c>
      <c r="V62" s="118" t="s">
        <v>187</v>
      </c>
    </row>
    <row r="63" spans="3:28" ht="11.25" customHeight="1" x14ac:dyDescent="0.25">
      <c r="C63" s="39">
        <v>7599</v>
      </c>
      <c r="D63" s="3" t="s">
        <v>205</v>
      </c>
      <c r="E63"/>
      <c r="F63" s="13">
        <v>0</v>
      </c>
      <c r="G63" s="56">
        <v>100000</v>
      </c>
      <c r="H63" s="13">
        <v>52000</v>
      </c>
      <c r="I63" s="13">
        <v>0</v>
      </c>
      <c r="J63" s="13">
        <v>96000</v>
      </c>
      <c r="K63"/>
      <c r="L63"/>
      <c r="M63"/>
      <c r="N63"/>
      <c r="O63"/>
      <c r="P63" s="10"/>
      <c r="S63" s="25" t="s">
        <v>270</v>
      </c>
      <c r="T63" s="25">
        <v>4098671</v>
      </c>
      <c r="V63" s="28" t="s">
        <v>188</v>
      </c>
    </row>
    <row r="64" spans="3:28" ht="11.25" customHeight="1" x14ac:dyDescent="0.25">
      <c r="C64" s="39">
        <v>7600</v>
      </c>
      <c r="D64" s="3" t="s">
        <v>206</v>
      </c>
      <c r="E64"/>
      <c r="F64" s="13">
        <v>47000</v>
      </c>
      <c r="G64" s="56">
        <v>0</v>
      </c>
      <c r="H64" s="13">
        <v>100000</v>
      </c>
      <c r="I64" s="13">
        <v>52000</v>
      </c>
      <c r="J64" s="13">
        <v>0</v>
      </c>
      <c r="K64"/>
      <c r="L64"/>
      <c r="M64"/>
      <c r="N64"/>
      <c r="O64"/>
      <c r="P64" s="10"/>
      <c r="S64" s="25" t="s">
        <v>395</v>
      </c>
      <c r="T64" s="25">
        <v>4545218</v>
      </c>
      <c r="V64" s="28" t="s">
        <v>189</v>
      </c>
    </row>
    <row r="65" spans="3:28" ht="11.25" customHeight="1" x14ac:dyDescent="0.25">
      <c r="C65" s="39">
        <v>7601</v>
      </c>
      <c r="D65" s="3" t="s">
        <v>207</v>
      </c>
      <c r="E65"/>
      <c r="F65" s="13">
        <v>125000</v>
      </c>
      <c r="G65" s="56">
        <v>47000</v>
      </c>
      <c r="H65" s="13">
        <v>0</v>
      </c>
      <c r="I65" s="13">
        <v>100000</v>
      </c>
      <c r="J65" s="13">
        <v>52000</v>
      </c>
      <c r="K65"/>
      <c r="L65"/>
      <c r="M65"/>
      <c r="N65"/>
      <c r="O65"/>
      <c r="P65" s="10"/>
      <c r="S65" s="25" t="s">
        <v>218</v>
      </c>
      <c r="T65" s="25">
        <v>4057157</v>
      </c>
      <c r="V65" s="28" t="s">
        <v>164</v>
      </c>
      <c r="X65" s="27">
        <f>IF(ISNUMBER(F57),F57,NA())</f>
        <v>1.13412739425176</v>
      </c>
      <c r="Y65" s="27">
        <f>IF(ISNUMBER(G57),G57,NA())</f>
        <v>0.90745468983149902</v>
      </c>
      <c r="Z65" s="27">
        <f>IF(ISNUMBER(H57),H57,NA())</f>
        <v>0.81739490490928601</v>
      </c>
      <c r="AA65" s="27">
        <f>IF(ISNUMBER(I57),I57,NA())</f>
        <v>1.09162104122006</v>
      </c>
      <c r="AB65" s="27">
        <f>IF(ISNUMBER(J57),J57,NA())</f>
        <v>1.0211037757586101</v>
      </c>
    </row>
    <row r="66" spans="3:28" ht="11.25" customHeight="1" x14ac:dyDescent="0.25">
      <c r="C66" s="39">
        <v>7602</v>
      </c>
      <c r="D66" s="3" t="s">
        <v>208</v>
      </c>
      <c r="E66"/>
      <c r="F66" s="13">
        <v>1360000</v>
      </c>
      <c r="G66" s="56">
        <v>1370000</v>
      </c>
      <c r="H66" s="13">
        <v>1249714</v>
      </c>
      <c r="I66" s="13">
        <v>1170802</v>
      </c>
      <c r="J66" s="13">
        <v>1170516</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55.3337025673342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0.29356060142738899</v>
      </c>
    </row>
    <row r="69" spans="3:28" ht="11.25" customHeight="1" x14ac:dyDescent="0.25">
      <c r="C69" s="39">
        <v>18626</v>
      </c>
      <c r="D69" s="3" t="s">
        <v>134</v>
      </c>
      <c r="F69" s="13">
        <v>2539636</v>
      </c>
      <c r="G69" s="56">
        <v>2265320</v>
      </c>
      <c r="H69" s="13">
        <v>2545942</v>
      </c>
      <c r="I69" s="13">
        <v>2546525</v>
      </c>
      <c r="J69" s="13">
        <v>2257566</v>
      </c>
      <c r="K69" s="4"/>
      <c r="L69" s="4"/>
      <c r="M69" s="4"/>
      <c r="N69"/>
      <c r="O69"/>
      <c r="P69" s="10"/>
      <c r="S69" s="25" t="s">
        <v>340</v>
      </c>
      <c r="T69" s="25">
        <v>4057049</v>
      </c>
      <c r="V69" s="28" t="str">
        <f>"Total Debt -"</f>
        <v>Total Debt -</v>
      </c>
      <c r="X69" s="47">
        <f>F44</f>
        <v>43.827374623936599</v>
      </c>
    </row>
    <row r="70" spans="3:28" ht="11.25" customHeight="1" x14ac:dyDescent="0.25">
      <c r="C70" s="39">
        <v>18630</v>
      </c>
      <c r="D70" s="3" t="s">
        <v>135</v>
      </c>
      <c r="F70" s="13">
        <v>1314843</v>
      </c>
      <c r="G70" s="56">
        <v>1084023</v>
      </c>
      <c r="H70" s="13">
        <v>1353965</v>
      </c>
      <c r="I70" s="13">
        <v>1399835</v>
      </c>
      <c r="J70" s="13">
        <v>1174402</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3.33612212139922</v>
      </c>
      <c r="Y71" s="27">
        <f>IF(ISNUMBER(G52),G52,NA())</f>
        <v>3.3309577813047602</v>
      </c>
      <c r="Z71" s="27">
        <f>IF(ISNUMBER(H52),H52,NA())</f>
        <v>3.3448668280633802</v>
      </c>
      <c r="AA71" s="27">
        <f>IF(ISNUMBER(I52),I52,NA())</f>
        <v>3.1380112076972</v>
      </c>
      <c r="AB71" s="27">
        <f>IF(ISNUMBER(J52),J52,NA())</f>
        <v>2.8402063715026502</v>
      </c>
    </row>
    <row r="72" spans="3:28" ht="11.25" customHeight="1" x14ac:dyDescent="0.25">
      <c r="C72" s="39">
        <v>18632</v>
      </c>
      <c r="D72" s="3" t="s">
        <v>137</v>
      </c>
      <c r="E72" s="5"/>
      <c r="F72" s="13">
        <v>475412</v>
      </c>
      <c r="G72" s="56">
        <v>474192</v>
      </c>
      <c r="H72" s="13">
        <v>481737</v>
      </c>
      <c r="I72" s="13">
        <v>461491</v>
      </c>
      <c r="J72" s="13">
        <v>411907</v>
      </c>
      <c r="K72"/>
      <c r="L72"/>
      <c r="M72"/>
      <c r="N72"/>
      <c r="O72"/>
      <c r="P72" s="10"/>
      <c r="S72" s="25" t="s">
        <v>271</v>
      </c>
      <c r="T72" s="25">
        <v>4082886</v>
      </c>
    </row>
    <row r="73" spans="3:28" ht="11.25" customHeight="1" x14ac:dyDescent="0.25">
      <c r="C73" s="39">
        <v>18636</v>
      </c>
      <c r="D73" s="3" t="s">
        <v>138</v>
      </c>
      <c r="F73" s="13">
        <v>229469</v>
      </c>
      <c r="G73" s="56">
        <v>222733</v>
      </c>
      <c r="H73" s="13">
        <v>215731</v>
      </c>
      <c r="I73" s="13">
        <v>203626</v>
      </c>
      <c r="J73" s="13">
        <v>192784</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2260078</v>
      </c>
      <c r="G75" s="56">
        <v>1996770</v>
      </c>
      <c r="H75" s="13">
        <v>2291564</v>
      </c>
      <c r="I75" s="13">
        <v>2304864</v>
      </c>
      <c r="J75" s="13">
        <v>1994042</v>
      </c>
      <c r="K75"/>
      <c r="L75"/>
      <c r="M75"/>
      <c r="N75"/>
      <c r="O75"/>
      <c r="P75" s="10"/>
      <c r="S75" s="25" t="s">
        <v>16</v>
      </c>
      <c r="T75" s="25">
        <v>4056958</v>
      </c>
    </row>
    <row r="76" spans="3:28" ht="11.25" customHeight="1" x14ac:dyDescent="0.25">
      <c r="C76" s="39">
        <v>6200</v>
      </c>
      <c r="D76" s="3" t="s">
        <v>141</v>
      </c>
      <c r="F76" s="13">
        <v>544188</v>
      </c>
      <c r="G76" s="56">
        <v>533034</v>
      </c>
      <c r="H76" s="13">
        <v>508891</v>
      </c>
      <c r="I76" s="13">
        <v>479135</v>
      </c>
      <c r="J76" s="13">
        <v>471286</v>
      </c>
      <c r="K76"/>
      <c r="L76"/>
      <c r="M76"/>
      <c r="N76"/>
      <c r="O76"/>
      <c r="P76" s="10"/>
      <c r="S76" s="25" t="s">
        <v>312</v>
      </c>
      <c r="T76" s="25">
        <v>4246977</v>
      </c>
    </row>
    <row r="77" spans="3:28" ht="11.25" customHeight="1" x14ac:dyDescent="0.25">
      <c r="C77" s="39">
        <v>28017</v>
      </c>
      <c r="D77" s="3" t="s">
        <v>150</v>
      </c>
      <c r="E77"/>
      <c r="F77" s="13">
        <v>544188</v>
      </c>
      <c r="G77" s="56">
        <v>533034</v>
      </c>
      <c r="H77" s="13">
        <v>508891</v>
      </c>
      <c r="I77" s="13">
        <v>479135</v>
      </c>
      <c r="J77" s="13">
        <v>471286</v>
      </c>
      <c r="K77"/>
      <c r="L77"/>
      <c r="M77"/>
      <c r="N77"/>
      <c r="O77"/>
      <c r="P77" s="10"/>
      <c r="S77" s="25" t="s">
        <v>272</v>
      </c>
      <c r="T77" s="25">
        <v>4142320</v>
      </c>
    </row>
    <row r="78" spans="3:28" ht="11.25" customHeight="1" x14ac:dyDescent="0.25">
      <c r="C78" s="39">
        <v>4424</v>
      </c>
      <c r="D78" s="3" t="s">
        <v>142</v>
      </c>
      <c r="F78" s="13">
        <v>223785</v>
      </c>
      <c r="G78" s="56">
        <v>211753</v>
      </c>
      <c r="H78" s="13">
        <v>197140</v>
      </c>
      <c r="I78" s="13">
        <v>180426</v>
      </c>
      <c r="J78" s="13">
        <v>205145</v>
      </c>
      <c r="K78"/>
      <c r="L78"/>
      <c r="M78"/>
      <c r="N78"/>
      <c r="O78"/>
      <c r="P78" s="10"/>
      <c r="S78" s="25" t="s">
        <v>273</v>
      </c>
      <c r="T78" s="25">
        <v>4237697</v>
      </c>
    </row>
    <row r="79" spans="3:28" ht="11.25" customHeight="1" x14ac:dyDescent="0.25">
      <c r="C79" s="39">
        <v>4427</v>
      </c>
      <c r="D79" s="3" t="s">
        <v>143</v>
      </c>
      <c r="F79" s="13">
        <v>44148</v>
      </c>
      <c r="G79" s="56">
        <v>40418</v>
      </c>
      <c r="H79" s="13">
        <v>38305</v>
      </c>
      <c r="I79" s="13">
        <v>34778</v>
      </c>
      <c r="J79" s="13">
        <v>83199</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179637</v>
      </c>
      <c r="G81" s="93">
        <v>171335</v>
      </c>
      <c r="H81" s="92">
        <v>158835</v>
      </c>
      <c r="I81" s="92">
        <v>145648</v>
      </c>
      <c r="J81" s="92">
        <v>121946</v>
      </c>
      <c r="K81"/>
      <c r="L81"/>
      <c r="M81"/>
      <c r="N81"/>
      <c r="O81"/>
      <c r="P81" s="10"/>
      <c r="S81" s="25" t="s">
        <v>275</v>
      </c>
      <c r="T81" s="25">
        <v>4276419</v>
      </c>
    </row>
    <row r="82" spans="3:20" ht="11.25" customHeight="1" x14ac:dyDescent="0.25">
      <c r="C82" s="39">
        <v>833</v>
      </c>
      <c r="D82" s="94" t="s">
        <v>146</v>
      </c>
      <c r="E82" s="95"/>
      <c r="F82" s="96">
        <v>179637</v>
      </c>
      <c r="G82" s="97">
        <v>171335</v>
      </c>
      <c r="H82" s="96">
        <v>158835</v>
      </c>
      <c r="I82" s="96">
        <v>145648</v>
      </c>
      <c r="J82" s="96">
        <v>121946</v>
      </c>
      <c r="K82"/>
      <c r="L82"/>
      <c r="M82"/>
      <c r="N82"/>
      <c r="O82"/>
      <c r="P82" s="10"/>
      <c r="S82" s="25" t="s">
        <v>17</v>
      </c>
      <c r="T82" s="25">
        <v>4057059</v>
      </c>
    </row>
    <row r="83" spans="3:20" ht="11.25" customHeight="1" x14ac:dyDescent="0.25">
      <c r="C83" s="39">
        <v>47814</v>
      </c>
      <c r="D83" s="32" t="s">
        <v>190</v>
      </c>
      <c r="F83" s="13">
        <v>915</v>
      </c>
      <c r="G83" s="56">
        <v>915</v>
      </c>
      <c r="H83" s="13">
        <v>915</v>
      </c>
      <c r="I83" s="13">
        <v>915</v>
      </c>
      <c r="J83" s="13">
        <v>915</v>
      </c>
      <c r="K83" s="16"/>
      <c r="L83"/>
      <c r="M83"/>
      <c r="N83"/>
      <c r="O83"/>
      <c r="P83" s="10"/>
      <c r="S83" s="25" t="s">
        <v>18</v>
      </c>
      <c r="T83" s="25">
        <v>4057141</v>
      </c>
    </row>
    <row r="84" spans="3:20" ht="11.25" customHeight="1" x14ac:dyDescent="0.25">
      <c r="C84" s="39">
        <v>47813</v>
      </c>
      <c r="D84" s="29" t="s">
        <v>191</v>
      </c>
      <c r="E84"/>
      <c r="F84" s="13">
        <v>178722</v>
      </c>
      <c r="G84" s="56">
        <v>170420</v>
      </c>
      <c r="H84" s="13">
        <v>157920</v>
      </c>
      <c r="I84" s="13">
        <v>144733</v>
      </c>
      <c r="J84" s="13">
        <v>121031</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667189</v>
      </c>
      <c r="G87" s="56">
        <v>519967</v>
      </c>
      <c r="H87" s="13">
        <v>623808</v>
      </c>
      <c r="I87" s="13">
        <v>579999</v>
      </c>
      <c r="J87" s="13">
        <v>509638</v>
      </c>
      <c r="K87"/>
      <c r="L87"/>
      <c r="M87"/>
      <c r="N87"/>
      <c r="O87"/>
      <c r="P87" s="10"/>
      <c r="S87" s="25" t="s">
        <v>21</v>
      </c>
      <c r="T87" s="25">
        <v>4057039</v>
      </c>
    </row>
    <row r="88" spans="3:20" ht="11.25" customHeight="1" x14ac:dyDescent="0.25">
      <c r="C88" s="39">
        <v>18807</v>
      </c>
      <c r="D88" s="3" t="s">
        <v>152</v>
      </c>
      <c r="E88"/>
      <c r="F88" s="13">
        <v>5160391</v>
      </c>
      <c r="G88" s="56">
        <v>5064824</v>
      </c>
      <c r="H88" s="13">
        <v>4978786</v>
      </c>
      <c r="I88" s="13">
        <v>4522102</v>
      </c>
      <c r="J88" s="13">
        <v>4248539</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6491625</v>
      </c>
      <c r="G92" s="97">
        <v>6457373</v>
      </c>
      <c r="H92" s="96">
        <v>6388682</v>
      </c>
      <c r="I92" s="96">
        <v>5967503</v>
      </c>
      <c r="J92" s="96">
        <v>5630613</v>
      </c>
      <c r="K92"/>
      <c r="L92"/>
      <c r="M92"/>
      <c r="N92"/>
      <c r="O92"/>
      <c r="P92" s="10"/>
      <c r="S92" s="25" t="s">
        <v>24</v>
      </c>
      <c r="T92" s="25">
        <v>4004172</v>
      </c>
    </row>
    <row r="93" spans="3:20" ht="11.25" customHeight="1" x14ac:dyDescent="0.25">
      <c r="C93" s="39">
        <v>6361</v>
      </c>
      <c r="D93" s="3" t="s">
        <v>157</v>
      </c>
      <c r="E93"/>
      <c r="F93" s="13">
        <v>588284</v>
      </c>
      <c r="G93" s="56">
        <v>572995</v>
      </c>
      <c r="H93" s="13">
        <v>763166</v>
      </c>
      <c r="I93" s="13">
        <v>531319</v>
      </c>
      <c r="J93" s="13">
        <v>499105</v>
      </c>
      <c r="K93"/>
      <c r="L93"/>
      <c r="M93"/>
      <c r="N93"/>
      <c r="O93"/>
      <c r="P93" s="10"/>
      <c r="S93" s="25" t="s">
        <v>25</v>
      </c>
      <c r="T93" s="25">
        <v>4000672</v>
      </c>
    </row>
    <row r="94" spans="3:20" ht="11.25" customHeight="1" x14ac:dyDescent="0.25">
      <c r="C94" s="39">
        <v>6148</v>
      </c>
      <c r="D94" s="3" t="s">
        <v>158</v>
      </c>
      <c r="E94"/>
      <c r="F94" s="13">
        <v>1690207</v>
      </c>
      <c r="G94" s="56">
        <v>1630796</v>
      </c>
      <c r="H94" s="13">
        <v>1515114</v>
      </c>
      <c r="I94" s="13">
        <v>1418802</v>
      </c>
      <c r="J94" s="13">
        <v>1318516</v>
      </c>
      <c r="K94"/>
      <c r="L94"/>
      <c r="M94"/>
      <c r="N94"/>
      <c r="O94"/>
      <c r="P94" s="10"/>
      <c r="S94" s="25" t="s">
        <v>26</v>
      </c>
      <c r="T94" s="25">
        <v>4059402</v>
      </c>
    </row>
    <row r="95" spans="3:20" ht="11.25" customHeight="1" x14ac:dyDescent="0.25">
      <c r="C95" s="39">
        <v>18082</v>
      </c>
      <c r="D95" s="3" t="s">
        <v>159</v>
      </c>
      <c r="E95"/>
      <c r="F95" s="13">
        <v>115575</v>
      </c>
      <c r="G95" s="56">
        <v>114641</v>
      </c>
      <c r="H95" s="13">
        <v>113390</v>
      </c>
      <c r="I95" s="13">
        <v>114811</v>
      </c>
      <c r="J95" s="13">
        <v>98689</v>
      </c>
      <c r="K95"/>
      <c r="L95"/>
      <c r="M95"/>
      <c r="N95"/>
      <c r="O95"/>
      <c r="P95" s="10"/>
      <c r="S95" s="25" t="s">
        <v>27</v>
      </c>
      <c r="T95" s="25">
        <v>4057080</v>
      </c>
    </row>
    <row r="96" spans="3:20" ht="11.25" customHeight="1" x14ac:dyDescent="0.25">
      <c r="C96" s="39">
        <v>845</v>
      </c>
      <c r="D96" s="3" t="s">
        <v>173</v>
      </c>
      <c r="E96"/>
      <c r="F96" s="13">
        <v>1791550</v>
      </c>
      <c r="G96" s="56">
        <v>1745505</v>
      </c>
      <c r="H96" s="13">
        <v>1763761</v>
      </c>
      <c r="I96" s="13">
        <v>1443802</v>
      </c>
      <c r="J96" s="13">
        <v>1373478</v>
      </c>
      <c r="K96"/>
      <c r="L96"/>
      <c r="M96"/>
      <c r="N96"/>
      <c r="O96"/>
      <c r="P96" s="10"/>
      <c r="S96" s="25" t="s">
        <v>28</v>
      </c>
      <c r="T96" s="25">
        <v>4057041</v>
      </c>
    </row>
    <row r="97" spans="3:20" ht="11.25" customHeight="1" x14ac:dyDescent="0.25">
      <c r="C97" s="39">
        <v>49691</v>
      </c>
      <c r="D97" s="32" t="s">
        <v>192</v>
      </c>
      <c r="E97"/>
      <c r="F97" s="13">
        <v>2261899</v>
      </c>
      <c r="G97" s="56">
        <v>2141918</v>
      </c>
      <c r="H97" s="13">
        <v>2047352</v>
      </c>
      <c r="I97" s="13">
        <v>1957641</v>
      </c>
      <c r="J97" s="13">
        <v>1845283</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2261899</v>
      </c>
      <c r="G99" s="97">
        <v>2141918</v>
      </c>
      <c r="H99" s="96">
        <v>2047352</v>
      </c>
      <c r="I99" s="96">
        <v>1957641</v>
      </c>
      <c r="J99" s="96">
        <v>1845283</v>
      </c>
      <c r="K99"/>
      <c r="L99"/>
      <c r="M99"/>
      <c r="N99"/>
      <c r="O99"/>
      <c r="P99" s="10"/>
      <c r="S99" s="25" t="s">
        <v>281</v>
      </c>
      <c r="T99" s="25">
        <v>4420429</v>
      </c>
    </row>
    <row r="100" spans="3:20" ht="11.25" customHeight="1" x14ac:dyDescent="0.25">
      <c r="C100" s="39">
        <v>18081</v>
      </c>
      <c r="D100" s="3" t="s">
        <v>162</v>
      </c>
      <c r="E100"/>
      <c r="F100" s="13">
        <v>34293</v>
      </c>
      <c r="G100" s="56">
        <v>34293</v>
      </c>
      <c r="H100" s="13">
        <v>34293</v>
      </c>
      <c r="I100" s="13">
        <v>34293</v>
      </c>
      <c r="J100" s="13">
        <v>34293</v>
      </c>
      <c r="K100"/>
      <c r="L100"/>
      <c r="M100"/>
      <c r="N100"/>
      <c r="O100"/>
      <c r="P100" s="10"/>
      <c r="S100" s="25" t="s">
        <v>30</v>
      </c>
      <c r="T100" s="25">
        <v>103347</v>
      </c>
    </row>
    <row r="101" spans="3:20" ht="11.25" customHeight="1" x14ac:dyDescent="0.25">
      <c r="C101" s="39">
        <v>17860</v>
      </c>
      <c r="D101" s="3" t="s">
        <v>161</v>
      </c>
      <c r="E101"/>
      <c r="F101" s="13">
        <v>4087742</v>
      </c>
      <c r="G101" s="56">
        <v>3921716</v>
      </c>
      <c r="H101" s="13">
        <v>3845406</v>
      </c>
      <c r="I101" s="13">
        <v>3435736</v>
      </c>
      <c r="J101" s="13">
        <v>3253054</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273133</v>
      </c>
      <c r="G104" s="56">
        <v>336551</v>
      </c>
      <c r="H104" s="13">
        <v>423956</v>
      </c>
      <c r="I104" s="13">
        <v>393613</v>
      </c>
      <c r="J104" s="13">
        <v>335186</v>
      </c>
      <c r="K104"/>
      <c r="L104"/>
      <c r="M104"/>
      <c r="N104"/>
      <c r="O104"/>
      <c r="P104" s="10"/>
      <c r="S104" s="25" t="s">
        <v>410</v>
      </c>
      <c r="T104" s="25">
        <v>4057043</v>
      </c>
    </row>
    <row r="105" spans="3:20" ht="11.25" customHeight="1" x14ac:dyDescent="0.25">
      <c r="C105" s="39">
        <v>4993</v>
      </c>
      <c r="D105" s="3" t="s">
        <v>168</v>
      </c>
      <c r="E105"/>
      <c r="F105" s="13">
        <v>-285965</v>
      </c>
      <c r="G105" s="56">
        <v>-344794</v>
      </c>
      <c r="H105" s="13">
        <v>-408524</v>
      </c>
      <c r="I105" s="13">
        <v>-405182</v>
      </c>
      <c r="J105" s="13">
        <v>-372287</v>
      </c>
      <c r="K105"/>
      <c r="L105"/>
      <c r="M105"/>
      <c r="N105"/>
      <c r="O105"/>
      <c r="P105" s="10"/>
      <c r="S105" s="25" t="s">
        <v>261</v>
      </c>
      <c r="T105" s="25">
        <v>4057083</v>
      </c>
    </row>
    <row r="106" spans="3:20" ht="11.25" customHeight="1" x14ac:dyDescent="0.25">
      <c r="C106" s="39">
        <v>4992</v>
      </c>
      <c r="D106" s="3" t="s">
        <v>169</v>
      </c>
      <c r="E106"/>
      <c r="F106" s="13">
        <v>4764</v>
      </c>
      <c r="G106" s="56">
        <v>29675</v>
      </c>
      <c r="H106" s="13">
        <v>-9415</v>
      </c>
      <c r="I106" s="13">
        <v>34929</v>
      </c>
      <c r="J106" s="13">
        <v>-24668</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-8068</v>
      </c>
      <c r="G108" s="56">
        <v>21432</v>
      </c>
      <c r="H108" s="13">
        <v>6017</v>
      </c>
      <c r="I108" s="13">
        <v>23360</v>
      </c>
      <c r="J108" s="13">
        <v>-61769</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2.7509190269678898</v>
      </c>
      <c r="G111" s="55">
        <v>2.6967804394606301</v>
      </c>
      <c r="H111" s="14">
        <v>2.5552817370655201</v>
      </c>
      <c r="I111" s="14">
        <v>2.5116630541793801</v>
      </c>
      <c r="J111" s="14">
        <v>2.05998946913031</v>
      </c>
      <c r="K111"/>
      <c r="L111"/>
      <c r="M111"/>
      <c r="N111"/>
      <c r="O111"/>
      <c r="P111" s="10"/>
      <c r="S111" s="25" t="s">
        <v>291</v>
      </c>
      <c r="T111" s="25">
        <v>4062444</v>
      </c>
    </row>
    <row r="112" spans="3:20" ht="11.25" customHeight="1" x14ac:dyDescent="0.25">
      <c r="C112" s="39">
        <v>284</v>
      </c>
      <c r="D112" s="3" t="s">
        <v>166</v>
      </c>
      <c r="E112"/>
      <c r="F112" s="14">
        <v>8.2358767158434691</v>
      </c>
      <c r="G112" s="55">
        <v>8.2644757658061696</v>
      </c>
      <c r="H112" s="14">
        <v>8.0098431787077899</v>
      </c>
      <c r="I112" s="14">
        <v>7.7918110766141098</v>
      </c>
      <c r="J112" s="14">
        <v>6.7235249077001198</v>
      </c>
      <c r="K112"/>
      <c r="L112"/>
      <c r="M112"/>
      <c r="N112"/>
      <c r="O112"/>
      <c r="P112" s="10"/>
      <c r="S112" s="25" t="s">
        <v>36</v>
      </c>
      <c r="T112" s="25">
        <v>4057103</v>
      </c>
    </row>
    <row r="113" spans="2:20" ht="11.25" customHeight="1" x14ac:dyDescent="0.25">
      <c r="C113" s="39">
        <v>18791</v>
      </c>
      <c r="D113" s="76" t="s">
        <v>172</v>
      </c>
      <c r="E113" s="61"/>
      <c r="F113" s="100">
        <v>4.4564733968171399</v>
      </c>
      <c r="G113" s="101">
        <v>4.4124876994517299</v>
      </c>
      <c r="H113" s="100">
        <v>4.2703742267113398</v>
      </c>
      <c r="I113" s="100">
        <v>4.2748773615793203</v>
      </c>
      <c r="J113" s="100">
        <v>3.8268809152178398</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21F124A-74DF-4FC5-8452-0F6A0888596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872F2-DEA0-4747-9163-C5125AB90DD6}">
  <sheetPr codeName="Sheet25">
    <outlinePr summaryRight="0"/>
    <pageSetUpPr autoPageBreaks="0"/>
  </sheetPr>
  <dimension ref="A1:AB460"/>
  <sheetViews>
    <sheetView showGridLines="0" topLeftCell="A3" zoomScaleNormal="100" workbookViewId="0">
      <selection activeCell="I24" sqref="I24"/>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50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IDACORP,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_xll.SNL.Clients.Office.Excel.Functions.SNLTable(1,IDA!F20:G20,IDA!C24:C35,IDA!F21:G21,,"Options:Curr=USD,Mag=SNLstandard,ConvMethod=SNLrecommended")</f>
        <v>SNLTable</v>
      </c>
      <c r="D20" s="10"/>
      <c r="E20" s="10"/>
      <c r="F20" s="22">
        <f>VLOOKUP(V40,S:T,2,FALSE)</f>
        <v>4056949</v>
      </c>
      <c r="G20" s="51">
        <f>F20</f>
        <v>4056949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379</v>
      </c>
      <c r="H24" s="129"/>
      <c r="I24"/>
      <c r="J24"/>
      <c r="K24"/>
      <c r="L24"/>
      <c r="M24"/>
      <c r="N24"/>
      <c r="O24"/>
      <c r="P24" s="10"/>
      <c r="V24" t="str">
        <f>SUBSTITUTE(Company_Name,"&amp;","&amp;amp;")</f>
        <v>IDACORP, Inc.</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39478</v>
      </c>
      <c r="G26" s="78">
        <v>44748</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375</v>
      </c>
      <c r="H28" s="129"/>
      <c r="I28"/>
      <c r="J28"/>
      <c r="K28"/>
      <c r="L28"/>
      <c r="M28"/>
      <c r="N28"/>
      <c r="O28"/>
      <c r="P28" s="10"/>
    </row>
    <row r="29" spans="3:27" ht="11.25" customHeight="1" x14ac:dyDescent="0.25">
      <c r="C29" s="48">
        <v>44952</v>
      </c>
      <c r="D29" s="76" t="s">
        <v>125</v>
      </c>
      <c r="E29" s="61"/>
      <c r="F29" s="77"/>
      <c r="G29" s="78">
        <v>41024</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38320</v>
      </c>
      <c r="G35" s="53">
        <v>44748</v>
      </c>
      <c r="H35" s="130"/>
      <c r="I35" s="10"/>
      <c r="J35"/>
      <c r="K35"/>
      <c r="L35"/>
      <c r="M35"/>
      <c r="N35"/>
      <c r="O35"/>
      <c r="P35" s="10"/>
    </row>
    <row r="36" spans="3:24" ht="11.25" hidden="1" customHeight="1" outlineLevel="1" x14ac:dyDescent="0.25">
      <c r="C36" s="12" t="str">
        <f>_xll.SNL.Clients.Office.Excel.Functions.SNLTable(1,IDA!F36:J36,IDA!C41:C113,IDA!F37:J37,,"Options:Curr=USD,Mag=SNLstandard,ConvMethod=SNLrecommended")</f>
        <v>SNLTable</v>
      </c>
      <c r="E36"/>
      <c r="F36" s="11">
        <f>F20</f>
        <v>4056949</v>
      </c>
      <c r="G36" s="54">
        <f>F20</f>
        <v>4056949</v>
      </c>
      <c r="H36" s="11">
        <f>F20</f>
        <v>4056949</v>
      </c>
      <c r="I36" s="11">
        <f>F20</f>
        <v>4056949</v>
      </c>
      <c r="J36" s="11">
        <f>F20</f>
        <v>4056949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IDACORP,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57.068175917486201</v>
      </c>
      <c r="G42" s="55">
        <v>56.055460304322203</v>
      </c>
      <c r="H42" s="31">
        <v>57.220958708324602</v>
      </c>
      <c r="I42" s="14">
        <v>56.295078206212501</v>
      </c>
      <c r="J42" s="14">
        <v>56.253165417240403</v>
      </c>
      <c r="K42"/>
      <c r="L42"/>
      <c r="M42"/>
      <c r="N42"/>
      <c r="O42"/>
      <c r="P42" s="10"/>
      <c r="S42" s="25" t="s">
        <v>335</v>
      </c>
      <c r="T42" s="25">
        <v>4056935</v>
      </c>
      <c r="V42" s="8" t="str">
        <f>_xll.SNL.Clients.Office.Excel.Functions.SNLTable(1,IDA!X42,IDA!W48:W56,IDA!X43,,"Options:Curr=USD,Mag=SNLstandard,ConvMethod=SNLrecommended")</f>
        <v>SNLTable</v>
      </c>
      <c r="W42" s="3"/>
      <c r="X42" s="7">
        <f>F36</f>
        <v>4056949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42.786439497728097</v>
      </c>
      <c r="G44" s="55">
        <v>43.802735790596202</v>
      </c>
      <c r="H44" s="31">
        <v>42.641481310880401</v>
      </c>
      <c r="I44" s="14">
        <v>43.575462778573801</v>
      </c>
      <c r="J44" s="14">
        <v>43.628675663135397</v>
      </c>
      <c r="K44"/>
      <c r="L44"/>
      <c r="M44"/>
      <c r="N44"/>
      <c r="O44"/>
      <c r="P44" s="10"/>
      <c r="S44" s="25" t="s">
        <v>408</v>
      </c>
      <c r="T44" s="25">
        <v>4024697</v>
      </c>
      <c r="V44" s="3"/>
      <c r="W44" s="3"/>
      <c r="X44" s="7">
        <v>1</v>
      </c>
    </row>
    <row r="45" spans="3:24" ht="11.25" customHeight="1" x14ac:dyDescent="0.25">
      <c r="C45" s="39">
        <v>18861</v>
      </c>
      <c r="D45" s="3" t="s">
        <v>163</v>
      </c>
      <c r="E45"/>
      <c r="F45" s="14">
        <v>42.786439497728097</v>
      </c>
      <c r="G45" s="55">
        <v>43.802735790596202</v>
      </c>
      <c r="H45" s="31">
        <v>40.319793871302402</v>
      </c>
      <c r="I45" s="14">
        <v>43.575462778573801</v>
      </c>
      <c r="J45" s="14">
        <v>43.628675663135397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3.34023365859096</v>
      </c>
      <c r="G47" s="55">
        <v>3.1263484303664502</v>
      </c>
      <c r="H47" s="14">
        <v>3.0698923624688699</v>
      </c>
      <c r="I47" s="14">
        <v>3.0897511940811002</v>
      </c>
      <c r="J47" s="14">
        <v>3.4135114668974502</v>
      </c>
      <c r="K47"/>
      <c r="L47"/>
      <c r="M47"/>
      <c r="N47"/>
      <c r="O47"/>
      <c r="P47" s="10"/>
      <c r="S47" s="25" t="s">
        <v>215</v>
      </c>
      <c r="T47" s="25">
        <v>4056955</v>
      </c>
      <c r="V47" s="3"/>
      <c r="W47" s="3"/>
      <c r="X47" s="7"/>
    </row>
    <row r="48" spans="3:24" ht="11.25" customHeight="1" x14ac:dyDescent="0.25">
      <c r="C48" s="39">
        <v>18778</v>
      </c>
      <c r="D48" s="3" t="s">
        <v>197</v>
      </c>
      <c r="E48"/>
      <c r="F48" s="14">
        <v>3.34023365859096</v>
      </c>
      <c r="G48" s="55">
        <v>3.1263484303664502</v>
      </c>
      <c r="H48" s="14">
        <v>3.0698923624688699</v>
      </c>
      <c r="I48" s="14">
        <v>3.0897511940811002</v>
      </c>
      <c r="J48" s="14">
        <v>3.4135114668974502</v>
      </c>
      <c r="K48" s="4"/>
      <c r="L48" s="4"/>
      <c r="M48" s="4"/>
      <c r="N48" s="4"/>
      <c r="O48" s="4"/>
      <c r="P48" s="44"/>
      <c r="Q48" s="44"/>
      <c r="S48" s="25" t="s">
        <v>5</v>
      </c>
      <c r="T48" s="25">
        <v>4022309</v>
      </c>
      <c r="V48" s="17" t="s">
        <v>174</v>
      </c>
      <c r="W48" s="114">
        <v>7597</v>
      </c>
      <c r="X48" s="20">
        <v>0</v>
      </c>
    </row>
    <row r="49" spans="3:28" ht="11.25" customHeight="1" x14ac:dyDescent="0.25">
      <c r="C49" s="39">
        <v>7270</v>
      </c>
      <c r="D49" s="3" t="s">
        <v>148</v>
      </c>
      <c r="E49"/>
      <c r="F49" s="14">
        <v>6.3314724676463099</v>
      </c>
      <c r="G49" s="55">
        <v>6.0626701438931203</v>
      </c>
      <c r="H49" s="14">
        <v>5.9914426134720999</v>
      </c>
      <c r="I49" s="14">
        <v>5.81720342532694</v>
      </c>
      <c r="J49" s="14">
        <v>6.1080768036682302</v>
      </c>
      <c r="K49"/>
      <c r="L49"/>
      <c r="M49"/>
      <c r="N49"/>
      <c r="O49"/>
      <c r="P49" s="10"/>
      <c r="S49" s="25" t="s">
        <v>6</v>
      </c>
      <c r="T49" s="25">
        <v>4057038</v>
      </c>
      <c r="V49" s="17" t="s">
        <v>175</v>
      </c>
      <c r="W49" s="114">
        <v>7598</v>
      </c>
      <c r="X49" s="20">
        <v>75000</v>
      </c>
    </row>
    <row r="50" spans="3:28" ht="11.25" customHeight="1" x14ac:dyDescent="0.25">
      <c r="C50" s="39">
        <v>11512</v>
      </c>
      <c r="D50" s="3" t="s">
        <v>198</v>
      </c>
      <c r="E50"/>
      <c r="F50" s="14">
        <v>6.3314724676463099</v>
      </c>
      <c r="G50" s="55">
        <v>6.0626701438931203</v>
      </c>
      <c r="H50" s="14">
        <v>5.9914426134720999</v>
      </c>
      <c r="I50" s="14">
        <v>5.81720342532694</v>
      </c>
      <c r="J50" s="14">
        <v>6.1080768036682302</v>
      </c>
      <c r="K50"/>
      <c r="L50"/>
      <c r="M50"/>
      <c r="N50"/>
      <c r="O50"/>
      <c r="P50" s="10"/>
      <c r="S50" s="25" t="s">
        <v>269</v>
      </c>
      <c r="T50" s="25">
        <v>4135391</v>
      </c>
      <c r="V50" s="18" t="s">
        <v>176</v>
      </c>
      <c r="W50" s="115">
        <v>7599</v>
      </c>
      <c r="X50" s="20">
        <v>49800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19885</v>
      </c>
    </row>
    <row r="52" spans="3:28" ht="11.25" customHeight="1" x14ac:dyDescent="0.25">
      <c r="C52" s="39">
        <v>18788</v>
      </c>
      <c r="D52" s="3" t="s">
        <v>210</v>
      </c>
      <c r="E52"/>
      <c r="F52" s="14">
        <v>3.6444388678984101</v>
      </c>
      <c r="G52" s="55">
        <v>3.7409602667748398</v>
      </c>
      <c r="H52" s="14">
        <v>3.54306735056262</v>
      </c>
      <c r="I52" s="14">
        <v>3.71142497554888</v>
      </c>
      <c r="J52" s="14">
        <v>3.4191159508686702</v>
      </c>
      <c r="K52"/>
      <c r="L52"/>
      <c r="M52"/>
      <c r="N52"/>
      <c r="O52"/>
      <c r="P52" s="10"/>
      <c r="S52" s="25" t="s">
        <v>7</v>
      </c>
      <c r="T52" s="25">
        <v>4007308</v>
      </c>
      <c r="V52" s="19" t="s">
        <v>178</v>
      </c>
      <c r="W52" s="114">
        <v>7601</v>
      </c>
      <c r="X52" s="20">
        <v>116300</v>
      </c>
    </row>
    <row r="53" spans="3:28" ht="11.25" customHeight="1" x14ac:dyDescent="0.25">
      <c r="C53" s="39">
        <v>18794</v>
      </c>
      <c r="D53" s="3" t="s">
        <v>199</v>
      </c>
      <c r="E53"/>
      <c r="F53" s="14">
        <v>5.4679692726475801</v>
      </c>
      <c r="G53" s="55">
        <v>5.3303250749205002</v>
      </c>
      <c r="H53" s="14">
        <v>5.6455854293148304</v>
      </c>
      <c r="I53" s="14">
        <v>6.2020058640107996</v>
      </c>
      <c r="J53" s="14">
        <v>6.3951949943877899</v>
      </c>
      <c r="K53"/>
      <c r="L53"/>
      <c r="M53"/>
      <c r="N53"/>
      <c r="O53"/>
      <c r="P53" s="10"/>
      <c r="S53" s="25" t="s">
        <v>217</v>
      </c>
      <c r="T53" s="25">
        <v>4272394</v>
      </c>
      <c r="V53" s="17" t="s">
        <v>179</v>
      </c>
      <c r="W53" s="114">
        <v>7602</v>
      </c>
      <c r="X53" s="20">
        <v>1739655</v>
      </c>
    </row>
    <row r="54" spans="3:28" ht="11.25" customHeight="1" x14ac:dyDescent="0.25">
      <c r="C54" s="39">
        <v>18792</v>
      </c>
      <c r="D54" s="3" t="s">
        <v>200</v>
      </c>
      <c r="E54"/>
      <c r="F54" s="14">
        <v>20.3400378575198</v>
      </c>
      <c r="G54" s="55">
        <v>19.9993960682276</v>
      </c>
      <c r="H54" s="14">
        <v>22.7780308981819</v>
      </c>
      <c r="I54" s="14">
        <v>24.8597357618385</v>
      </c>
      <c r="J54" s="14">
        <v>26.525095733124701</v>
      </c>
      <c r="K54"/>
      <c r="L54"/>
      <c r="M54"/>
      <c r="N54"/>
      <c r="O54"/>
      <c r="P54" s="10"/>
      <c r="S54" s="25" t="s">
        <v>8</v>
      </c>
      <c r="T54" s="25">
        <v>4006321</v>
      </c>
      <c r="V54" s="26" t="s">
        <v>183</v>
      </c>
      <c r="W54" s="116"/>
      <c r="X54" s="20"/>
    </row>
    <row r="55" spans="3:28" ht="11.25" customHeight="1" x14ac:dyDescent="0.25">
      <c r="C55" s="39">
        <v>11576</v>
      </c>
      <c r="D55" s="3" t="s">
        <v>201</v>
      </c>
      <c r="E55"/>
      <c r="F55" s="14">
        <v>5.1899928487393003</v>
      </c>
      <c r="G55" s="55">
        <v>5.43953743737561</v>
      </c>
      <c r="H55" s="14">
        <v>5.2396646429603901</v>
      </c>
      <c r="I55" s="14">
        <v>6.7200400242006797</v>
      </c>
      <c r="J55" s="14">
        <v>6.1962004155422301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50</v>
      </c>
    </row>
    <row r="57" spans="3:28" ht="11.25" customHeight="1" x14ac:dyDescent="0.25">
      <c r="C57" s="39">
        <v>6419</v>
      </c>
      <c r="D57" s="3" t="s">
        <v>164</v>
      </c>
      <c r="E57"/>
      <c r="F57" s="14">
        <v>1.82994189617473</v>
      </c>
      <c r="G57" s="55">
        <v>2.23388658800783</v>
      </c>
      <c r="H57" s="14">
        <v>1.50762286619769</v>
      </c>
      <c r="I57" s="14">
        <v>2.3111310481376099</v>
      </c>
      <c r="J57" s="14">
        <v>2.2097295627873601</v>
      </c>
      <c r="K57"/>
      <c r="L57"/>
      <c r="M57"/>
      <c r="N57"/>
      <c r="O57"/>
      <c r="P57" s="10"/>
      <c r="S57" s="25" t="s">
        <v>338</v>
      </c>
      <c r="T57" s="25">
        <v>4963960</v>
      </c>
    </row>
    <row r="58" spans="3:28" ht="11.25" customHeight="1" x14ac:dyDescent="0.25">
      <c r="C58" s="39">
        <v>4963</v>
      </c>
      <c r="D58" s="3" t="s">
        <v>202</v>
      </c>
      <c r="E58"/>
      <c r="F58" s="14">
        <v>0.74783738543992795</v>
      </c>
      <c r="G58" s="55">
        <v>0.779446053234499</v>
      </c>
      <c r="H58" s="14">
        <v>0.74342019782615498</v>
      </c>
      <c r="I58" s="14">
        <v>0.77227860296968098</v>
      </c>
      <c r="J58" s="14">
        <v>0.77395158223387694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0</v>
      </c>
      <c r="G61" s="56">
        <v>0</v>
      </c>
      <c r="H61" s="13">
        <v>100000</v>
      </c>
      <c r="I61" s="13">
        <v>0</v>
      </c>
      <c r="J61" s="13">
        <v>0</v>
      </c>
      <c r="K61"/>
      <c r="L61"/>
      <c r="M61"/>
      <c r="N61"/>
      <c r="O61"/>
      <c r="P61" s="10"/>
      <c r="S61" s="25" t="s">
        <v>409</v>
      </c>
      <c r="T61" s="25">
        <v>4086899</v>
      </c>
      <c r="V61" s="28" t="s">
        <v>148</v>
      </c>
      <c r="X61" s="27">
        <f>IF(ISNUMBER(F49),F49,NA())</f>
        <v>6.3314724676463099</v>
      </c>
      <c r="Y61" s="27">
        <f>IF(ISNUMBER(G49),G49,NA())</f>
        <v>6.0626701438931203</v>
      </c>
      <c r="Z61" s="27">
        <f>IF(ISNUMBER(H49),H49,NA())</f>
        <v>5.9914426134720999</v>
      </c>
      <c r="AA61" s="27">
        <f>IF(ISNUMBER(I49),I49,NA())</f>
        <v>5.81720342532694</v>
      </c>
      <c r="AB61" s="27">
        <f>IF(ISNUMBER(J49),J49,NA())</f>
        <v>6.1080768036682302</v>
      </c>
    </row>
    <row r="62" spans="3:28" ht="11.25" customHeight="1" x14ac:dyDescent="0.25">
      <c r="C62" s="39">
        <v>7598</v>
      </c>
      <c r="D62" s="3" t="s">
        <v>204</v>
      </c>
      <c r="E62"/>
      <c r="F62" s="13">
        <v>75000</v>
      </c>
      <c r="G62" s="56">
        <v>0</v>
      </c>
      <c r="H62" s="13">
        <v>0</v>
      </c>
      <c r="I62" s="13">
        <v>100000</v>
      </c>
      <c r="J62" s="13">
        <v>0</v>
      </c>
      <c r="K62"/>
      <c r="L62"/>
      <c r="M62"/>
      <c r="N62"/>
      <c r="O62"/>
      <c r="P62" s="10"/>
      <c r="S62" s="25" t="s">
        <v>11</v>
      </c>
      <c r="T62" s="25">
        <v>4056975</v>
      </c>
      <c r="V62" s="118" t="s">
        <v>187</v>
      </c>
    </row>
    <row r="63" spans="3:28" ht="11.25" customHeight="1" x14ac:dyDescent="0.25">
      <c r="C63" s="39">
        <v>7599</v>
      </c>
      <c r="D63" s="3" t="s">
        <v>205</v>
      </c>
      <c r="E63"/>
      <c r="F63" s="13">
        <v>49800</v>
      </c>
      <c r="G63" s="56">
        <v>75000</v>
      </c>
      <c r="H63" s="13">
        <v>75000</v>
      </c>
      <c r="I63" s="13">
        <v>0</v>
      </c>
      <c r="J63" s="13">
        <v>230000</v>
      </c>
      <c r="K63"/>
      <c r="L63"/>
      <c r="M63"/>
      <c r="N63"/>
      <c r="O63"/>
      <c r="P63" s="10"/>
      <c r="S63" s="25" t="s">
        <v>270</v>
      </c>
      <c r="T63" s="25">
        <v>4098671</v>
      </c>
      <c r="V63" s="28" t="s">
        <v>188</v>
      </c>
    </row>
    <row r="64" spans="3:28" ht="11.25" customHeight="1" x14ac:dyDescent="0.25">
      <c r="C64" s="39">
        <v>7600</v>
      </c>
      <c r="D64" s="3" t="s">
        <v>206</v>
      </c>
      <c r="E64"/>
      <c r="F64" s="13">
        <v>19885</v>
      </c>
      <c r="G64" s="56">
        <v>49800</v>
      </c>
      <c r="H64" s="13">
        <v>75000</v>
      </c>
      <c r="I64" s="13">
        <v>75000</v>
      </c>
      <c r="J64" s="13">
        <v>0</v>
      </c>
      <c r="K64"/>
      <c r="L64"/>
      <c r="M64"/>
      <c r="N64"/>
      <c r="O64"/>
      <c r="P64" s="10"/>
      <c r="S64" s="25" t="s">
        <v>395</v>
      </c>
      <c r="T64" s="25">
        <v>4545218</v>
      </c>
      <c r="V64" s="28" t="s">
        <v>189</v>
      </c>
    </row>
    <row r="65" spans="3:28" ht="11.25" customHeight="1" x14ac:dyDescent="0.25">
      <c r="C65" s="39">
        <v>7601</v>
      </c>
      <c r="D65" s="3" t="s">
        <v>207</v>
      </c>
      <c r="E65"/>
      <c r="F65" s="13">
        <v>116300</v>
      </c>
      <c r="G65" s="56">
        <v>19885</v>
      </c>
      <c r="H65" s="13">
        <v>49800</v>
      </c>
      <c r="I65" s="13">
        <v>75000</v>
      </c>
      <c r="J65" s="13">
        <v>75000</v>
      </c>
      <c r="K65"/>
      <c r="L65"/>
      <c r="M65"/>
      <c r="N65"/>
      <c r="O65"/>
      <c r="P65" s="10"/>
      <c r="S65" s="25" t="s">
        <v>218</v>
      </c>
      <c r="T65" s="25">
        <v>4057157</v>
      </c>
      <c r="V65" s="28" t="s">
        <v>164</v>
      </c>
      <c r="X65" s="27">
        <f>IF(ISNUMBER(F57),F57,NA())</f>
        <v>1.82994189617473</v>
      </c>
      <c r="Y65" s="27">
        <f>IF(ISNUMBER(G57),G57,NA())</f>
        <v>2.23388658800783</v>
      </c>
      <c r="Z65" s="27">
        <f>IF(ISNUMBER(H57),H57,NA())</f>
        <v>1.50762286619769</v>
      </c>
      <c r="AA65" s="27">
        <f>IF(ISNUMBER(I57),I57,NA())</f>
        <v>2.3111310481376099</v>
      </c>
      <c r="AB65" s="27">
        <f>IF(ISNUMBER(J57),J57,NA())</f>
        <v>2.2097295627873601</v>
      </c>
    </row>
    <row r="66" spans="3:28" ht="11.25" customHeight="1" x14ac:dyDescent="0.25">
      <c r="C66" s="39">
        <v>7602</v>
      </c>
      <c r="D66" s="3" t="s">
        <v>208</v>
      </c>
      <c r="E66"/>
      <c r="F66" s="13">
        <v>1739655</v>
      </c>
      <c r="G66" s="56">
        <v>1855729</v>
      </c>
      <c r="H66" s="13">
        <v>1536859</v>
      </c>
      <c r="I66" s="13">
        <v>1584788</v>
      </c>
      <c r="J66" s="13">
        <v>1441123</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57.068175917486201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1458084</v>
      </c>
      <c r="G69" s="56">
        <v>1350729</v>
      </c>
      <c r="H69" s="13">
        <v>1346383</v>
      </c>
      <c r="I69" s="13">
        <v>1370752</v>
      </c>
      <c r="J69" s="13">
        <v>1349486</v>
      </c>
      <c r="K69" s="4"/>
      <c r="L69" s="4"/>
      <c r="M69" s="4"/>
      <c r="N69"/>
      <c r="O69"/>
      <c r="P69" s="10"/>
      <c r="S69" s="25" t="s">
        <v>340</v>
      </c>
      <c r="T69" s="25">
        <v>4057049</v>
      </c>
      <c r="V69" s="28" t="str">
        <f>"Total Debt -"</f>
        <v>Total Debt -</v>
      </c>
      <c r="X69" s="47">
        <f>F44</f>
        <v>42.786439497728097</v>
      </c>
    </row>
    <row r="70" spans="3:28" ht="11.25" customHeight="1" x14ac:dyDescent="0.25">
      <c r="C70" s="39">
        <v>18630</v>
      </c>
      <c r="D70" s="3" t="s">
        <v>135</v>
      </c>
      <c r="F70" s="13">
        <v>524397</v>
      </c>
      <c r="G70" s="56">
        <v>436449</v>
      </c>
      <c r="H70" s="13">
        <v>444185</v>
      </c>
      <c r="I70" s="13">
        <v>469118</v>
      </c>
      <c r="J70" s="13">
        <v>446803</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3.6444388678984101</v>
      </c>
      <c r="Y71" s="27">
        <f>IF(ISNUMBER(G52),G52,NA())</f>
        <v>3.7409602667748398</v>
      </c>
      <c r="Z71" s="27">
        <f>IF(ISNUMBER(H52),H52,NA())</f>
        <v>3.54306735056262</v>
      </c>
      <c r="AA71" s="27">
        <f>IF(ISNUMBER(I52),I52,NA())</f>
        <v>3.71142497554888</v>
      </c>
      <c r="AB71" s="27">
        <f>IF(ISNUMBER(J52),J52,NA())</f>
        <v>3.4191159508686702</v>
      </c>
    </row>
    <row r="72" spans="3:28" ht="11.25" customHeight="1" x14ac:dyDescent="0.25">
      <c r="C72" s="39">
        <v>18632</v>
      </c>
      <c r="D72" s="3" t="s">
        <v>137</v>
      </c>
      <c r="E72" s="5"/>
      <c r="F72" s="13">
        <v>361297</v>
      </c>
      <c r="G72" s="56">
        <v>352071</v>
      </c>
      <c r="H72" s="13">
        <v>355770</v>
      </c>
      <c r="I72" s="13">
        <v>364456</v>
      </c>
      <c r="J72" s="13">
        <v>346695</v>
      </c>
      <c r="K72"/>
      <c r="L72"/>
      <c r="M72"/>
      <c r="N72"/>
      <c r="O72"/>
      <c r="P72" s="10"/>
      <c r="S72" s="25" t="s">
        <v>271</v>
      </c>
      <c r="T72" s="25">
        <v>4082886</v>
      </c>
    </row>
    <row r="73" spans="3:28" ht="11.25" customHeight="1" x14ac:dyDescent="0.25">
      <c r="C73" s="39">
        <v>18636</v>
      </c>
      <c r="D73" s="3" t="s">
        <v>138</v>
      </c>
      <c r="F73" s="13">
        <v>175555</v>
      </c>
      <c r="G73" s="56">
        <v>171648</v>
      </c>
      <c r="H73" s="13">
        <v>169210</v>
      </c>
      <c r="I73" s="13">
        <v>165190</v>
      </c>
      <c r="J73" s="13">
        <v>162091</v>
      </c>
      <c r="K73"/>
      <c r="L73"/>
      <c r="M73"/>
      <c r="N73"/>
      <c r="O73"/>
      <c r="P73" s="10"/>
      <c r="S73" s="25" t="s">
        <v>396</v>
      </c>
      <c r="T73" s="25">
        <v>4235589</v>
      </c>
    </row>
    <row r="74" spans="3:28" ht="11.25" customHeight="1" x14ac:dyDescent="0.25">
      <c r="C74" s="39">
        <v>18635</v>
      </c>
      <c r="D74" s="3" t="s">
        <v>139</v>
      </c>
      <c r="F74" s="13">
        <v>67184</v>
      </c>
      <c r="G74" s="56">
        <v>81040</v>
      </c>
      <c r="H74" s="13">
        <v>42897</v>
      </c>
      <c r="I74" s="13">
        <v>38207</v>
      </c>
      <c r="J74" s="13">
        <v>44263</v>
      </c>
      <c r="K74"/>
      <c r="L74"/>
      <c r="M74"/>
      <c r="N74"/>
      <c r="O74"/>
      <c r="P74" s="10"/>
      <c r="S74" s="25" t="s">
        <v>288</v>
      </c>
      <c r="T74" s="25">
        <v>4304864</v>
      </c>
    </row>
    <row r="75" spans="3:28" ht="11.25" customHeight="1" x14ac:dyDescent="0.25">
      <c r="C75" s="39">
        <v>18634</v>
      </c>
      <c r="D75" s="3" t="s">
        <v>140</v>
      </c>
      <c r="F75" s="13">
        <v>1128433</v>
      </c>
      <c r="G75" s="56">
        <v>1041208</v>
      </c>
      <c r="H75" s="13">
        <v>1048057</v>
      </c>
      <c r="I75" s="13">
        <v>1073830</v>
      </c>
      <c r="J75" s="13">
        <v>1033941</v>
      </c>
      <c r="K75"/>
      <c r="L75"/>
      <c r="M75"/>
      <c r="N75"/>
      <c r="O75"/>
      <c r="P75" s="10"/>
      <c r="S75" s="25" t="s">
        <v>16</v>
      </c>
      <c r="T75" s="25">
        <v>4056958</v>
      </c>
    </row>
    <row r="76" spans="3:28" ht="11.25" customHeight="1" x14ac:dyDescent="0.25">
      <c r="C76" s="39">
        <v>6200</v>
      </c>
      <c r="D76" s="3" t="s">
        <v>141</v>
      </c>
      <c r="F76" s="13">
        <v>548926</v>
      </c>
      <c r="G76" s="56">
        <v>530035</v>
      </c>
      <c r="H76" s="13">
        <v>518110</v>
      </c>
      <c r="I76" s="13">
        <v>499977</v>
      </c>
      <c r="J76" s="13">
        <v>511527</v>
      </c>
      <c r="K76"/>
      <c r="L76"/>
      <c r="M76"/>
      <c r="N76"/>
      <c r="O76"/>
      <c r="P76" s="10"/>
      <c r="S76" s="25" t="s">
        <v>312</v>
      </c>
      <c r="T76" s="25">
        <v>4246977</v>
      </c>
    </row>
    <row r="77" spans="3:28" ht="11.25" customHeight="1" x14ac:dyDescent="0.25">
      <c r="C77" s="39">
        <v>28017</v>
      </c>
      <c r="D77" s="3" t="s">
        <v>150</v>
      </c>
      <c r="E77"/>
      <c r="F77" s="13">
        <v>548926</v>
      </c>
      <c r="G77" s="56">
        <v>530035</v>
      </c>
      <c r="H77" s="13">
        <v>518110</v>
      </c>
      <c r="I77" s="13">
        <v>499977</v>
      </c>
      <c r="J77" s="13">
        <v>511527</v>
      </c>
      <c r="K77"/>
      <c r="L77"/>
      <c r="M77"/>
      <c r="N77"/>
      <c r="O77"/>
      <c r="P77" s="10"/>
      <c r="S77" s="25" t="s">
        <v>272</v>
      </c>
      <c r="T77" s="25">
        <v>4142320</v>
      </c>
    </row>
    <row r="78" spans="3:28" ht="11.25" customHeight="1" x14ac:dyDescent="0.25">
      <c r="C78" s="39">
        <v>4424</v>
      </c>
      <c r="D78" s="3" t="s">
        <v>142</v>
      </c>
      <c r="F78" s="13">
        <v>282784</v>
      </c>
      <c r="G78" s="56">
        <v>266668</v>
      </c>
      <c r="H78" s="13">
        <v>257835</v>
      </c>
      <c r="I78" s="13">
        <v>244909</v>
      </c>
      <c r="J78" s="13">
        <v>261848</v>
      </c>
      <c r="K78"/>
      <c r="L78"/>
      <c r="M78"/>
      <c r="N78"/>
      <c r="O78"/>
      <c r="P78" s="10"/>
      <c r="S78" s="25" t="s">
        <v>273</v>
      </c>
      <c r="T78" s="25">
        <v>4237697</v>
      </c>
    </row>
    <row r="79" spans="3:28" ht="11.25" customHeight="1" x14ac:dyDescent="0.25">
      <c r="C79" s="39">
        <v>4427</v>
      </c>
      <c r="D79" s="3" t="s">
        <v>143</v>
      </c>
      <c r="F79" s="13">
        <v>36912</v>
      </c>
      <c r="G79" s="56">
        <v>28700</v>
      </c>
      <c r="H79" s="13">
        <v>24507</v>
      </c>
      <c r="I79" s="13">
        <v>17386</v>
      </c>
      <c r="J79" s="13">
        <v>48660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245872</v>
      </c>
      <c r="G81" s="93">
        <v>237968</v>
      </c>
      <c r="H81" s="92">
        <v>233328</v>
      </c>
      <c r="I81" s="92">
        <v>227523</v>
      </c>
      <c r="J81" s="92">
        <v>213188</v>
      </c>
      <c r="K81"/>
      <c r="L81"/>
      <c r="M81"/>
      <c r="N81"/>
      <c r="O81"/>
      <c r="P81" s="10"/>
      <c r="S81" s="25" t="s">
        <v>275</v>
      </c>
      <c r="T81" s="25">
        <v>4276419</v>
      </c>
    </row>
    <row r="82" spans="3:20" ht="11.25" customHeight="1" x14ac:dyDescent="0.25">
      <c r="C82" s="39">
        <v>833</v>
      </c>
      <c r="D82" s="94" t="s">
        <v>146</v>
      </c>
      <c r="E82" s="95"/>
      <c r="F82" s="96">
        <v>245872</v>
      </c>
      <c r="G82" s="97">
        <v>237968</v>
      </c>
      <c r="H82" s="96">
        <v>233328</v>
      </c>
      <c r="I82" s="96">
        <v>227523</v>
      </c>
      <c r="J82" s="96">
        <v>213188</v>
      </c>
      <c r="K82"/>
      <c r="L82"/>
      <c r="M82"/>
      <c r="N82"/>
      <c r="O82"/>
      <c r="P82" s="10"/>
      <c r="S82" s="25" t="s">
        <v>17</v>
      </c>
      <c r="T82" s="25">
        <v>4057059</v>
      </c>
    </row>
    <row r="83" spans="3:20" ht="11.25" customHeight="1" x14ac:dyDescent="0.25">
      <c r="C83" s="39">
        <v>47814</v>
      </c>
      <c r="D83" s="32" t="s">
        <v>190</v>
      </c>
      <c r="F83" s="13">
        <v>322</v>
      </c>
      <c r="G83" s="56">
        <v>551</v>
      </c>
      <c r="H83" s="13">
        <v>474</v>
      </c>
      <c r="I83" s="13">
        <v>722</v>
      </c>
      <c r="J83" s="13">
        <v>769</v>
      </c>
      <c r="K83" s="16"/>
      <c r="L83"/>
      <c r="M83"/>
      <c r="N83"/>
      <c r="O83"/>
      <c r="P83" s="10"/>
      <c r="S83" s="25" t="s">
        <v>18</v>
      </c>
      <c r="T83" s="25">
        <v>4057141</v>
      </c>
    </row>
    <row r="84" spans="3:20" ht="11.25" customHeight="1" x14ac:dyDescent="0.25">
      <c r="C84" s="39">
        <v>47813</v>
      </c>
      <c r="D84" s="29" t="s">
        <v>191</v>
      </c>
      <c r="E84"/>
      <c r="F84" s="13">
        <v>245550</v>
      </c>
      <c r="G84" s="56">
        <v>237417</v>
      </c>
      <c r="H84" s="13">
        <v>232854</v>
      </c>
      <c r="I84" s="13">
        <v>226801</v>
      </c>
      <c r="J84" s="13">
        <v>212419</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595873</v>
      </c>
      <c r="G87" s="56">
        <v>642401</v>
      </c>
      <c r="H87" s="13">
        <v>565146</v>
      </c>
      <c r="I87" s="13">
        <v>597640</v>
      </c>
      <c r="J87" s="13">
        <v>443601</v>
      </c>
      <c r="K87"/>
      <c r="L87"/>
      <c r="M87"/>
      <c r="N87"/>
      <c r="O87"/>
      <c r="P87" s="10"/>
      <c r="S87" s="25" t="s">
        <v>21</v>
      </c>
      <c r="T87" s="25">
        <v>4057039</v>
      </c>
    </row>
    <row r="88" spans="3:20" ht="11.25" customHeight="1" x14ac:dyDescent="0.25">
      <c r="C88" s="39">
        <v>18807</v>
      </c>
      <c r="D88" s="3" t="s">
        <v>152</v>
      </c>
      <c r="E88"/>
      <c r="F88" s="13">
        <v>4901822</v>
      </c>
      <c r="G88" s="56">
        <v>4709510</v>
      </c>
      <c r="H88" s="13">
        <v>4531454</v>
      </c>
      <c r="I88" s="13">
        <v>4395735</v>
      </c>
      <c r="J88" s="13">
        <v>4283875</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123824</v>
      </c>
      <c r="G90" s="56">
        <v>126948</v>
      </c>
      <c r="H90" s="13">
        <v>98218</v>
      </c>
      <c r="I90" s="13">
        <v>101178</v>
      </c>
      <c r="J90" s="13">
        <v>115698</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7210515</v>
      </c>
      <c r="G92" s="97">
        <v>7095244</v>
      </c>
      <c r="H92" s="96">
        <v>6641201</v>
      </c>
      <c r="I92" s="96">
        <v>6382754</v>
      </c>
      <c r="J92" s="96">
        <v>6045405</v>
      </c>
      <c r="K92"/>
      <c r="L92"/>
      <c r="M92"/>
      <c r="N92"/>
      <c r="O92"/>
      <c r="P92" s="10"/>
      <c r="S92" s="25" t="s">
        <v>24</v>
      </c>
      <c r="T92" s="25">
        <v>4004172</v>
      </c>
    </row>
    <row r="93" spans="3:20" ht="11.25" customHeight="1" x14ac:dyDescent="0.25">
      <c r="C93" s="39">
        <v>6361</v>
      </c>
      <c r="D93" s="3" t="s">
        <v>157</v>
      </c>
      <c r="E93"/>
      <c r="F93" s="13">
        <v>325624</v>
      </c>
      <c r="G93" s="56">
        <v>287571</v>
      </c>
      <c r="H93" s="13">
        <v>374859</v>
      </c>
      <c r="I93" s="13">
        <v>258592</v>
      </c>
      <c r="J93" s="13">
        <v>200749</v>
      </c>
      <c r="K93"/>
      <c r="L93"/>
      <c r="M93"/>
      <c r="N93"/>
      <c r="O93"/>
      <c r="P93" s="10"/>
      <c r="S93" s="25" t="s">
        <v>25</v>
      </c>
      <c r="T93" s="25">
        <v>4000672</v>
      </c>
    </row>
    <row r="94" spans="3:20" ht="11.25" customHeight="1" x14ac:dyDescent="0.25">
      <c r="C94" s="39">
        <v>6148</v>
      </c>
      <c r="D94" s="3" t="s">
        <v>158</v>
      </c>
      <c r="E94"/>
      <c r="F94" s="13">
        <v>2000640</v>
      </c>
      <c r="G94" s="56">
        <v>2000414</v>
      </c>
      <c r="H94" s="13">
        <v>1736659</v>
      </c>
      <c r="I94" s="13">
        <v>1834788</v>
      </c>
      <c r="J94" s="13">
        <v>1746123</v>
      </c>
      <c r="K94"/>
      <c r="L94"/>
      <c r="M94"/>
      <c r="N94"/>
      <c r="O94"/>
      <c r="P94" s="10"/>
      <c r="S94" s="25" t="s">
        <v>26</v>
      </c>
      <c r="T94" s="25">
        <v>4059402</v>
      </c>
    </row>
    <row r="95" spans="3:20" ht="11.25" customHeight="1" x14ac:dyDescent="0.25">
      <c r="C95" s="39">
        <v>18082</v>
      </c>
      <c r="D95" s="3" t="s">
        <v>159</v>
      </c>
      <c r="E95"/>
      <c r="F95" s="13">
        <v>63485</v>
      </c>
      <c r="G95" s="56">
        <v>48752</v>
      </c>
      <c r="H95" s="13">
        <v>45131</v>
      </c>
      <c r="I95" s="13">
        <v>43216</v>
      </c>
      <c r="J95" s="13">
        <v>44566</v>
      </c>
      <c r="K95"/>
      <c r="L95"/>
      <c r="M95"/>
      <c r="N95"/>
      <c r="O95"/>
      <c r="P95" s="10"/>
      <c r="S95" s="25" t="s">
        <v>27</v>
      </c>
      <c r="T95" s="25">
        <v>4057080</v>
      </c>
    </row>
    <row r="96" spans="3:20" ht="11.25" customHeight="1" x14ac:dyDescent="0.25">
      <c r="C96" s="39">
        <v>845</v>
      </c>
      <c r="D96" s="3" t="s">
        <v>173</v>
      </c>
      <c r="E96"/>
      <c r="F96" s="13">
        <v>2000640</v>
      </c>
      <c r="G96" s="56">
        <v>2000414</v>
      </c>
      <c r="H96" s="13">
        <v>1836659</v>
      </c>
      <c r="I96" s="13">
        <v>1834788</v>
      </c>
      <c r="J96" s="13">
        <v>1746123</v>
      </c>
      <c r="K96"/>
      <c r="L96"/>
      <c r="M96"/>
      <c r="N96"/>
      <c r="O96"/>
      <c r="P96" s="10"/>
      <c r="S96" s="25" t="s">
        <v>28</v>
      </c>
      <c r="T96" s="25">
        <v>4057041</v>
      </c>
    </row>
    <row r="97" spans="3:20" ht="11.25" customHeight="1" x14ac:dyDescent="0.25">
      <c r="C97" s="39">
        <v>49691</v>
      </c>
      <c r="D97" s="32" t="s">
        <v>192</v>
      </c>
      <c r="E97"/>
      <c r="F97" s="13">
        <v>2668436</v>
      </c>
      <c r="G97" s="56">
        <v>2559980</v>
      </c>
      <c r="H97" s="13">
        <v>2464628</v>
      </c>
      <c r="I97" s="13">
        <v>2370360</v>
      </c>
      <c r="J97" s="13">
        <v>2251385</v>
      </c>
      <c r="K97"/>
      <c r="L97"/>
      <c r="M97"/>
      <c r="N97"/>
      <c r="O97"/>
      <c r="P97" s="10"/>
      <c r="S97" s="25" t="s">
        <v>431</v>
      </c>
      <c r="T97" s="25">
        <v>4072145</v>
      </c>
    </row>
    <row r="98" spans="3:20" ht="11.25" customHeight="1" x14ac:dyDescent="0.25">
      <c r="C98" s="48">
        <v>47772</v>
      </c>
      <c r="D98" s="99" t="s">
        <v>193</v>
      </c>
      <c r="E98" s="10"/>
      <c r="F98" s="92">
        <v>6798</v>
      </c>
      <c r="G98" s="93">
        <v>6476</v>
      </c>
      <c r="H98" s="92">
        <v>5925</v>
      </c>
      <c r="I98" s="92">
        <v>5451</v>
      </c>
      <c r="J98" s="92">
        <v>4729</v>
      </c>
      <c r="K98"/>
      <c r="L98"/>
      <c r="M98"/>
      <c r="N98"/>
      <c r="O98"/>
      <c r="P98" s="10"/>
      <c r="S98" s="25" t="s">
        <v>29</v>
      </c>
      <c r="T98" s="25">
        <v>4057081</v>
      </c>
    </row>
    <row r="99" spans="3:20" ht="11.25" customHeight="1" x14ac:dyDescent="0.25">
      <c r="C99" s="39">
        <v>3800</v>
      </c>
      <c r="D99" s="94" t="s">
        <v>160</v>
      </c>
      <c r="E99" s="95"/>
      <c r="F99" s="96">
        <v>2675234</v>
      </c>
      <c r="G99" s="97">
        <v>2566456</v>
      </c>
      <c r="H99" s="96">
        <v>2470553</v>
      </c>
      <c r="I99" s="96">
        <v>2375811</v>
      </c>
      <c r="J99" s="96">
        <v>2256114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4675874</v>
      </c>
      <c r="G101" s="56">
        <v>4566870</v>
      </c>
      <c r="H101" s="13">
        <v>4307212</v>
      </c>
      <c r="I101" s="13">
        <v>4210599</v>
      </c>
      <c r="J101" s="13">
        <v>4002237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363264</v>
      </c>
      <c r="G104" s="56">
        <v>388131</v>
      </c>
      <c r="H104" s="13">
        <v>366625</v>
      </c>
      <c r="I104" s="13">
        <v>491626</v>
      </c>
      <c r="J104" s="13">
        <v>435161</v>
      </c>
      <c r="K104"/>
      <c r="L104"/>
      <c r="M104"/>
      <c r="N104"/>
      <c r="O104"/>
      <c r="P104" s="10"/>
      <c r="S104" s="25" t="s">
        <v>410</v>
      </c>
      <c r="T104" s="25">
        <v>4057043</v>
      </c>
    </row>
    <row r="105" spans="3:20" ht="11.25" customHeight="1" x14ac:dyDescent="0.25">
      <c r="C105" s="39">
        <v>4993</v>
      </c>
      <c r="D105" s="3" t="s">
        <v>168</v>
      </c>
      <c r="E105"/>
      <c r="F105" s="13">
        <v>-273653</v>
      </c>
      <c r="G105" s="56">
        <v>-347258</v>
      </c>
      <c r="H105" s="13">
        <v>-280492</v>
      </c>
      <c r="I105" s="13">
        <v>-258177</v>
      </c>
      <c r="J105" s="13">
        <v>-280441</v>
      </c>
      <c r="K105"/>
      <c r="L105"/>
      <c r="M105"/>
      <c r="N105"/>
      <c r="O105"/>
      <c r="P105" s="10"/>
      <c r="S105" s="25" t="s">
        <v>261</v>
      </c>
      <c r="T105" s="25">
        <v>4057083</v>
      </c>
    </row>
    <row r="106" spans="3:20" ht="11.25" customHeight="1" x14ac:dyDescent="0.25">
      <c r="C106" s="39">
        <v>4992</v>
      </c>
      <c r="D106" s="3" t="s">
        <v>169</v>
      </c>
      <c r="E106"/>
      <c r="F106" s="13">
        <v>-149484</v>
      </c>
      <c r="G106" s="56">
        <v>16989</v>
      </c>
      <c r="H106" s="13">
        <v>-136371</v>
      </c>
      <c r="I106" s="13">
        <v>-42606</v>
      </c>
      <c r="J106" s="13">
        <v>-139551</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-59873</v>
      </c>
      <c r="G108" s="56">
        <v>57862</v>
      </c>
      <c r="H108" s="13">
        <v>-50238</v>
      </c>
      <c r="I108" s="13">
        <v>190843</v>
      </c>
      <c r="J108" s="13">
        <v>15169</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3.42837711248866</v>
      </c>
      <c r="G111" s="55">
        <v>3.4703297130776098</v>
      </c>
      <c r="H111" s="14">
        <v>3.6086814409848502</v>
      </c>
      <c r="I111" s="14">
        <v>3.64466717650807</v>
      </c>
      <c r="J111" s="14">
        <v>3.4052625048912502</v>
      </c>
      <c r="K111"/>
      <c r="L111"/>
      <c r="M111"/>
      <c r="N111"/>
      <c r="O111"/>
      <c r="P111" s="10"/>
      <c r="S111" s="25" t="s">
        <v>291</v>
      </c>
      <c r="T111" s="25">
        <v>4062444</v>
      </c>
    </row>
    <row r="112" spans="3:20" ht="11.25" customHeight="1" x14ac:dyDescent="0.25">
      <c r="C112" s="39">
        <v>284</v>
      </c>
      <c r="D112" s="3" t="s">
        <v>166</v>
      </c>
      <c r="E112"/>
      <c r="F112" s="14">
        <v>9.3780078408158403</v>
      </c>
      <c r="G112" s="55">
        <v>9.4561538309849809</v>
      </c>
      <c r="H112" s="14">
        <v>9.6333133093458407</v>
      </c>
      <c r="I112" s="14">
        <v>9.8393509928226006</v>
      </c>
      <c r="J112" s="14">
        <v>9.6803137106749197</v>
      </c>
      <c r="K112"/>
      <c r="L112"/>
      <c r="M112"/>
      <c r="N112"/>
      <c r="O112"/>
      <c r="P112" s="10"/>
      <c r="S112" s="25" t="s">
        <v>36</v>
      </c>
      <c r="T112" s="25">
        <v>4057103</v>
      </c>
    </row>
    <row r="113" spans="2:20" ht="11.25" customHeight="1" x14ac:dyDescent="0.25">
      <c r="C113" s="39">
        <v>18791</v>
      </c>
      <c r="D113" s="76" t="s">
        <v>172</v>
      </c>
      <c r="E113" s="61"/>
      <c r="F113" s="100">
        <v>5.3192327685178498</v>
      </c>
      <c r="G113" s="101">
        <v>5.2889052960840601</v>
      </c>
      <c r="H113" s="100">
        <v>5.4800213573056897</v>
      </c>
      <c r="I113" s="100">
        <v>5.4587983064560701</v>
      </c>
      <c r="J113" s="100">
        <v>5.3954515011104203</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FEB4766-6E97-45CA-9894-858E9D995D5C}">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3:I5"/>
  <sheetViews>
    <sheetView workbookViewId="0"/>
  </sheetViews>
  <sheetFormatPr defaultRowHeight="13.2" x14ac:dyDescent="0.25"/>
  <sheetData>
    <row r="3" spans="1:9" x14ac:dyDescent="0.25">
      <c r="A3" t="s">
        <v>244</v>
      </c>
      <c r="B3">
        <v>238101</v>
      </c>
      <c r="C3">
        <v>1</v>
      </c>
      <c r="G3" s="46" t="s">
        <v>250</v>
      </c>
      <c r="I3" t="str">
        <f>SUBSTITUTE(G3,"SelCompany",CompanyName)</f>
        <v>&lt;SavedQuery Version="1" DateCreated="2012-09-04T18:45:41.3686943+05:30" Perspective="238101" Name="PendingCases"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r="True" id="3056" mask="" masktype="" maskkey="" enabled="" /&gt;&lt;CriteriaItem k="238147" c="Completed" o="0" v="1" r="False"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v>
      </c>
    </row>
    <row r="4" spans="1:9" x14ac:dyDescent="0.25">
      <c r="A4" t="s">
        <v>245</v>
      </c>
      <c r="B4">
        <v>238101</v>
      </c>
      <c r="C4">
        <v>1</v>
      </c>
      <c r="G4" s="46" t="s">
        <v>251</v>
      </c>
      <c r="I4" t="str">
        <f>SUBSTITUTE(G4,"SelCompany",CompanyName)</f>
        <v>&lt;SavedQuery Version="1" DateCreated="2012-09-04T18:46:28.9160966+05:30" Perspective="238101" Name="CompletedCases"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r="False" id="3056" mask="" masktype="" maskkey="" enabled="" /&gt;&lt;CriteriaItem k="238147" c="Completed" o="0" v="1" r="True"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v>
      </c>
    </row>
    <row r="5" spans="1:9" x14ac:dyDescent="0.25">
      <c r="A5" t="s">
        <v>267</v>
      </c>
      <c r="B5">
        <v>130500</v>
      </c>
      <c r="C5">
        <v>2</v>
      </c>
    </row>
  </sheetData>
  <phoneticPr fontId="1" type="noConversion"/>
  <pageMargins left="0.75" right="0.75" top="1" bottom="1" header="0.5" footer="0.5"/>
  <headerFooter alignWithMargins="0"/>
  <legacy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98F73-6BB6-47A9-AA15-9C8AAB11E38F}">
  <sheetPr codeName="Sheet54">
    <outlinePr summaryRight="0"/>
    <pageSetUpPr autoPageBreaks="0"/>
  </sheetPr>
  <dimension ref="A1:AB460"/>
  <sheetViews>
    <sheetView showGridLines="0" topLeftCell="A16" zoomScaleNormal="100" workbookViewId="0">
      <selection activeCell="F42" sqref="F4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268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Algonquin Power &amp; Utilities 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_xll.SNL.Clients.Office.Excel.Functions.SNLTable(1,'IDA (2)'!F20:G20,'IDA (2)'!C24:C35,'IDA (2)'!F21:G21,,"Options:Curr=USD,Mag=SNLstandard,ConvMethod=SNLrecommended")</f>
        <v>SNLTable</v>
      </c>
      <c r="D20" s="10"/>
      <c r="E20" s="10"/>
      <c r="F20" s="22">
        <f>VLOOKUP(V40,S:T,2,FALSE)</f>
        <v>4142273</v>
      </c>
      <c r="G20" s="51">
        <f>F20</f>
        <v>4142273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373</v>
      </c>
      <c r="H24" s="129"/>
      <c r="I24"/>
      <c r="J24"/>
      <c r="K24"/>
      <c r="L24"/>
      <c r="M24"/>
      <c r="N24"/>
      <c r="O24"/>
      <c r="P24" s="10"/>
      <c r="V24" t="str">
        <f>SUBSTITUTE(Company_Name,"&amp;","&amp;amp;")</f>
        <v>Algonquin Power &amp;amp; Utilities Corp.</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44497</v>
      </c>
      <c r="G26" s="78"/>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_xll.SNL.Clients.Office.Excel.Functions.SNLTable(1,'IDA (2)'!F36:J36,'IDA (2)'!C41:C113,'IDA (2)'!F37:J37,,"Options:Curr=USD,Mag=SNLstandard,ConvMethod=SNLrecommended")</f>
        <v>SNLTable</v>
      </c>
      <c r="E36"/>
      <c r="F36" s="11">
        <f>F20</f>
        <v>4142273</v>
      </c>
      <c r="G36" s="54">
        <f>F20</f>
        <v>4142273</v>
      </c>
      <c r="H36" s="11">
        <f>F20</f>
        <v>4142273</v>
      </c>
      <c r="I36" s="11">
        <f>F20</f>
        <v>4142273</v>
      </c>
      <c r="J36" s="11">
        <f>F20</f>
        <v>4142273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Algonquin Power &amp; Utilities 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40.682221604090401</v>
      </c>
      <c r="G42" s="55">
        <v>47.549868456465902</v>
      </c>
      <c r="H42" s="31">
        <v>42.453081399956503</v>
      </c>
      <c r="I42" s="14">
        <v>40.493282272008003</v>
      </c>
      <c r="J42" s="14">
        <v>39.237850147507999</v>
      </c>
      <c r="K42"/>
      <c r="L42"/>
      <c r="M42"/>
      <c r="N42"/>
      <c r="O42"/>
      <c r="P42" s="10"/>
      <c r="S42" s="25" t="s">
        <v>335</v>
      </c>
      <c r="T42" s="25">
        <v>4056935</v>
      </c>
      <c r="V42" s="8" t="str">
        <f>_xll.SNL.Clients.Office.Excel.Functions.SNLTable(1,'IDA (2)'!X42,'IDA (2)'!W48:W56,'IDA (2)'!X43,,"Options:Curr=USD,Mag=SNLstandard,ConvMethod=SNLrecommended")</f>
        <v>SNLTable</v>
      </c>
      <c r="W42" s="3"/>
      <c r="X42" s="7">
        <f>F36</f>
        <v>4142273</v>
      </c>
    </row>
    <row r="43" spans="3:24" ht="11.25" customHeight="1" x14ac:dyDescent="0.25">
      <c r="C43" s="39">
        <v>18869</v>
      </c>
      <c r="D43" s="3" t="s">
        <v>196</v>
      </c>
      <c r="E43"/>
      <c r="F43" s="14">
        <v>1.3212496523008399</v>
      </c>
      <c r="G43" s="55">
        <v>1.74594662035288</v>
      </c>
      <c r="H43" s="31">
        <v>2.1199078369955702</v>
      </c>
      <c r="I43" s="14">
        <v>2.49316944972895</v>
      </c>
      <c r="J43" s="14">
        <v>2.8547277987559299</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44.786770799579003</v>
      </c>
      <c r="G44" s="55">
        <v>43.260074228238601</v>
      </c>
      <c r="H44" s="31">
        <v>45.496666734531701</v>
      </c>
      <c r="I44" s="14">
        <v>45.367664674871001</v>
      </c>
      <c r="J44" s="14">
        <v>47.929157136656897</v>
      </c>
      <c r="K44"/>
      <c r="L44"/>
      <c r="M44"/>
      <c r="N44"/>
      <c r="O44"/>
      <c r="P44" s="10"/>
      <c r="S44" s="25" t="s">
        <v>408</v>
      </c>
      <c r="T44" s="25">
        <v>4024697</v>
      </c>
      <c r="V44" s="3"/>
      <c r="W44" s="3"/>
      <c r="X44" s="7">
        <v>1</v>
      </c>
    </row>
    <row r="45" spans="3:24" ht="11.25" customHeight="1" x14ac:dyDescent="0.25">
      <c r="C45" s="39">
        <v>18861</v>
      </c>
      <c r="D45" s="3" t="s">
        <v>163</v>
      </c>
      <c r="E45"/>
      <c r="F45" s="14">
        <v>42.231741134029797</v>
      </c>
      <c r="G45" s="55">
        <v>41.934985445471298</v>
      </c>
      <c r="H45" s="31">
        <v>42.877916456313798</v>
      </c>
      <c r="I45" s="14">
        <v>45.191153272312803</v>
      </c>
      <c r="J45" s="14">
        <v>47.737643050829902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1.9403170195534001</v>
      </c>
      <c r="G47" s="55">
        <v>1.97170993181631</v>
      </c>
      <c r="H47" s="14">
        <v>1.99121221496692</v>
      </c>
      <c r="I47" s="14">
        <v>2.4605336731641998</v>
      </c>
      <c r="J47" s="14">
        <v>2.4007599335535499</v>
      </c>
      <c r="K47"/>
      <c r="L47"/>
      <c r="M47"/>
      <c r="N47"/>
      <c r="O47"/>
      <c r="P47" s="10"/>
      <c r="S47" s="25" t="s">
        <v>215</v>
      </c>
      <c r="T47" s="25">
        <v>4056955</v>
      </c>
      <c r="V47" s="3"/>
      <c r="W47" s="3"/>
      <c r="X47" s="7"/>
    </row>
    <row r="48" spans="3:24" ht="11.25" customHeight="1" x14ac:dyDescent="0.25">
      <c r="C48" s="39">
        <v>18778</v>
      </c>
      <c r="D48" s="3" t="s">
        <v>197</v>
      </c>
      <c r="E48"/>
      <c r="F48" s="14">
        <v>1.86270537324838</v>
      </c>
      <c r="G48" s="55">
        <v>1.89018009637297</v>
      </c>
      <c r="H48" s="14">
        <v>1.90353312335577</v>
      </c>
      <c r="I48" s="14">
        <v>2.3384869213799799</v>
      </c>
      <c r="J48" s="14">
        <v>2.2841666717129199</v>
      </c>
      <c r="K48" s="4"/>
      <c r="L48" s="4"/>
      <c r="M48" s="4"/>
      <c r="N48" s="4"/>
      <c r="O48" s="4"/>
      <c r="P48" s="44"/>
      <c r="Q48" s="44"/>
      <c r="S48" s="25" t="s">
        <v>5</v>
      </c>
      <c r="T48" s="25">
        <v>4022309</v>
      </c>
      <c r="V48" s="17" t="s">
        <v>174</v>
      </c>
      <c r="W48" s="114">
        <v>7597</v>
      </c>
      <c r="X48" s="20">
        <v>834645</v>
      </c>
    </row>
    <row r="49" spans="3:28" ht="11.25" customHeight="1" x14ac:dyDescent="0.25">
      <c r="C49" s="39">
        <v>7270</v>
      </c>
      <c r="D49" s="3" t="s">
        <v>148</v>
      </c>
      <c r="E49"/>
      <c r="F49" s="14">
        <v>3.60169216526528</v>
      </c>
      <c r="G49" s="55">
        <v>7.0820627260435103</v>
      </c>
      <c r="H49" s="14">
        <v>5.6249393899321198</v>
      </c>
      <c r="I49" s="14">
        <v>3.5850523935365999</v>
      </c>
      <c r="J49" s="14">
        <v>3.77179730718384</v>
      </c>
      <c r="K49"/>
      <c r="L49"/>
      <c r="M49"/>
      <c r="N49"/>
      <c r="O49"/>
      <c r="P49" s="10"/>
      <c r="S49" s="25" t="s">
        <v>6</v>
      </c>
      <c r="T49" s="25">
        <v>4057038</v>
      </c>
      <c r="V49" s="17" t="s">
        <v>175</v>
      </c>
      <c r="W49" s="114">
        <v>7598</v>
      </c>
      <c r="X49" s="20">
        <v>125520</v>
      </c>
    </row>
    <row r="50" spans="3:28" ht="11.25" customHeight="1" x14ac:dyDescent="0.25">
      <c r="C50" s="39">
        <v>11512</v>
      </c>
      <c r="D50" s="3" t="s">
        <v>198</v>
      </c>
      <c r="E50"/>
      <c r="F50" s="14">
        <v>3.3867274898539099</v>
      </c>
      <c r="G50" s="55">
        <v>6.9051934746630899</v>
      </c>
      <c r="H50" s="14">
        <v>5.4347858127954396</v>
      </c>
      <c r="I50" s="14">
        <v>3.4096475069468299</v>
      </c>
      <c r="J50" s="14">
        <v>3.8783523150352202</v>
      </c>
      <c r="K50"/>
      <c r="L50"/>
      <c r="M50"/>
      <c r="N50"/>
      <c r="O50"/>
      <c r="P50" s="10"/>
      <c r="S50" s="25" t="s">
        <v>269</v>
      </c>
      <c r="T50" s="25">
        <v>4135391</v>
      </c>
      <c r="V50" s="18" t="s">
        <v>176</v>
      </c>
      <c r="W50" s="115">
        <v>7599</v>
      </c>
      <c r="X50" s="20">
        <v>374550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44951</v>
      </c>
    </row>
    <row r="52" spans="3:28" ht="11.25" customHeight="1" x14ac:dyDescent="0.25">
      <c r="C52" s="39">
        <v>18788</v>
      </c>
      <c r="D52" s="3" t="s">
        <v>210</v>
      </c>
      <c r="E52"/>
      <c r="F52" s="14">
        <v>8.3960931051250096</v>
      </c>
      <c r="G52" s="55">
        <v>3.2351232238596501</v>
      </c>
      <c r="H52" s="14">
        <v>3.7800909577130599</v>
      </c>
      <c r="I52" s="14">
        <v>6.4671184246476097</v>
      </c>
      <c r="J52" s="14">
        <v>0</v>
      </c>
      <c r="K52"/>
      <c r="L52"/>
      <c r="M52"/>
      <c r="N52"/>
      <c r="O52"/>
      <c r="P52" s="10"/>
      <c r="S52" s="25" t="s">
        <v>7</v>
      </c>
      <c r="T52" s="25">
        <v>4007308</v>
      </c>
      <c r="V52" s="19" t="s">
        <v>178</v>
      </c>
      <c r="W52" s="114">
        <v>7601</v>
      </c>
      <c r="X52" s="20">
        <v>1172284</v>
      </c>
    </row>
    <row r="53" spans="3:28" ht="11.25" customHeight="1" x14ac:dyDescent="0.25">
      <c r="C53" s="39">
        <v>18794</v>
      </c>
      <c r="D53" s="3" t="s">
        <v>199</v>
      </c>
      <c r="E53"/>
      <c r="F53" s="14">
        <v>2.2167315741754199</v>
      </c>
      <c r="G53" s="55">
        <v>3.92761888830224</v>
      </c>
      <c r="H53" s="14">
        <v>4.1224984571982697</v>
      </c>
      <c r="I53" s="14">
        <v>4.4395403568282497</v>
      </c>
      <c r="J53" s="14">
        <v>3.3379882173249</v>
      </c>
      <c r="K53"/>
      <c r="L53"/>
      <c r="M53"/>
      <c r="N53"/>
      <c r="O53"/>
      <c r="P53" s="10"/>
      <c r="S53" s="25" t="s">
        <v>217</v>
      </c>
      <c r="T53" s="25">
        <v>4272394</v>
      </c>
      <c r="V53" s="17" t="s">
        <v>179</v>
      </c>
      <c r="W53" s="114">
        <v>7602</v>
      </c>
      <c r="X53" s="20">
        <v>3671384</v>
      </c>
    </row>
    <row r="54" spans="3:28" ht="11.25" customHeight="1" x14ac:dyDescent="0.25">
      <c r="C54" s="39">
        <v>18792</v>
      </c>
      <c r="D54" s="3" t="s">
        <v>200</v>
      </c>
      <c r="E54"/>
      <c r="F54" s="14">
        <v>4.0466042547369501</v>
      </c>
      <c r="G54" s="55">
        <v>13.4052234422818</v>
      </c>
      <c r="H54" s="14">
        <v>14.7410174407032</v>
      </c>
      <c r="I54" s="14">
        <v>14.864824824535299</v>
      </c>
      <c r="J54" s="14">
        <v>0</v>
      </c>
      <c r="K54"/>
      <c r="L54"/>
      <c r="M54"/>
      <c r="N54"/>
      <c r="O54"/>
      <c r="P54" s="10"/>
      <c r="S54" s="25" t="s">
        <v>8</v>
      </c>
      <c r="T54" s="25">
        <v>4006321</v>
      </c>
      <c r="V54" s="26" t="s">
        <v>183</v>
      </c>
      <c r="W54" s="116"/>
      <c r="X54" s="20"/>
    </row>
    <row r="55" spans="3:28" ht="11.25" customHeight="1" x14ac:dyDescent="0.25">
      <c r="C55" s="39">
        <v>11576</v>
      </c>
      <c r="D55" s="3" t="s">
        <v>201</v>
      </c>
      <c r="E55"/>
      <c r="F55" s="14">
        <v>1.75143399791939</v>
      </c>
      <c r="G55" s="55">
        <v>3.7769245990304201</v>
      </c>
      <c r="H55" s="14">
        <v>4.36804637221194</v>
      </c>
      <c r="I55" s="14">
        <v>4.4864513075375703</v>
      </c>
      <c r="J55" s="14">
        <v>3.0957695319017899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268</v>
      </c>
    </row>
    <row r="57" spans="3:28" ht="11.25" customHeight="1" x14ac:dyDescent="0.25">
      <c r="C57" s="39">
        <v>6419</v>
      </c>
      <c r="D57" s="3" t="s">
        <v>164</v>
      </c>
      <c r="E57"/>
      <c r="F57" s="14">
        <v>0.68786894231163798</v>
      </c>
      <c r="G57" s="55">
        <v>0.72765638541505295</v>
      </c>
      <c r="H57" s="14">
        <v>0.58847724828166703</v>
      </c>
      <c r="I57" s="14">
        <v>0.98521787402726801</v>
      </c>
      <c r="J57" s="14">
        <v>0.88358775242451604</v>
      </c>
      <c r="K57"/>
      <c r="L57"/>
      <c r="M57"/>
      <c r="N57"/>
      <c r="O57"/>
      <c r="P57" s="10"/>
      <c r="S57" s="25" t="s">
        <v>338</v>
      </c>
      <c r="T57" s="25">
        <v>4963960</v>
      </c>
    </row>
    <row r="58" spans="3:28" ht="11.25" customHeight="1" x14ac:dyDescent="0.25">
      <c r="C58" s="39">
        <v>4963</v>
      </c>
      <c r="D58" s="3" t="s">
        <v>202</v>
      </c>
      <c r="E58"/>
      <c r="F58" s="14">
        <v>0.84627040702219503</v>
      </c>
      <c r="G58" s="55">
        <v>0.80648229748560196</v>
      </c>
      <c r="H58" s="14">
        <v>0.89759916670354301</v>
      </c>
      <c r="I58" s="14">
        <v>0.90699906586086598</v>
      </c>
      <c r="J58" s="14">
        <v>0.93198066323303497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834645</v>
      </c>
      <c r="G61" s="56">
        <v>334352</v>
      </c>
      <c r="H61" s="13">
        <v>225552</v>
      </c>
      <c r="I61" s="13">
        <v>13048</v>
      </c>
      <c r="J61" s="13">
        <v>12364</v>
      </c>
      <c r="K61"/>
      <c r="L61"/>
      <c r="M61"/>
      <c r="N61"/>
      <c r="O61"/>
      <c r="P61" s="10"/>
      <c r="S61" s="25" t="s">
        <v>409</v>
      </c>
      <c r="T61" s="25">
        <v>4086899</v>
      </c>
      <c r="V61" s="28" t="s">
        <v>148</v>
      </c>
      <c r="X61" s="27">
        <f>IF(ISNUMBER(F49),F49,NA())</f>
        <v>3.60169216526528</v>
      </c>
      <c r="Y61" s="27">
        <f>IF(ISNUMBER(G49),G49,NA())</f>
        <v>7.0820627260435103</v>
      </c>
      <c r="Z61" s="27">
        <f>IF(ISNUMBER(H49),H49,NA())</f>
        <v>5.6249393899321198</v>
      </c>
      <c r="AA61" s="27">
        <f>IF(ISNUMBER(I49),I49,NA())</f>
        <v>3.5850523935365999</v>
      </c>
      <c r="AB61" s="27">
        <f>IF(ISNUMBER(J49),J49,NA())</f>
        <v>3.77179730718384</v>
      </c>
    </row>
    <row r="62" spans="3:28" ht="11.25" customHeight="1" x14ac:dyDescent="0.25">
      <c r="C62" s="39">
        <v>7598</v>
      </c>
      <c r="D62" s="3" t="s">
        <v>204</v>
      </c>
      <c r="E62"/>
      <c r="F62" s="13">
        <v>125520</v>
      </c>
      <c r="G62" s="56">
        <v>422609</v>
      </c>
      <c r="H62" s="13">
        <v>118052</v>
      </c>
      <c r="I62" s="13">
        <v>308917</v>
      </c>
      <c r="J62" s="13">
        <v>0</v>
      </c>
      <c r="K62"/>
      <c r="L62"/>
      <c r="M62"/>
      <c r="N62"/>
      <c r="O62"/>
      <c r="P62" s="10"/>
      <c r="S62" s="25" t="s">
        <v>11</v>
      </c>
      <c r="T62" s="25">
        <v>4056975</v>
      </c>
      <c r="V62" s="118" t="s">
        <v>187</v>
      </c>
    </row>
    <row r="63" spans="3:28" ht="11.25" customHeight="1" x14ac:dyDescent="0.25">
      <c r="C63" s="39">
        <v>7599</v>
      </c>
      <c r="D63" s="3" t="s">
        <v>205</v>
      </c>
      <c r="E63"/>
      <c r="F63" s="13">
        <v>374550</v>
      </c>
      <c r="G63" s="56">
        <v>111427</v>
      </c>
      <c r="H63" s="13">
        <v>351766</v>
      </c>
      <c r="I63" s="13">
        <v>111880</v>
      </c>
      <c r="J63" s="13">
        <v>0</v>
      </c>
      <c r="K63"/>
      <c r="L63"/>
      <c r="M63"/>
      <c r="N63"/>
      <c r="O63"/>
      <c r="P63" s="10"/>
      <c r="S63" s="25" t="s">
        <v>270</v>
      </c>
      <c r="T63" s="25">
        <v>4098671</v>
      </c>
      <c r="V63" s="28" t="s">
        <v>188</v>
      </c>
    </row>
    <row r="64" spans="3:28" ht="11.25" customHeight="1" x14ac:dyDescent="0.25">
      <c r="C64" s="39">
        <v>7600</v>
      </c>
      <c r="D64" s="3" t="s">
        <v>206</v>
      </c>
      <c r="E64"/>
      <c r="F64" s="13">
        <v>44951</v>
      </c>
      <c r="G64" s="56">
        <v>240151</v>
      </c>
      <c r="H64" s="13">
        <v>98017</v>
      </c>
      <c r="I64" s="13">
        <v>343737</v>
      </c>
      <c r="J64" s="13">
        <v>0</v>
      </c>
      <c r="K64"/>
      <c r="L64"/>
      <c r="M64"/>
      <c r="N64"/>
      <c r="O64"/>
      <c r="P64" s="10"/>
      <c r="S64" s="25" t="s">
        <v>395</v>
      </c>
      <c r="T64" s="25">
        <v>4545218</v>
      </c>
      <c r="V64" s="28" t="s">
        <v>189</v>
      </c>
    </row>
    <row r="65" spans="3:28" ht="11.25" customHeight="1" x14ac:dyDescent="0.25">
      <c r="C65" s="39">
        <v>7601</v>
      </c>
      <c r="D65" s="3" t="s">
        <v>207</v>
      </c>
      <c r="E65"/>
      <c r="F65" s="13">
        <v>1172284</v>
      </c>
      <c r="G65" s="56">
        <v>45451</v>
      </c>
      <c r="H65" s="13">
        <v>216282</v>
      </c>
      <c r="I65" s="13">
        <v>481859</v>
      </c>
      <c r="J65" s="13">
        <v>0</v>
      </c>
      <c r="K65"/>
      <c r="L65"/>
      <c r="M65"/>
      <c r="N65"/>
      <c r="O65"/>
      <c r="P65" s="10"/>
      <c r="S65" s="25" t="s">
        <v>218</v>
      </c>
      <c r="T65" s="25">
        <v>4057157</v>
      </c>
      <c r="V65" s="28" t="s">
        <v>164</v>
      </c>
      <c r="X65" s="27">
        <f>IF(ISNUMBER(F57),F57,NA())</f>
        <v>0.68786894231163798</v>
      </c>
      <c r="Y65" s="27">
        <f>IF(ISNUMBER(G57),G57,NA())</f>
        <v>0.72765638541505295</v>
      </c>
      <c r="Z65" s="27">
        <f>IF(ISNUMBER(H57),H57,NA())</f>
        <v>0.58847724828166703</v>
      </c>
      <c r="AA65" s="27">
        <f>IF(ISNUMBER(I57),I57,NA())</f>
        <v>0.98521787402726801</v>
      </c>
      <c r="AB65" s="27">
        <f>IF(ISNUMBER(J57),J57,NA())</f>
        <v>0.88358775242451604</v>
      </c>
    </row>
    <row r="66" spans="3:28" ht="11.25" customHeight="1" x14ac:dyDescent="0.25">
      <c r="C66" s="39">
        <v>7602</v>
      </c>
      <c r="D66" s="3" t="s">
        <v>208</v>
      </c>
      <c r="E66"/>
      <c r="F66" s="13">
        <v>3671384</v>
      </c>
      <c r="G66" s="56">
        <v>3606944</v>
      </c>
      <c r="H66" s="13">
        <v>2935992</v>
      </c>
      <c r="I66" s="13">
        <v>2090772</v>
      </c>
      <c r="J66" s="13">
        <v>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40.682221604090401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1.3212496523008399</v>
      </c>
    </row>
    <row r="69" spans="3:28" ht="11.25" customHeight="1" x14ac:dyDescent="0.25">
      <c r="C69" s="39">
        <v>18626</v>
      </c>
      <c r="D69" s="3" t="s">
        <v>134</v>
      </c>
      <c r="F69" s="13">
        <v>2285479</v>
      </c>
      <c r="G69" s="56">
        <v>1676991</v>
      </c>
      <c r="H69" s="13">
        <v>1626392</v>
      </c>
      <c r="I69" s="13">
        <v>1648463</v>
      </c>
      <c r="J69" s="13">
        <v>1521938</v>
      </c>
      <c r="K69" s="4"/>
      <c r="L69" s="4"/>
      <c r="M69" s="4"/>
      <c r="N69"/>
      <c r="O69"/>
      <c r="P69" s="10"/>
      <c r="S69" s="25" t="s">
        <v>340</v>
      </c>
      <c r="T69" s="25">
        <v>4057049</v>
      </c>
      <c r="V69" s="28" t="str">
        <f>"Total Debt -"</f>
        <v>Total Debt -</v>
      </c>
      <c r="X69" s="47">
        <f>F44</f>
        <v>44.786770799579003</v>
      </c>
    </row>
    <row r="70" spans="3:28" ht="11.25" customHeight="1" x14ac:dyDescent="0.25">
      <c r="C70" s="39">
        <v>18630</v>
      </c>
      <c r="D70" s="3" t="s">
        <v>135</v>
      </c>
      <c r="F70" s="13">
        <v>548762</v>
      </c>
      <c r="G70" s="56">
        <v>260754</v>
      </c>
      <c r="H70" s="13">
        <v>281975</v>
      </c>
      <c r="I70" s="13">
        <v>319530</v>
      </c>
      <c r="J70" s="13">
        <v>261633</v>
      </c>
      <c r="K70"/>
      <c r="L70"/>
      <c r="M70"/>
      <c r="N70"/>
      <c r="O70"/>
      <c r="P70" s="10"/>
      <c r="S70" s="25" t="s">
        <v>14</v>
      </c>
      <c r="T70" s="25">
        <v>4010420</v>
      </c>
      <c r="V70" s="118" t="s">
        <v>211</v>
      </c>
    </row>
    <row r="71" spans="3:28" ht="11.25" customHeight="1" x14ac:dyDescent="0.25">
      <c r="C71" s="39">
        <v>18631</v>
      </c>
      <c r="D71" s="3" t="s">
        <v>136</v>
      </c>
      <c r="F71" s="13">
        <v>194174</v>
      </c>
      <c r="G71" s="56">
        <v>144271</v>
      </c>
      <c r="H71" s="13">
        <v>170487</v>
      </c>
      <c r="I71" s="13">
        <v>183012</v>
      </c>
      <c r="J71" s="13">
        <v>141689</v>
      </c>
      <c r="K71"/>
      <c r="L71"/>
      <c r="M71"/>
      <c r="N71"/>
      <c r="O71"/>
      <c r="P71" s="10"/>
      <c r="S71" s="25" t="s">
        <v>15</v>
      </c>
      <c r="T71" s="25">
        <v>4065694</v>
      </c>
      <c r="V71" s="28" t="s">
        <v>210</v>
      </c>
      <c r="X71" s="27">
        <f>IF(ISNUMBER(F52),F52,NA())</f>
        <v>8.3960931051250096</v>
      </c>
      <c r="Y71" s="27">
        <f>IF(ISNUMBER(G52),G52,NA())</f>
        <v>3.2351232238596501</v>
      </c>
      <c r="Z71" s="27">
        <f>IF(ISNUMBER(H52),H52,NA())</f>
        <v>3.7800909577130599</v>
      </c>
      <c r="AA71" s="27">
        <f>IF(ISNUMBER(I52),I52,NA())</f>
        <v>6.4671184246476097</v>
      </c>
      <c r="AB71" s="27">
        <f>IF(ISNUMBER(J52),J52,NA())</f>
        <v>0</v>
      </c>
    </row>
    <row r="72" spans="3:28" ht="11.25" customHeight="1" x14ac:dyDescent="0.25">
      <c r="C72" s="39">
        <v>18632</v>
      </c>
      <c r="D72" s="3" t="s">
        <v>137</v>
      </c>
      <c r="E72" s="5"/>
      <c r="F72" s="13">
        <v>665628</v>
      </c>
      <c r="G72" s="56">
        <v>500220</v>
      </c>
      <c r="H72" s="13">
        <v>454689</v>
      </c>
      <c r="I72" s="13">
        <v>445266</v>
      </c>
      <c r="J72" s="13">
        <v>430631</v>
      </c>
      <c r="K72"/>
      <c r="L72"/>
      <c r="M72"/>
      <c r="N72"/>
      <c r="O72"/>
      <c r="P72" s="10"/>
      <c r="S72" s="25" t="s">
        <v>271</v>
      </c>
      <c r="T72" s="25">
        <v>4082886</v>
      </c>
    </row>
    <row r="73" spans="3:28" ht="11.25" customHeight="1" x14ac:dyDescent="0.25">
      <c r="C73" s="39">
        <v>18636</v>
      </c>
      <c r="D73" s="3" t="s">
        <v>138</v>
      </c>
      <c r="F73" s="13">
        <v>402963</v>
      </c>
      <c r="G73" s="56">
        <v>314123</v>
      </c>
      <c r="H73" s="13">
        <v>284304</v>
      </c>
      <c r="I73" s="13">
        <v>260772</v>
      </c>
      <c r="J73" s="13">
        <v>251314</v>
      </c>
      <c r="K73"/>
      <c r="L73"/>
      <c r="M73"/>
      <c r="N73"/>
      <c r="O73"/>
      <c r="P73" s="10"/>
      <c r="S73" s="25" t="s">
        <v>396</v>
      </c>
      <c r="T73" s="25">
        <v>4235589</v>
      </c>
    </row>
    <row r="74" spans="3:28" ht="11.25" customHeight="1" x14ac:dyDescent="0.25">
      <c r="C74" s="39">
        <v>18635</v>
      </c>
      <c r="D74" s="3" t="s">
        <v>139</v>
      </c>
      <c r="F74" s="13">
        <v>83761</v>
      </c>
      <c r="G74" s="56">
        <v>73597</v>
      </c>
      <c r="H74" s="13">
        <v>68090</v>
      </c>
      <c r="I74" s="13">
        <v>61506</v>
      </c>
      <c r="J74" s="13">
        <v>59143</v>
      </c>
      <c r="K74"/>
      <c r="L74"/>
      <c r="M74"/>
      <c r="N74"/>
      <c r="O74"/>
      <c r="P74" s="10"/>
      <c r="S74" s="25" t="s">
        <v>288</v>
      </c>
      <c r="T74" s="25">
        <v>4304864</v>
      </c>
    </row>
    <row r="75" spans="3:28" ht="11.25" customHeight="1" x14ac:dyDescent="0.25">
      <c r="C75" s="39">
        <v>18634</v>
      </c>
      <c r="D75" s="3" t="s">
        <v>140</v>
      </c>
      <c r="F75" s="13">
        <v>1895288</v>
      </c>
      <c r="G75" s="56">
        <v>1292965</v>
      </c>
      <c r="H75" s="13">
        <v>1259545</v>
      </c>
      <c r="I75" s="13">
        <v>1270086</v>
      </c>
      <c r="J75" s="13">
        <v>1144410</v>
      </c>
      <c r="K75"/>
      <c r="L75"/>
      <c r="M75"/>
      <c r="N75"/>
      <c r="O75"/>
      <c r="P75" s="10"/>
      <c r="S75" s="25" t="s">
        <v>16</v>
      </c>
      <c r="T75" s="25">
        <v>4056958</v>
      </c>
    </row>
    <row r="76" spans="3:28" ht="11.25" customHeight="1" x14ac:dyDescent="0.25">
      <c r="C76" s="39">
        <v>6200</v>
      </c>
      <c r="D76" s="3" t="s">
        <v>141</v>
      </c>
      <c r="F76" s="13">
        <v>754749</v>
      </c>
      <c r="G76" s="56">
        <v>1288468</v>
      </c>
      <c r="H76" s="13">
        <v>1020859</v>
      </c>
      <c r="I76" s="13">
        <v>545351</v>
      </c>
      <c r="J76" s="13">
        <v>587729</v>
      </c>
      <c r="K76"/>
      <c r="L76"/>
      <c r="M76"/>
      <c r="N76"/>
      <c r="O76"/>
      <c r="P76" s="10"/>
      <c r="S76" s="25" t="s">
        <v>312</v>
      </c>
      <c r="T76" s="25">
        <v>4246977</v>
      </c>
    </row>
    <row r="77" spans="3:28" ht="11.25" customHeight="1" x14ac:dyDescent="0.25">
      <c r="C77" s="39">
        <v>28017</v>
      </c>
      <c r="D77" s="3" t="s">
        <v>150</v>
      </c>
      <c r="E77"/>
      <c r="F77" s="13">
        <v>740193</v>
      </c>
      <c r="G77" s="56">
        <v>1314300</v>
      </c>
      <c r="H77" s="13">
        <v>1032468</v>
      </c>
      <c r="I77" s="13">
        <v>546038</v>
      </c>
      <c r="J77" s="13">
        <v>635437</v>
      </c>
      <c r="K77"/>
      <c r="L77"/>
      <c r="M77"/>
      <c r="N77"/>
      <c r="O77"/>
      <c r="P77" s="10"/>
      <c r="S77" s="25" t="s">
        <v>272</v>
      </c>
      <c r="T77" s="25">
        <v>4142320</v>
      </c>
    </row>
    <row r="78" spans="3:28" ht="11.25" customHeight="1" x14ac:dyDescent="0.25">
      <c r="C78" s="39">
        <v>4424</v>
      </c>
      <c r="D78" s="3" t="s">
        <v>142</v>
      </c>
      <c r="F78" s="13">
        <v>142232</v>
      </c>
      <c r="G78" s="56">
        <v>792411</v>
      </c>
      <c r="H78" s="13">
        <v>555067</v>
      </c>
      <c r="I78" s="13">
        <v>132461</v>
      </c>
      <c r="J78" s="13">
        <v>175132</v>
      </c>
      <c r="K78"/>
      <c r="L78"/>
      <c r="M78"/>
      <c r="N78"/>
      <c r="O78"/>
      <c r="P78" s="10"/>
      <c r="S78" s="25" t="s">
        <v>273</v>
      </c>
      <c r="T78" s="25">
        <v>4237697</v>
      </c>
    </row>
    <row r="79" spans="3:28" ht="11.25" customHeight="1" x14ac:dyDescent="0.25">
      <c r="C79" s="39">
        <v>4427</v>
      </c>
      <c r="D79" s="3" t="s">
        <v>143</v>
      </c>
      <c r="F79" s="13">
        <v>-43425</v>
      </c>
      <c r="G79" s="56">
        <v>64583</v>
      </c>
      <c r="H79" s="13">
        <v>70117</v>
      </c>
      <c r="I79" s="13">
        <v>53372</v>
      </c>
      <c r="J79" s="13">
        <v>73427</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185657</v>
      </c>
      <c r="G81" s="93">
        <v>727828</v>
      </c>
      <c r="H81" s="92">
        <v>484950</v>
      </c>
      <c r="I81" s="92">
        <v>79089</v>
      </c>
      <c r="J81" s="92">
        <v>101705</v>
      </c>
      <c r="K81"/>
      <c r="L81"/>
      <c r="M81"/>
      <c r="N81"/>
      <c r="O81"/>
      <c r="P81" s="10"/>
      <c r="S81" s="25" t="s">
        <v>275</v>
      </c>
      <c r="T81" s="25">
        <v>4276419</v>
      </c>
    </row>
    <row r="82" spans="3:20" ht="11.25" customHeight="1" x14ac:dyDescent="0.25">
      <c r="C82" s="39">
        <v>833</v>
      </c>
      <c r="D82" s="94" t="s">
        <v>146</v>
      </c>
      <c r="E82" s="95"/>
      <c r="F82" s="96">
        <v>185657</v>
      </c>
      <c r="G82" s="97">
        <v>727828</v>
      </c>
      <c r="H82" s="96">
        <v>484950</v>
      </c>
      <c r="I82" s="96">
        <v>79089</v>
      </c>
      <c r="J82" s="96">
        <v>101705</v>
      </c>
      <c r="K82"/>
      <c r="L82"/>
      <c r="M82"/>
      <c r="N82"/>
      <c r="O82"/>
      <c r="P82" s="10"/>
      <c r="S82" s="25" t="s">
        <v>17</v>
      </c>
      <c r="T82" s="25">
        <v>4057059</v>
      </c>
    </row>
    <row r="83" spans="3:20" ht="11.25" customHeight="1" x14ac:dyDescent="0.25">
      <c r="C83" s="39">
        <v>47814</v>
      </c>
      <c r="D83" s="32" t="s">
        <v>190</v>
      </c>
      <c r="F83" s="13">
        <v>-79202</v>
      </c>
      <c r="G83" s="56">
        <v>-54635</v>
      </c>
      <c r="H83" s="13">
        <v>-45934</v>
      </c>
      <c r="I83" s="13">
        <v>-105899</v>
      </c>
      <c r="J83" s="13">
        <v>-47770</v>
      </c>
      <c r="K83" s="16"/>
      <c r="L83"/>
      <c r="M83"/>
      <c r="N83"/>
      <c r="O83"/>
      <c r="P83" s="10"/>
      <c r="S83" s="25" t="s">
        <v>18</v>
      </c>
      <c r="T83" s="25">
        <v>4057141</v>
      </c>
    </row>
    <row r="84" spans="3:20" ht="11.25" customHeight="1" x14ac:dyDescent="0.25">
      <c r="C84" s="39">
        <v>47813</v>
      </c>
      <c r="D84" s="29" t="s">
        <v>191</v>
      </c>
      <c r="E84"/>
      <c r="F84" s="13">
        <v>264859</v>
      </c>
      <c r="G84" s="56">
        <v>782463</v>
      </c>
      <c r="H84" s="13">
        <v>530884</v>
      </c>
      <c r="I84" s="13">
        <v>184988</v>
      </c>
      <c r="J84" s="13">
        <v>149475</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938743</v>
      </c>
      <c r="G87" s="56">
        <v>695200</v>
      </c>
      <c r="H87" s="13">
        <v>513191</v>
      </c>
      <c r="I87" s="13">
        <v>491605</v>
      </c>
      <c r="J87" s="13">
        <v>498370</v>
      </c>
      <c r="K87"/>
      <c r="L87"/>
      <c r="M87"/>
      <c r="N87"/>
      <c r="O87"/>
      <c r="P87" s="10"/>
      <c r="S87" s="25" t="s">
        <v>21</v>
      </c>
      <c r="T87" s="25">
        <v>4057039</v>
      </c>
    </row>
    <row r="88" spans="3:20" ht="11.25" customHeight="1" x14ac:dyDescent="0.25">
      <c r="C88" s="39">
        <v>18807</v>
      </c>
      <c r="D88" s="3" t="s">
        <v>152</v>
      </c>
      <c r="E88"/>
      <c r="F88" s="13">
        <v>11042446</v>
      </c>
      <c r="G88" s="56">
        <v>8241838</v>
      </c>
      <c r="H88" s="13">
        <v>7240980</v>
      </c>
      <c r="I88" s="13">
        <v>6393558</v>
      </c>
      <c r="J88" s="13">
        <v>6304897</v>
      </c>
      <c r="K88"/>
      <c r="L88"/>
      <c r="M88"/>
      <c r="N88"/>
      <c r="O88"/>
      <c r="P88" s="10"/>
      <c r="S88" s="25" t="s">
        <v>22</v>
      </c>
      <c r="T88" s="25">
        <v>4057113</v>
      </c>
    </row>
    <row r="89" spans="3:20" ht="11.25" customHeight="1" x14ac:dyDescent="0.25">
      <c r="C89" s="39">
        <v>18851</v>
      </c>
      <c r="D89" s="3" t="s">
        <v>153</v>
      </c>
      <c r="E89"/>
      <c r="F89" s="13">
        <v>17136</v>
      </c>
      <c r="G89" s="56">
        <v>39001</v>
      </c>
      <c r="H89" s="13">
        <v>72221</v>
      </c>
      <c r="I89" s="13">
        <v>53192</v>
      </c>
      <c r="J89" s="13">
        <v>54115</v>
      </c>
      <c r="K89"/>
      <c r="L89"/>
      <c r="M89"/>
      <c r="N89"/>
      <c r="O89"/>
      <c r="P89" s="10"/>
      <c r="S89" s="25" t="s">
        <v>341</v>
      </c>
      <c r="T89" s="25">
        <v>4393379</v>
      </c>
    </row>
    <row r="90" spans="3:20" ht="11.25" customHeight="1" x14ac:dyDescent="0.25">
      <c r="C90" s="39">
        <v>18823</v>
      </c>
      <c r="D90" s="3" t="s">
        <v>154</v>
      </c>
      <c r="E90"/>
      <c r="F90" s="13">
        <v>2344282</v>
      </c>
      <c r="G90" s="56">
        <v>2053795</v>
      </c>
      <c r="H90" s="13">
        <v>1416115</v>
      </c>
      <c r="I90" s="13">
        <v>34361</v>
      </c>
      <c r="J90" s="13">
        <v>32267</v>
      </c>
      <c r="K90"/>
      <c r="L90"/>
      <c r="M90"/>
      <c r="N90"/>
      <c r="O90"/>
      <c r="P90" s="10"/>
      <c r="S90" s="25" t="s">
        <v>289</v>
      </c>
      <c r="T90" s="25">
        <v>4056937</v>
      </c>
    </row>
    <row r="91" spans="3:20" ht="11.25" customHeight="1" x14ac:dyDescent="0.25">
      <c r="C91" s="39">
        <v>3706</v>
      </c>
      <c r="D91" s="23" t="s">
        <v>155</v>
      </c>
      <c r="E91" s="10"/>
      <c r="F91" s="92">
        <v>1306360</v>
      </c>
      <c r="G91" s="93">
        <v>1323303</v>
      </c>
      <c r="H91" s="92">
        <v>1079312</v>
      </c>
      <c r="I91" s="92">
        <v>1009276</v>
      </c>
      <c r="J91" s="92">
        <v>1005385</v>
      </c>
      <c r="K91"/>
      <c r="L91"/>
      <c r="M91"/>
      <c r="N91"/>
      <c r="O91"/>
      <c r="P91" s="10"/>
      <c r="S91" s="25" t="s">
        <v>23</v>
      </c>
      <c r="T91" s="25">
        <v>4056982</v>
      </c>
    </row>
    <row r="92" spans="3:20" ht="11.25" customHeight="1" x14ac:dyDescent="0.25">
      <c r="C92" s="39">
        <v>220</v>
      </c>
      <c r="D92" s="98" t="s">
        <v>156</v>
      </c>
      <c r="E92" s="95"/>
      <c r="F92" s="96">
        <v>16785836</v>
      </c>
      <c r="G92" s="97">
        <v>13224149</v>
      </c>
      <c r="H92" s="96">
        <v>10920786</v>
      </c>
      <c r="I92" s="96">
        <v>9398589</v>
      </c>
      <c r="J92" s="96">
        <v>8395567</v>
      </c>
      <c r="K92"/>
      <c r="L92"/>
      <c r="M92"/>
      <c r="N92"/>
      <c r="O92"/>
      <c r="P92" s="10"/>
      <c r="S92" s="25" t="s">
        <v>24</v>
      </c>
      <c r="T92" s="25">
        <v>4004172</v>
      </c>
    </row>
    <row r="93" spans="3:20" ht="11.25" customHeight="1" x14ac:dyDescent="0.25">
      <c r="C93" s="39">
        <v>6361</v>
      </c>
      <c r="D93" s="3" t="s">
        <v>157</v>
      </c>
      <c r="E93"/>
      <c r="F93" s="13">
        <v>1364712</v>
      </c>
      <c r="G93" s="56">
        <v>955396</v>
      </c>
      <c r="H93" s="13">
        <v>872066</v>
      </c>
      <c r="I93" s="13">
        <v>498981</v>
      </c>
      <c r="J93" s="13">
        <v>564030</v>
      </c>
      <c r="K93"/>
      <c r="L93"/>
      <c r="M93"/>
      <c r="N93"/>
      <c r="O93"/>
      <c r="P93" s="10"/>
      <c r="S93" s="25" t="s">
        <v>25</v>
      </c>
      <c r="T93" s="25">
        <v>4000672</v>
      </c>
    </row>
    <row r="94" spans="3:20" ht="11.25" customHeight="1" x14ac:dyDescent="0.25">
      <c r="C94" s="39">
        <v>6148</v>
      </c>
      <c r="D94" s="3" t="s">
        <v>158</v>
      </c>
      <c r="E94"/>
      <c r="F94" s="13">
        <v>5890838</v>
      </c>
      <c r="G94" s="56">
        <v>4426582</v>
      </c>
      <c r="H94" s="13">
        <v>3727689</v>
      </c>
      <c r="I94" s="13">
        <v>3340601</v>
      </c>
      <c r="J94" s="13">
        <v>3081905</v>
      </c>
      <c r="K94"/>
      <c r="L94"/>
      <c r="M94"/>
      <c r="N94"/>
      <c r="O94"/>
      <c r="P94" s="10"/>
      <c r="S94" s="25" t="s">
        <v>26</v>
      </c>
      <c r="T94" s="25">
        <v>4059402</v>
      </c>
    </row>
    <row r="95" spans="3:20" ht="11.25" customHeight="1" x14ac:dyDescent="0.25">
      <c r="C95" s="39">
        <v>18082</v>
      </c>
      <c r="D95" s="3" t="s">
        <v>159</v>
      </c>
      <c r="E95"/>
      <c r="F95" s="13">
        <v>480051</v>
      </c>
      <c r="G95" s="56">
        <v>311195</v>
      </c>
      <c r="H95" s="13">
        <v>222567</v>
      </c>
      <c r="I95" s="13">
        <v>238814</v>
      </c>
      <c r="J95" s="13">
        <v>227387</v>
      </c>
      <c r="K95"/>
      <c r="L95"/>
      <c r="M95"/>
      <c r="N95"/>
      <c r="O95"/>
      <c r="P95" s="10"/>
      <c r="S95" s="25" t="s">
        <v>27</v>
      </c>
      <c r="T95" s="25">
        <v>4057080</v>
      </c>
    </row>
    <row r="96" spans="3:20" ht="11.25" customHeight="1" x14ac:dyDescent="0.25">
      <c r="C96" s="39">
        <v>845</v>
      </c>
      <c r="D96" s="3" t="s">
        <v>173</v>
      </c>
      <c r="E96"/>
      <c r="F96" s="13">
        <v>6247235</v>
      </c>
      <c r="G96" s="56">
        <v>4566456</v>
      </c>
      <c r="H96" s="13">
        <v>3955356</v>
      </c>
      <c r="I96" s="13">
        <v>3353649</v>
      </c>
      <c r="J96" s="13">
        <v>3094269</v>
      </c>
      <c r="K96"/>
      <c r="L96"/>
      <c r="M96"/>
      <c r="N96"/>
      <c r="O96"/>
      <c r="P96" s="10"/>
      <c r="S96" s="25" t="s">
        <v>28</v>
      </c>
      <c r="T96" s="25">
        <v>4057041</v>
      </c>
    </row>
    <row r="97" spans="3:20" ht="11.25" customHeight="1" x14ac:dyDescent="0.25">
      <c r="C97" s="39">
        <v>49691</v>
      </c>
      <c r="D97" s="32" t="s">
        <v>192</v>
      </c>
      <c r="E97"/>
      <c r="F97" s="13">
        <v>5858997</v>
      </c>
      <c r="G97" s="56">
        <v>5203578</v>
      </c>
      <c r="H97" s="13">
        <v>3875054</v>
      </c>
      <c r="I97" s="13">
        <v>3177626</v>
      </c>
      <c r="J97" s="13">
        <v>2717464</v>
      </c>
      <c r="K97"/>
      <c r="L97"/>
      <c r="M97"/>
      <c r="N97"/>
      <c r="O97"/>
      <c r="P97" s="10"/>
      <c r="S97" s="25" t="s">
        <v>431</v>
      </c>
      <c r="T97" s="25">
        <v>4072145</v>
      </c>
    </row>
    <row r="98" spans="3:20" ht="11.25" customHeight="1" x14ac:dyDescent="0.25">
      <c r="C98" s="48">
        <v>47772</v>
      </c>
      <c r="D98" s="99" t="s">
        <v>193</v>
      </c>
      <c r="E98" s="10"/>
      <c r="F98" s="92">
        <v>1523082</v>
      </c>
      <c r="G98" s="93">
        <v>458612</v>
      </c>
      <c r="H98" s="92">
        <v>531541</v>
      </c>
      <c r="I98" s="92">
        <v>519896</v>
      </c>
      <c r="J98" s="92">
        <v>602636</v>
      </c>
      <c r="K98"/>
      <c r="L98"/>
      <c r="M98"/>
      <c r="N98"/>
      <c r="O98"/>
      <c r="P98" s="10"/>
      <c r="S98" s="25" t="s">
        <v>29</v>
      </c>
      <c r="T98" s="25">
        <v>4057081</v>
      </c>
    </row>
    <row r="99" spans="3:20" ht="11.25" customHeight="1" x14ac:dyDescent="0.25">
      <c r="C99" s="39">
        <v>3800</v>
      </c>
      <c r="D99" s="94" t="s">
        <v>160</v>
      </c>
      <c r="E99" s="95"/>
      <c r="F99" s="96">
        <v>7382079</v>
      </c>
      <c r="G99" s="97">
        <v>5662190</v>
      </c>
      <c r="H99" s="96">
        <v>4406595</v>
      </c>
      <c r="I99" s="96">
        <v>3697522</v>
      </c>
      <c r="J99" s="96">
        <v>3320100</v>
      </c>
      <c r="K99"/>
      <c r="L99"/>
      <c r="M99"/>
      <c r="N99"/>
      <c r="O99"/>
      <c r="P99" s="10"/>
      <c r="S99" s="25" t="s">
        <v>281</v>
      </c>
      <c r="T99" s="25">
        <v>4420429</v>
      </c>
    </row>
    <row r="100" spans="3:20" ht="11.25" customHeight="1" x14ac:dyDescent="0.25">
      <c r="C100" s="39">
        <v>18081</v>
      </c>
      <c r="D100" s="3" t="s">
        <v>162</v>
      </c>
      <c r="E100"/>
      <c r="F100" s="13">
        <v>319526</v>
      </c>
      <c r="G100" s="56">
        <v>327175</v>
      </c>
      <c r="H100" s="13">
        <v>331776</v>
      </c>
      <c r="I100" s="13">
        <v>340986</v>
      </c>
      <c r="J100" s="13">
        <v>41553</v>
      </c>
      <c r="K100"/>
      <c r="L100"/>
      <c r="M100"/>
      <c r="N100"/>
      <c r="O100"/>
      <c r="P100" s="10"/>
      <c r="S100" s="25" t="s">
        <v>30</v>
      </c>
      <c r="T100" s="25">
        <v>103347</v>
      </c>
    </row>
    <row r="101" spans="3:20" ht="11.25" customHeight="1" x14ac:dyDescent="0.25">
      <c r="C101" s="39">
        <v>17860</v>
      </c>
      <c r="D101" s="3" t="s">
        <v>161</v>
      </c>
      <c r="E101"/>
      <c r="F101" s="13">
        <v>13948840</v>
      </c>
      <c r="G101" s="56">
        <v>10555821</v>
      </c>
      <c r="H101" s="13">
        <v>8693727</v>
      </c>
      <c r="I101" s="13">
        <v>7392157</v>
      </c>
      <c r="J101" s="13">
        <v>6455922</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157466</v>
      </c>
      <c r="G104" s="56">
        <v>505217</v>
      </c>
      <c r="H104" s="13">
        <v>611260</v>
      </c>
      <c r="I104" s="13">
        <v>530352</v>
      </c>
      <c r="J104" s="13">
        <v>326567</v>
      </c>
      <c r="K104"/>
      <c r="L104"/>
      <c r="M104"/>
      <c r="N104"/>
      <c r="O104"/>
      <c r="P104" s="10"/>
      <c r="S104" s="25" t="s">
        <v>410</v>
      </c>
      <c r="T104" s="25">
        <v>4057043</v>
      </c>
    </row>
    <row r="105" spans="3:20" ht="11.25" customHeight="1" x14ac:dyDescent="0.25">
      <c r="C105" s="39">
        <v>4993</v>
      </c>
      <c r="D105" s="3" t="s">
        <v>168</v>
      </c>
      <c r="E105"/>
      <c r="F105" s="13">
        <v>-1798109</v>
      </c>
      <c r="G105" s="56">
        <v>-1229903</v>
      </c>
      <c r="H105" s="13">
        <v>-1324159</v>
      </c>
      <c r="I105" s="13">
        <v>-1455333</v>
      </c>
      <c r="J105" s="13">
        <v>-2072058</v>
      </c>
      <c r="K105"/>
      <c r="L105"/>
      <c r="M105"/>
      <c r="N105"/>
      <c r="O105"/>
      <c r="P105" s="10"/>
      <c r="S105" s="25" t="s">
        <v>261</v>
      </c>
      <c r="T105" s="25">
        <v>4057083</v>
      </c>
    </row>
    <row r="106" spans="3:20" ht="11.25" customHeight="1" x14ac:dyDescent="0.25">
      <c r="C106" s="39">
        <v>4992</v>
      </c>
      <c r="D106" s="3" t="s">
        <v>169</v>
      </c>
      <c r="E106"/>
      <c r="F106" s="13">
        <v>1673716</v>
      </c>
      <c r="G106" s="56">
        <v>766859</v>
      </c>
      <c r="H106" s="13">
        <v>733366</v>
      </c>
      <c r="I106" s="13">
        <v>931937</v>
      </c>
      <c r="J106" s="13">
        <v>213045</v>
      </c>
      <c r="K106"/>
      <c r="L106"/>
      <c r="M106"/>
      <c r="N106"/>
      <c r="O106"/>
      <c r="P106" s="10"/>
      <c r="S106" s="25" t="s">
        <v>33</v>
      </c>
      <c r="T106" s="25">
        <v>4057044</v>
      </c>
    </row>
    <row r="107" spans="3:20" ht="11.25" customHeight="1" x14ac:dyDescent="0.25">
      <c r="C107" s="39">
        <v>4994</v>
      </c>
      <c r="D107" s="3" t="s">
        <v>170</v>
      </c>
      <c r="E107"/>
      <c r="F107" s="13">
        <v>-1702</v>
      </c>
      <c r="G107" s="56">
        <v>573</v>
      </c>
      <c r="H107" s="13">
        <v>1032</v>
      </c>
      <c r="I107" s="13">
        <v>-606</v>
      </c>
      <c r="J107" s="13">
        <v>598</v>
      </c>
      <c r="K107"/>
      <c r="L107"/>
      <c r="M107"/>
      <c r="N107"/>
      <c r="O107"/>
      <c r="P107" s="10"/>
      <c r="S107" s="25" t="s">
        <v>262</v>
      </c>
      <c r="T107" s="25">
        <v>4057126</v>
      </c>
    </row>
    <row r="108" spans="3:20" ht="11.25" customHeight="1" x14ac:dyDescent="0.25">
      <c r="C108" s="39">
        <v>4995</v>
      </c>
      <c r="D108" s="3" t="s">
        <v>171</v>
      </c>
      <c r="E108"/>
      <c r="F108" s="13">
        <v>31371</v>
      </c>
      <c r="G108" s="56">
        <v>42746</v>
      </c>
      <c r="H108" s="13">
        <v>21499</v>
      </c>
      <c r="I108" s="13">
        <v>6350</v>
      </c>
      <c r="J108" s="13">
        <v>-1531848</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1.1705303627414201</v>
      </c>
      <c r="G111" s="55">
        <v>6.3425814025617697</v>
      </c>
      <c r="H111" s="14">
        <v>4.7914976630209898</v>
      </c>
      <c r="I111" s="14">
        <v>0.88288515423907898</v>
      </c>
      <c r="J111" s="14">
        <v>0</v>
      </c>
      <c r="K111"/>
      <c r="L111"/>
      <c r="M111"/>
      <c r="N111"/>
      <c r="O111"/>
      <c r="P111" s="10"/>
      <c r="S111" s="25" t="s">
        <v>291</v>
      </c>
      <c r="T111" s="25">
        <v>4062444</v>
      </c>
    </row>
    <row r="112" spans="3:20" ht="11.25" customHeight="1" x14ac:dyDescent="0.25">
      <c r="C112" s="39">
        <v>284</v>
      </c>
      <c r="D112" s="3" t="s">
        <v>166</v>
      </c>
      <c r="E112"/>
      <c r="F112" s="14">
        <v>2.8906888083160398</v>
      </c>
      <c r="G112" s="55">
        <v>15.346704656276801</v>
      </c>
      <c r="H112" s="14">
        <v>12.3819820394876</v>
      </c>
      <c r="I112" s="14">
        <v>2.27487390994547</v>
      </c>
      <c r="J112" s="14">
        <v>0</v>
      </c>
      <c r="K112"/>
      <c r="L112"/>
      <c r="M112"/>
      <c r="N112"/>
      <c r="O112"/>
      <c r="P112" s="10"/>
      <c r="S112" s="25" t="s">
        <v>36</v>
      </c>
      <c r="T112" s="25">
        <v>4057103</v>
      </c>
    </row>
    <row r="113" spans="2:20" ht="11.25" customHeight="1" x14ac:dyDescent="0.25">
      <c r="C113" s="39">
        <v>18791</v>
      </c>
      <c r="D113" s="76" t="s">
        <v>172</v>
      </c>
      <c r="E113" s="61"/>
      <c r="F113" s="100">
        <v>1.4190775592667799</v>
      </c>
      <c r="G113" s="101">
        <v>7.87597707040453</v>
      </c>
      <c r="H113" s="100">
        <v>5.9771002922795304</v>
      </c>
      <c r="I113" s="100">
        <v>1.1173305704163701</v>
      </c>
      <c r="J113" s="100">
        <v>0</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7DD6333-4979-4DC0-BA2D-E3E135C506A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2598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5223-AFD5-41CC-B4BA-E826B92C2DDE}">
  <sheetPr codeName="Sheet44">
    <outlinePr summaryRight="0"/>
    <pageSetUpPr autoPageBreaks="0"/>
  </sheetPr>
  <dimension ref="A1:AB460"/>
  <sheetViews>
    <sheetView showGridLines="0" zoomScaleNormal="100" workbookViewId="0">
      <selection activeCell="G24" sqref="G24"/>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354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333</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_xll.SNL.Clients.Office.Excel.Functions.SNLTable(1,MDU!F20:G20,MDU!C24:C35,MDU!F21:G21,,"Options:Curr=USD,Mag=SNLstandard,ConvMethod=SNLrecommended")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MDU Resources Group Inc.</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_xll.SNL.Clients.Office.Excel.Functions.SNLTable(1,MDU!F36:J36,MDU!C41:C113,MDU!F37:J37,,"Options:Curr=USD,Mag=SNLstandard,ConvMethod=SNLrecommended")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5">
      <c r="D37"/>
      <c r="E37"/>
      <c r="F37" s="9" t="str">
        <f>IF(RIGHT(G12,1)="Y",G12,REPLACE(G12,5,1,"L"))</f>
        <v>2019L4</v>
      </c>
      <c r="G37" s="9" t="str">
        <f>LEFT(F37,4)-1 &amp; "Y"</f>
        <v>2018Y</v>
      </c>
      <c r="H37" s="9" t="str">
        <f>LEFT(G37,4)-1&amp;"Y"</f>
        <v>2017Y</v>
      </c>
      <c r="I37" s="9" t="str">
        <f>LEFT(H37,4)-1&amp;"Y"</f>
        <v>2016Y</v>
      </c>
      <c r="J37" s="9" t="str">
        <f>LEFT(I37,4)-1&amp;"Y"</f>
        <v>2015Y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LTM</v>
      </c>
      <c r="G40" s="83" t="str">
        <f>G37</f>
        <v>2018Y</v>
      </c>
      <c r="H40" s="83" t="str">
        <f>H37</f>
        <v>2017Y</v>
      </c>
      <c r="I40" s="83" t="str">
        <f>I37</f>
        <v>2016Y</v>
      </c>
      <c r="J40" s="83" t="str">
        <f>J37</f>
        <v>2015Y</v>
      </c>
      <c r="K40"/>
      <c r="L40"/>
      <c r="M40"/>
      <c r="N40"/>
      <c r="O40"/>
      <c r="P40" s="10"/>
      <c r="S40" s="25" t="s">
        <v>334</v>
      </c>
      <c r="T40" s="25">
        <v>4306705</v>
      </c>
      <c r="V40" s="117" t="str">
        <f>G10</f>
        <v>MDU Resources Group Inc.</v>
      </c>
    </row>
    <row r="41" spans="3:24" ht="11.25" customHeight="1" x14ac:dyDescent="0.25">
      <c r="C41" s="39">
        <v>151</v>
      </c>
      <c r="D41" s="84" t="s">
        <v>133</v>
      </c>
      <c r="E41" s="85"/>
      <c r="F41" s="86">
        <v>43830</v>
      </c>
      <c r="G41" s="86">
        <v>43465</v>
      </c>
      <c r="H41" s="86">
        <v>43100</v>
      </c>
      <c r="I41" s="86">
        <v>42735</v>
      </c>
      <c r="J41" s="86">
        <v>42369</v>
      </c>
      <c r="K41"/>
      <c r="L41"/>
      <c r="M41"/>
      <c r="N41"/>
      <c r="O41"/>
      <c r="P41" s="10"/>
      <c r="S41" s="25" t="s">
        <v>2</v>
      </c>
      <c r="T41" s="25">
        <v>4056954</v>
      </c>
      <c r="V41" s="117" t="str">
        <f>"Debt Maturity Schedule ($000)" &amp; " ("&amp;X43&amp; ")"</f>
        <v>Debt Maturity Schedule ($000) (2019Y)</v>
      </c>
      <c r="W41" s="3"/>
    </row>
    <row r="42" spans="3:24" ht="11.25" customHeight="1" x14ac:dyDescent="0.25">
      <c r="C42" s="39">
        <v>18857</v>
      </c>
      <c r="D42" s="3" t="s">
        <v>195</v>
      </c>
      <c r="E42"/>
      <c r="F42" s="14">
        <v>56.104673085141101</v>
      </c>
      <c r="G42" s="55">
        <v>59.196001977044297</v>
      </c>
      <c r="H42" s="31">
        <v>57.908441831163401</v>
      </c>
      <c r="I42" s="14">
        <v>54.852076149633497</v>
      </c>
      <c r="J42" s="14">
        <v>53.278304648167698</v>
      </c>
      <c r="K42"/>
      <c r="L42"/>
      <c r="M42"/>
      <c r="N42"/>
      <c r="O42"/>
      <c r="P42" s="10"/>
      <c r="S42" s="25" t="s">
        <v>335</v>
      </c>
      <c r="T42" s="25">
        <v>4056935</v>
      </c>
      <c r="V42" s="8" t="str">
        <f>_xll.SNL.Clients.Office.Excel.Functions.SNLTable(1,MDU!X42,MDU!W48:W56,MDU!X43,,"Options:Curr=USD,Mag=SNLstandard,ConvMethod=SNLrecommended")</f>
        <v>SNLTable</v>
      </c>
      <c r="W42" s="3"/>
      <c r="X42" s="7" t="e">
        <f>F36</f>
        <v>#N/A</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2019Y</v>
      </c>
    </row>
    <row r="44" spans="3:24" ht="11.25" customHeight="1" x14ac:dyDescent="0.25">
      <c r="C44" s="39">
        <v>17861</v>
      </c>
      <c r="D44" s="3" t="s">
        <v>209</v>
      </c>
      <c r="E44"/>
      <c r="F44" s="14">
        <v>41.288554837736598</v>
      </c>
      <c r="G44" s="55">
        <v>40.803998022955703</v>
      </c>
      <c r="H44" s="31">
        <v>42.091558168836599</v>
      </c>
      <c r="I44" s="14">
        <v>45.147923850366602</v>
      </c>
      <c r="J44" s="14">
        <v>46.657300081957601</v>
      </c>
      <c r="K44"/>
      <c r="L44"/>
      <c r="M44"/>
      <c r="N44"/>
      <c r="O44"/>
      <c r="P44" s="10"/>
      <c r="S44" s="25" t="s">
        <v>408</v>
      </c>
      <c r="T44" s="25">
        <v>4024697</v>
      </c>
      <c r="V44" s="3"/>
      <c r="W44" s="3"/>
      <c r="X44" s="7">
        <v>1</v>
      </c>
    </row>
    <row r="45" spans="3:24" ht="11.25" customHeight="1" x14ac:dyDescent="0.25">
      <c r="C45" s="39">
        <v>18861</v>
      </c>
      <c r="D45" s="3" t="s">
        <v>163</v>
      </c>
      <c r="E45"/>
      <c r="F45" s="14">
        <v>35.763304089892202</v>
      </c>
      <c r="G45" s="55">
        <v>39.225108462847999</v>
      </c>
      <c r="H45" s="31">
        <v>40.2967940641187</v>
      </c>
      <c r="I45" s="14">
        <v>39.709078264901102</v>
      </c>
      <c r="J45" s="14">
        <v>45.565507551808899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2.77041602465331</v>
      </c>
      <c r="G47" s="55">
        <v>2.9631811487481601</v>
      </c>
      <c r="H47" s="14">
        <v>3.33185840707965</v>
      </c>
      <c r="I47" s="14">
        <v>3.0867709815078199</v>
      </c>
      <c r="J47" s="14">
        <v>3.2465331278890601</v>
      </c>
      <c r="K47"/>
      <c r="L47"/>
      <c r="M47"/>
      <c r="N47"/>
      <c r="O47"/>
      <c r="P47" s="10"/>
      <c r="S47" s="25" t="s">
        <v>215</v>
      </c>
      <c r="T47" s="25">
        <v>4056955</v>
      </c>
      <c r="V47" s="3"/>
      <c r="W47" s="3"/>
      <c r="X47" s="7"/>
    </row>
    <row r="48" spans="3:24" ht="11.25" customHeight="1" x14ac:dyDescent="0.25">
      <c r="C48" s="39">
        <v>18778</v>
      </c>
      <c r="D48" s="3" t="s">
        <v>197</v>
      </c>
      <c r="E48"/>
      <c r="F48" s="14">
        <v>2.77041602465331</v>
      </c>
      <c r="G48" s="55">
        <v>2.9631811487481601</v>
      </c>
      <c r="H48" s="14">
        <v>3.33185840707965</v>
      </c>
      <c r="I48" s="14">
        <v>3.0867709815078199</v>
      </c>
      <c r="J48" s="14">
        <v>3.2465331278890601</v>
      </c>
      <c r="K48" s="4"/>
      <c r="L48" s="4"/>
      <c r="M48" s="4"/>
      <c r="N48" s="4"/>
      <c r="O48" s="4"/>
      <c r="P48" s="44"/>
      <c r="Q48" s="44"/>
      <c r="S48" s="25" t="s">
        <v>5</v>
      </c>
      <c r="T48" s="25">
        <v>4022309</v>
      </c>
      <c r="V48" s="17" t="s">
        <v>174</v>
      </c>
      <c r="W48" s="114">
        <v>7597</v>
      </c>
      <c r="X48" s="20">
        <v>212900</v>
      </c>
    </row>
    <row r="49" spans="3:28" ht="11.25" customHeight="1" x14ac:dyDescent="0.25">
      <c r="C49" s="39">
        <v>7270</v>
      </c>
      <c r="D49" s="3" t="s">
        <v>148</v>
      </c>
      <c r="E49"/>
      <c r="F49" s="14">
        <v>6.84745762711864</v>
      </c>
      <c r="G49" s="55">
        <v>6.2827687776141401</v>
      </c>
      <c r="H49" s="14">
        <v>6.2920353982300901</v>
      </c>
      <c r="I49" s="14">
        <v>6.2091038406827899</v>
      </c>
      <c r="J49" s="14">
        <v>6.1263482280431401</v>
      </c>
      <c r="K49"/>
      <c r="L49"/>
      <c r="M49"/>
      <c r="N49"/>
      <c r="O49"/>
      <c r="P49" s="10"/>
      <c r="S49" s="25" t="s">
        <v>6</v>
      </c>
      <c r="T49" s="25">
        <v>4057038</v>
      </c>
      <c r="V49" s="17" t="s">
        <v>175</v>
      </c>
      <c r="W49" s="114">
        <v>7598</v>
      </c>
      <c r="X49" s="20">
        <v>98600</v>
      </c>
    </row>
    <row r="50" spans="3:28" ht="11.25" customHeight="1" x14ac:dyDescent="0.25">
      <c r="C50" s="39">
        <v>11512</v>
      </c>
      <c r="D50" s="3" t="s">
        <v>198</v>
      </c>
      <c r="E50"/>
      <c r="F50" s="14">
        <v>6.4838212634822803</v>
      </c>
      <c r="G50" s="55">
        <v>6.2827687776141401</v>
      </c>
      <c r="H50" s="14">
        <v>6.2920353982300901</v>
      </c>
      <c r="I50" s="14">
        <v>6.2560455192034103</v>
      </c>
      <c r="J50" s="14">
        <v>6.6841294298921401</v>
      </c>
      <c r="K50"/>
      <c r="L50"/>
      <c r="M50"/>
      <c r="N50"/>
      <c r="O50"/>
      <c r="P50" s="10"/>
      <c r="S50" s="25" t="s">
        <v>269</v>
      </c>
      <c r="T50" s="25">
        <v>4135391</v>
      </c>
      <c r="V50" s="18" t="s">
        <v>176</v>
      </c>
      <c r="W50" s="115">
        <v>7599</v>
      </c>
      <c r="X50" s="20">
        <v>88800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88800</v>
      </c>
    </row>
    <row r="52" spans="3:28" ht="11.25" customHeight="1" x14ac:dyDescent="0.25">
      <c r="C52" s="39">
        <v>18788</v>
      </c>
      <c r="D52" s="3" t="s">
        <v>210</v>
      </c>
      <c r="E52"/>
      <c r="F52" s="14">
        <v>3.5724291179117902</v>
      </c>
      <c r="G52" s="55">
        <v>3.5364217065166401</v>
      </c>
      <c r="H52" s="14">
        <v>3.5704406938584201</v>
      </c>
      <c r="I52" s="14">
        <v>3.5811282932416999</v>
      </c>
      <c r="J52" s="14">
        <v>3.6786343058350099</v>
      </c>
      <c r="K52"/>
      <c r="L52"/>
      <c r="M52"/>
      <c r="N52"/>
      <c r="O52"/>
      <c r="P52" s="10"/>
      <c r="S52" s="25" t="s">
        <v>7</v>
      </c>
      <c r="T52" s="25">
        <v>4007308</v>
      </c>
      <c r="V52" s="19" t="s">
        <v>178</v>
      </c>
      <c r="W52" s="114">
        <v>7601</v>
      </c>
      <c r="X52" s="20">
        <v>73500</v>
      </c>
    </row>
    <row r="53" spans="3:28" ht="11.25" customHeight="1" x14ac:dyDescent="0.25">
      <c r="C53" s="39">
        <v>18794</v>
      </c>
      <c r="D53" s="3" t="s">
        <v>199</v>
      </c>
      <c r="E53"/>
      <c r="F53" s="14">
        <v>4.8613251155624004</v>
      </c>
      <c r="G53" s="55">
        <v>6.4521354933726096</v>
      </c>
      <c r="H53" s="14">
        <v>7.0471976401179903</v>
      </c>
      <c r="I53" s="14">
        <v>5.8022759601707001</v>
      </c>
      <c r="J53" s="14">
        <v>6.7257318952234204</v>
      </c>
      <c r="K53"/>
      <c r="L53"/>
      <c r="M53"/>
      <c r="N53"/>
      <c r="O53"/>
      <c r="P53" s="10"/>
      <c r="S53" s="25" t="s">
        <v>217</v>
      </c>
      <c r="T53" s="25">
        <v>4272394</v>
      </c>
      <c r="V53" s="17" t="s">
        <v>179</v>
      </c>
      <c r="W53" s="114">
        <v>7602</v>
      </c>
      <c r="X53" s="20">
        <v>1059600</v>
      </c>
    </row>
    <row r="54" spans="3:28" ht="11.25" customHeight="1" x14ac:dyDescent="0.25">
      <c r="C54" s="39">
        <v>18792</v>
      </c>
      <c r="D54" s="3" t="s">
        <v>200</v>
      </c>
      <c r="E54"/>
      <c r="F54" s="14">
        <v>15.9298306392561</v>
      </c>
      <c r="G54" s="55">
        <v>24.6182399681832</v>
      </c>
      <c r="H54" s="14">
        <v>26.996684502511201</v>
      </c>
      <c r="I54" s="14">
        <v>21.731585807617599</v>
      </c>
      <c r="J54" s="14">
        <v>25.631997265191</v>
      </c>
      <c r="K54"/>
      <c r="L54"/>
      <c r="M54"/>
      <c r="N54"/>
      <c r="O54"/>
      <c r="P54" s="10"/>
      <c r="S54" s="25" t="s">
        <v>8</v>
      </c>
      <c r="T54" s="25">
        <v>4006321</v>
      </c>
      <c r="V54" s="26" t="s">
        <v>183</v>
      </c>
      <c r="W54" s="116"/>
      <c r="X54" s="20"/>
    </row>
    <row r="55" spans="3:28" ht="11.25" customHeight="1" x14ac:dyDescent="0.25">
      <c r="C55" s="39">
        <v>11576</v>
      </c>
      <c r="D55" s="3" t="s">
        <v>201</v>
      </c>
      <c r="E55"/>
      <c r="F55" s="14">
        <v>4.8043143297380597</v>
      </c>
      <c r="G55" s="55">
        <v>7.3519882179675999</v>
      </c>
      <c r="H55" s="14">
        <v>6.9424778761061896</v>
      </c>
      <c r="I55" s="14">
        <v>5.7638691322901803</v>
      </c>
      <c r="J55" s="14">
        <v>6.2403697996918304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0.531139140717383</v>
      </c>
      <c r="G57" s="55">
        <v>0.82522833868180701</v>
      </c>
      <c r="H57" s="14">
        <v>1.0464123006833701</v>
      </c>
      <c r="I57" s="14">
        <v>0.73717146433041303</v>
      </c>
      <c r="J57" s="14">
        <v>1.35007278020378</v>
      </c>
      <c r="K57"/>
      <c r="L57"/>
      <c r="M57"/>
      <c r="N57"/>
      <c r="O57"/>
      <c r="P57" s="10"/>
      <c r="S57" s="25" t="s">
        <v>338</v>
      </c>
      <c r="T57" s="25">
        <v>4963960</v>
      </c>
    </row>
    <row r="58" spans="3:28" ht="11.25" customHeight="1" x14ac:dyDescent="0.25">
      <c r="C58" s="39">
        <v>4963</v>
      </c>
      <c r="D58" s="3" t="s">
        <v>202</v>
      </c>
      <c r="E58"/>
      <c r="F58" s="14">
        <v>0.70324541873608504</v>
      </c>
      <c r="G58" s="55">
        <v>0.68930327488635301</v>
      </c>
      <c r="H58" s="14">
        <v>0.72686393965767304</v>
      </c>
      <c r="I58" s="14">
        <v>0.82308505018489198</v>
      </c>
      <c r="J58" s="14">
        <v>0.87467076382791897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212900</v>
      </c>
      <c r="G61" s="56">
        <v>57900</v>
      </c>
      <c r="H61" s="13">
        <v>64100</v>
      </c>
      <c r="I61" s="13">
        <v>187700</v>
      </c>
      <c r="J61" s="13">
        <v>37300</v>
      </c>
      <c r="K61"/>
      <c r="L61"/>
      <c r="M61"/>
      <c r="N61"/>
      <c r="O61"/>
      <c r="P61" s="10"/>
      <c r="S61" s="25" t="s">
        <v>409</v>
      </c>
      <c r="T61" s="25">
        <v>4086899</v>
      </c>
      <c r="V61" s="28" t="s">
        <v>148</v>
      </c>
      <c r="X61" s="27">
        <f>IF(ISNUMBER(F49),F49,NA())</f>
        <v>6.84745762711864</v>
      </c>
      <c r="Y61" s="27">
        <f>IF(ISNUMBER(G49),G49,NA())</f>
        <v>6.2827687776141401</v>
      </c>
      <c r="Z61" s="27">
        <f>IF(ISNUMBER(H49),H49,NA())</f>
        <v>6.2920353982300901</v>
      </c>
      <c r="AA61" s="27">
        <f>IF(ISNUMBER(I49),I49,NA())</f>
        <v>6.2091038406827899</v>
      </c>
      <c r="AB61" s="27">
        <f>IF(ISNUMBER(J49),J49,NA())</f>
        <v>6.1263482280431401</v>
      </c>
    </row>
    <row r="62" spans="3:28" ht="11.25" customHeight="1" x14ac:dyDescent="0.25">
      <c r="C62" s="39">
        <v>7598</v>
      </c>
      <c r="D62" s="3" t="s">
        <v>204</v>
      </c>
      <c r="E62"/>
      <c r="F62" s="13">
        <v>98600</v>
      </c>
      <c r="G62" s="56">
        <v>113700</v>
      </c>
      <c r="H62" s="13">
        <v>57600</v>
      </c>
      <c r="I62" s="13">
        <v>63100</v>
      </c>
      <c r="J62" s="13">
        <v>193600</v>
      </c>
      <c r="K62"/>
      <c r="L62"/>
      <c r="M62"/>
      <c r="N62"/>
      <c r="O62"/>
      <c r="P62" s="10"/>
      <c r="S62" s="25" t="s">
        <v>11</v>
      </c>
      <c r="T62" s="25">
        <v>4056975</v>
      </c>
      <c r="V62" s="118" t="s">
        <v>187</v>
      </c>
    </row>
    <row r="63" spans="3:28" ht="11.25" customHeight="1" x14ac:dyDescent="0.25">
      <c r="C63" s="39">
        <v>7599</v>
      </c>
      <c r="D63" s="3" t="s">
        <v>205</v>
      </c>
      <c r="E63"/>
      <c r="F63" s="13">
        <v>88800</v>
      </c>
      <c r="G63" s="56">
        <v>98500</v>
      </c>
      <c r="H63" s="13">
        <v>143000</v>
      </c>
      <c r="I63" s="13">
        <v>55200</v>
      </c>
      <c r="J63" s="13">
        <v>64100</v>
      </c>
      <c r="K63"/>
      <c r="L63"/>
      <c r="M63"/>
      <c r="N63"/>
      <c r="O63"/>
      <c r="P63" s="10"/>
      <c r="S63" s="25" t="s">
        <v>270</v>
      </c>
      <c r="T63" s="25">
        <v>4098671</v>
      </c>
      <c r="V63" s="28" t="s">
        <v>188</v>
      </c>
    </row>
    <row r="64" spans="3:28" ht="11.25" customHeight="1" x14ac:dyDescent="0.25">
      <c r="C64" s="39">
        <v>7600</v>
      </c>
      <c r="D64" s="3" t="s">
        <v>206</v>
      </c>
      <c r="E64"/>
      <c r="F64" s="13">
        <v>88800</v>
      </c>
      <c r="G64" s="56">
        <v>89300</v>
      </c>
      <c r="H64" s="13">
        <v>97800</v>
      </c>
      <c r="I64" s="13">
        <v>101200</v>
      </c>
      <c r="J64" s="13">
        <v>56500</v>
      </c>
      <c r="K64"/>
      <c r="L64"/>
      <c r="M64"/>
      <c r="N64"/>
      <c r="O64"/>
      <c r="P64" s="10"/>
      <c r="S64" s="25" t="s">
        <v>395</v>
      </c>
      <c r="T64" s="25">
        <v>4545218</v>
      </c>
      <c r="V64" s="28" t="s">
        <v>189</v>
      </c>
    </row>
    <row r="65" spans="3:28" ht="11.25" customHeight="1" x14ac:dyDescent="0.25">
      <c r="C65" s="39">
        <v>7601</v>
      </c>
      <c r="D65" s="3" t="s">
        <v>207</v>
      </c>
      <c r="E65"/>
      <c r="F65" s="13">
        <v>73500</v>
      </c>
      <c r="G65" s="56">
        <v>88500</v>
      </c>
      <c r="H65" s="13">
        <v>88000</v>
      </c>
      <c r="I65" s="13">
        <v>96400</v>
      </c>
      <c r="J65" s="13">
        <v>103000</v>
      </c>
      <c r="K65"/>
      <c r="L65"/>
      <c r="M65"/>
      <c r="N65"/>
      <c r="O65"/>
      <c r="P65" s="10"/>
      <c r="S65" s="25" t="s">
        <v>218</v>
      </c>
      <c r="T65" s="25">
        <v>4057157</v>
      </c>
      <c r="V65" s="28" t="s">
        <v>164</v>
      </c>
      <c r="X65" s="27">
        <f>IF(ISNUMBER(F57),F57,NA())</f>
        <v>0.531139140717383</v>
      </c>
      <c r="Y65" s="27">
        <f>IF(ISNUMBER(G57),G57,NA())</f>
        <v>0.82522833868180701</v>
      </c>
      <c r="Z65" s="27">
        <f>IF(ISNUMBER(H57),H57,NA())</f>
        <v>1.0464123006833701</v>
      </c>
      <c r="AA65" s="27">
        <f>IF(ISNUMBER(I57),I57,NA())</f>
        <v>0.73717146433041303</v>
      </c>
      <c r="AB65" s="27">
        <f>IF(ISNUMBER(J57),J57,NA())</f>
        <v>1.35007278020378</v>
      </c>
    </row>
    <row r="66" spans="3:28" ht="11.25" customHeight="1" x14ac:dyDescent="0.25">
      <c r="C66" s="39">
        <v>7602</v>
      </c>
      <c r="D66" s="3" t="s">
        <v>208</v>
      </c>
      <c r="E66"/>
      <c r="F66" s="13">
        <v>1059600</v>
      </c>
      <c r="G66" s="56">
        <v>1047300</v>
      </c>
      <c r="H66" s="13">
        <v>1062300</v>
      </c>
      <c r="I66" s="13">
        <v>1064900</v>
      </c>
      <c r="J66" s="13">
        <v>1151500</v>
      </c>
      <c r="K66"/>
      <c r="L66"/>
      <c r="M66"/>
      <c r="N66"/>
      <c r="O66"/>
      <c r="P66" s="10"/>
      <c r="S66" s="25" t="s">
        <v>287</v>
      </c>
      <c r="T66" s="25">
        <v>4057045</v>
      </c>
      <c r="V66" s="118" t="str">
        <f>"Capital Structure " &amp;"("&amp;F40&amp;")"</f>
        <v>Capital Structure (LTM)</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56.104673085141101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1240500</v>
      </c>
      <c r="G69" s="56">
        <v>1498600</v>
      </c>
      <c r="H69" s="13">
        <v>1419300</v>
      </c>
      <c r="I69" s="13">
        <v>1339700</v>
      </c>
      <c r="J69" s="13">
        <v>1486400</v>
      </c>
      <c r="K69" s="4"/>
      <c r="L69" s="4"/>
      <c r="M69" s="4"/>
      <c r="N69"/>
      <c r="O69"/>
      <c r="P69" s="10"/>
      <c r="S69" s="25" t="s">
        <v>340</v>
      </c>
      <c r="T69" s="25">
        <v>4057049</v>
      </c>
      <c r="V69" s="28" t="str">
        <f>"Total Debt -"</f>
        <v>Total Debt -</v>
      </c>
      <c r="X69" s="47">
        <f>F44</f>
        <v>41.288554837736598</v>
      </c>
    </row>
    <row r="70" spans="3:28" ht="11.25" customHeight="1" x14ac:dyDescent="0.25">
      <c r="C70" s="39">
        <v>18630</v>
      </c>
      <c r="D70" s="3" t="s">
        <v>135</v>
      </c>
      <c r="F70" s="13">
        <v>390700</v>
      </c>
      <c r="G70" s="56">
        <v>407500</v>
      </c>
      <c r="H70" s="13">
        <v>396900</v>
      </c>
      <c r="I70" s="13">
        <v>339900</v>
      </c>
      <c r="J70" s="13">
        <v>336000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3.5724291179117902</v>
      </c>
      <c r="Y71" s="27">
        <f>IF(ISNUMBER(G52),G52,NA())</f>
        <v>3.5364217065166401</v>
      </c>
      <c r="Z71" s="27">
        <f>IF(ISNUMBER(H52),H52,NA())</f>
        <v>3.5704406938584201</v>
      </c>
      <c r="AA71" s="27">
        <f>IF(ISNUMBER(I52),I52,NA())</f>
        <v>3.5811282932416999</v>
      </c>
      <c r="AB71" s="27">
        <f>IF(ISNUMBER(J52),J52,NA())</f>
        <v>3.6786343058350099</v>
      </c>
    </row>
    <row r="72" spans="3:28" ht="11.25" customHeight="1" x14ac:dyDescent="0.25">
      <c r="C72" s="39">
        <v>18632</v>
      </c>
      <c r="D72" s="3" t="s">
        <v>137</v>
      </c>
      <c r="E72" s="5"/>
      <c r="F72" s="13">
        <v>414700</v>
      </c>
      <c r="G72" s="56">
        <v>628400</v>
      </c>
      <c r="H72" s="13">
        <v>562800</v>
      </c>
      <c r="I72" s="13">
        <v>543500</v>
      </c>
      <c r="J72" s="13">
        <v>682000</v>
      </c>
      <c r="K72"/>
      <c r="L72"/>
      <c r="M72"/>
      <c r="N72"/>
      <c r="O72"/>
      <c r="P72" s="10"/>
      <c r="S72" s="25" t="s">
        <v>271</v>
      </c>
      <c r="T72" s="25">
        <v>4082886</v>
      </c>
    </row>
    <row r="73" spans="3:28" ht="11.25" customHeight="1" x14ac:dyDescent="0.25">
      <c r="C73" s="39">
        <v>18636</v>
      </c>
      <c r="D73" s="3" t="s">
        <v>138</v>
      </c>
      <c r="F73" s="13">
        <v>202000</v>
      </c>
      <c r="G73" s="56">
        <v>205600</v>
      </c>
      <c r="H73" s="13">
        <v>177500</v>
      </c>
      <c r="I73" s="13">
        <v>195800</v>
      </c>
      <c r="J73" s="13">
        <v>170000</v>
      </c>
      <c r="K73"/>
      <c r="L73"/>
      <c r="M73"/>
      <c r="N73"/>
      <c r="O73"/>
      <c r="P73" s="10"/>
      <c r="S73" s="25" t="s">
        <v>396</v>
      </c>
      <c r="T73" s="25">
        <v>4235589</v>
      </c>
    </row>
    <row r="74" spans="3:28" ht="11.25" customHeight="1" x14ac:dyDescent="0.25">
      <c r="C74" s="39">
        <v>18635</v>
      </c>
      <c r="D74" s="3" t="s">
        <v>139</v>
      </c>
      <c r="F74" s="13">
        <v>0</v>
      </c>
      <c r="G74" s="56">
        <v>-2000</v>
      </c>
      <c r="H74" s="13">
        <v>-700</v>
      </c>
      <c r="I74" s="13">
        <v>-13600</v>
      </c>
      <c r="J74" s="13">
        <v>0</v>
      </c>
      <c r="K74"/>
      <c r="L74"/>
      <c r="M74"/>
      <c r="N74"/>
      <c r="O74"/>
      <c r="P74" s="10"/>
      <c r="S74" s="25" t="s">
        <v>288</v>
      </c>
      <c r="T74" s="25">
        <v>4304864</v>
      </c>
    </row>
    <row r="75" spans="3:28" ht="11.25" customHeight="1" x14ac:dyDescent="0.25">
      <c r="C75" s="39">
        <v>18634</v>
      </c>
      <c r="D75" s="3" t="s">
        <v>140</v>
      </c>
      <c r="F75" s="13">
        <v>1060700</v>
      </c>
      <c r="G75" s="56">
        <v>1297400</v>
      </c>
      <c r="H75" s="13">
        <v>1193400</v>
      </c>
      <c r="I75" s="13">
        <v>1119400</v>
      </c>
      <c r="J75" s="13">
        <v>1239400</v>
      </c>
      <c r="K75"/>
      <c r="L75"/>
      <c r="M75"/>
      <c r="N75"/>
      <c r="O75"/>
      <c r="P75" s="10"/>
      <c r="S75" s="25" t="s">
        <v>16</v>
      </c>
      <c r="T75" s="25">
        <v>4056958</v>
      </c>
    </row>
    <row r="76" spans="3:28" ht="11.25" customHeight="1" x14ac:dyDescent="0.25">
      <c r="C76" s="39">
        <v>6200</v>
      </c>
      <c r="D76" s="3" t="s">
        <v>141</v>
      </c>
      <c r="F76" s="13">
        <v>444400</v>
      </c>
      <c r="G76" s="56">
        <v>426600</v>
      </c>
      <c r="H76" s="13">
        <v>426600</v>
      </c>
      <c r="I76" s="13">
        <v>436500</v>
      </c>
      <c r="J76" s="13">
        <v>397600</v>
      </c>
      <c r="K76"/>
      <c r="L76"/>
      <c r="M76"/>
      <c r="N76"/>
      <c r="O76"/>
      <c r="P76" s="10"/>
      <c r="S76" s="25" t="s">
        <v>312</v>
      </c>
      <c r="T76" s="25">
        <v>4246977</v>
      </c>
    </row>
    <row r="77" spans="3:28" ht="11.25" customHeight="1" x14ac:dyDescent="0.25">
      <c r="C77" s="39">
        <v>28017</v>
      </c>
      <c r="D77" s="3" t="s">
        <v>150</v>
      </c>
      <c r="E77"/>
      <c r="F77" s="13">
        <v>420800</v>
      </c>
      <c r="G77" s="56">
        <v>426600</v>
      </c>
      <c r="H77" s="13">
        <v>426600</v>
      </c>
      <c r="I77" s="13">
        <v>439800</v>
      </c>
      <c r="J77" s="13">
        <v>433800</v>
      </c>
      <c r="K77"/>
      <c r="L77"/>
      <c r="M77"/>
      <c r="N77"/>
      <c r="O77"/>
      <c r="P77" s="10"/>
      <c r="S77" s="25" t="s">
        <v>272</v>
      </c>
      <c r="T77" s="25">
        <v>4142320</v>
      </c>
    </row>
    <row r="78" spans="3:28" ht="11.25" customHeight="1" x14ac:dyDescent="0.25">
      <c r="C78" s="39">
        <v>4424</v>
      </c>
      <c r="D78" s="3" t="s">
        <v>142</v>
      </c>
      <c r="F78" s="13">
        <v>178900</v>
      </c>
      <c r="G78" s="56">
        <v>158600</v>
      </c>
      <c r="H78" s="13">
        <v>186900</v>
      </c>
      <c r="I78" s="13">
        <v>175600</v>
      </c>
      <c r="J78" s="13">
        <v>166800</v>
      </c>
      <c r="K78"/>
      <c r="L78"/>
      <c r="M78"/>
      <c r="N78"/>
      <c r="O78"/>
      <c r="P78" s="10"/>
      <c r="S78" s="25" t="s">
        <v>273</v>
      </c>
      <c r="T78" s="25">
        <v>4237697</v>
      </c>
    </row>
    <row r="79" spans="3:28" ht="11.25" customHeight="1" x14ac:dyDescent="0.25">
      <c r="C79" s="39">
        <v>4427</v>
      </c>
      <c r="D79" s="3" t="s">
        <v>143</v>
      </c>
      <c r="F79" s="13">
        <v>-6600</v>
      </c>
      <c r="G79" s="56">
        <v>-15500</v>
      </c>
      <c r="H79" s="13">
        <v>14700</v>
      </c>
      <c r="I79" s="13">
        <v>19800</v>
      </c>
      <c r="J79" s="13">
        <v>25300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185500</v>
      </c>
      <c r="G81" s="93">
        <v>174100</v>
      </c>
      <c r="H81" s="92">
        <v>172200</v>
      </c>
      <c r="I81" s="92">
        <v>155800</v>
      </c>
      <c r="J81" s="92">
        <v>141500</v>
      </c>
      <c r="K81"/>
      <c r="L81"/>
      <c r="M81"/>
      <c r="N81"/>
      <c r="O81"/>
      <c r="P81" s="10"/>
      <c r="S81" s="25" t="s">
        <v>275</v>
      </c>
      <c r="T81" s="25">
        <v>4276419</v>
      </c>
    </row>
    <row r="82" spans="3:20" ht="11.25" customHeight="1" x14ac:dyDescent="0.25">
      <c r="C82" s="39">
        <v>833</v>
      </c>
      <c r="D82" s="94" t="s">
        <v>146</v>
      </c>
      <c r="E82" s="95"/>
      <c r="F82" s="96">
        <v>185500</v>
      </c>
      <c r="G82" s="97">
        <v>174100</v>
      </c>
      <c r="H82" s="96">
        <v>172200</v>
      </c>
      <c r="I82" s="96">
        <v>155800</v>
      </c>
      <c r="J82" s="96">
        <v>141500</v>
      </c>
      <c r="K82"/>
      <c r="L82"/>
      <c r="M82"/>
      <c r="N82"/>
      <c r="O82"/>
      <c r="P82" s="10"/>
      <c r="S82" s="25" t="s">
        <v>17</v>
      </c>
      <c r="T82" s="25">
        <v>4057059</v>
      </c>
    </row>
    <row r="83" spans="3:20" ht="11.25" customHeight="1" x14ac:dyDescent="0.25">
      <c r="C83" s="39">
        <v>47814</v>
      </c>
      <c r="D83" s="32" t="s">
        <v>190</v>
      </c>
      <c r="F83" s="13">
        <v>-100</v>
      </c>
      <c r="G83" s="56">
        <v>0</v>
      </c>
      <c r="H83" s="13">
        <v>0</v>
      </c>
      <c r="I83" s="13">
        <v>500</v>
      </c>
      <c r="J83" s="13">
        <v>400</v>
      </c>
      <c r="K83" s="16"/>
      <c r="L83"/>
      <c r="M83"/>
      <c r="N83"/>
      <c r="O83"/>
      <c r="P83" s="10"/>
      <c r="S83" s="25" t="s">
        <v>18</v>
      </c>
      <c r="T83" s="25">
        <v>4057141</v>
      </c>
    </row>
    <row r="84" spans="3:20" ht="11.25" customHeight="1" x14ac:dyDescent="0.25">
      <c r="C84" s="39">
        <v>47813</v>
      </c>
      <c r="D84" s="29" t="s">
        <v>191</v>
      </c>
      <c r="E84"/>
      <c r="F84" s="13">
        <v>185600</v>
      </c>
      <c r="G84" s="56">
        <v>174100</v>
      </c>
      <c r="H84" s="13">
        <v>172200</v>
      </c>
      <c r="I84" s="13">
        <v>155300</v>
      </c>
      <c r="J84" s="13">
        <v>141100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269500</v>
      </c>
      <c r="G87" s="56">
        <v>334300</v>
      </c>
      <c r="H87" s="13">
        <v>367500</v>
      </c>
      <c r="I87" s="13">
        <v>294500</v>
      </c>
      <c r="J87" s="13">
        <v>371000</v>
      </c>
      <c r="K87"/>
      <c r="L87"/>
      <c r="M87"/>
      <c r="N87"/>
      <c r="O87"/>
      <c r="P87" s="10"/>
      <c r="S87" s="25" t="s">
        <v>21</v>
      </c>
      <c r="T87" s="25">
        <v>4057039</v>
      </c>
    </row>
    <row r="88" spans="3:20" ht="11.25" customHeight="1" x14ac:dyDescent="0.25">
      <c r="C88" s="39">
        <v>18807</v>
      </c>
      <c r="D88" s="3" t="s">
        <v>152</v>
      </c>
      <c r="E88"/>
      <c r="F88" s="13">
        <v>4405600</v>
      </c>
      <c r="G88" s="56">
        <v>3904400</v>
      </c>
      <c r="H88" s="13">
        <v>3822400</v>
      </c>
      <c r="I88" s="13">
        <v>3741200</v>
      </c>
      <c r="J88" s="13">
        <v>3669100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241200</v>
      </c>
      <c r="G90" s="56">
        <v>210200</v>
      </c>
      <c r="H90" s="13">
        <v>171800</v>
      </c>
      <c r="I90" s="13">
        <v>191200</v>
      </c>
      <c r="J90" s="13">
        <v>199100</v>
      </c>
      <c r="K90"/>
      <c r="L90"/>
      <c r="M90"/>
      <c r="N90"/>
      <c r="O90"/>
      <c r="P90" s="10"/>
      <c r="S90" s="25" t="s">
        <v>289</v>
      </c>
      <c r="T90" s="25">
        <v>4056937</v>
      </c>
    </row>
    <row r="91" spans="3:20" ht="11.25" customHeight="1" x14ac:dyDescent="0.25">
      <c r="C91" s="39">
        <v>3706</v>
      </c>
      <c r="D91" s="23" t="s">
        <v>155</v>
      </c>
      <c r="E91" s="10"/>
      <c r="F91" s="92">
        <v>1000</v>
      </c>
      <c r="G91" s="93">
        <v>223300</v>
      </c>
      <c r="H91" s="92">
        <v>225900</v>
      </c>
      <c r="I91" s="92">
        <v>213400</v>
      </c>
      <c r="J91" s="92">
        <v>215200</v>
      </c>
      <c r="K91"/>
      <c r="L91"/>
      <c r="M91"/>
      <c r="N91"/>
      <c r="O91"/>
      <c r="P91" s="10"/>
      <c r="S91" s="25" t="s">
        <v>23</v>
      </c>
      <c r="T91" s="25">
        <v>4056982</v>
      </c>
    </row>
    <row r="92" spans="3:20" ht="11.25" customHeight="1" x14ac:dyDescent="0.25">
      <c r="C92" s="39">
        <v>220</v>
      </c>
      <c r="D92" s="98" t="s">
        <v>156</v>
      </c>
      <c r="E92" s="95"/>
      <c r="F92" s="96">
        <v>5482800</v>
      </c>
      <c r="G92" s="97">
        <v>5165000</v>
      </c>
      <c r="H92" s="96">
        <v>5080000</v>
      </c>
      <c r="I92" s="96">
        <v>4876900</v>
      </c>
      <c r="J92" s="96">
        <v>4894500</v>
      </c>
      <c r="K92"/>
      <c r="L92"/>
      <c r="M92"/>
      <c r="N92"/>
      <c r="O92"/>
      <c r="P92" s="10"/>
      <c r="S92" s="25" t="s">
        <v>24</v>
      </c>
      <c r="T92" s="25">
        <v>4004172</v>
      </c>
    </row>
    <row r="93" spans="3:20" ht="11.25" customHeight="1" x14ac:dyDescent="0.25">
      <c r="C93" s="39">
        <v>6361</v>
      </c>
      <c r="D93" s="3" t="s">
        <v>157</v>
      </c>
      <c r="E93"/>
      <c r="F93" s="13">
        <v>507400</v>
      </c>
      <c r="G93" s="56">
        <v>405100</v>
      </c>
      <c r="H93" s="13">
        <v>351200</v>
      </c>
      <c r="I93" s="13">
        <v>399500</v>
      </c>
      <c r="J93" s="13">
        <v>274800</v>
      </c>
      <c r="K93"/>
      <c r="L93"/>
      <c r="M93"/>
      <c r="N93"/>
      <c r="O93"/>
      <c r="P93" s="10"/>
      <c r="S93" s="25" t="s">
        <v>25</v>
      </c>
      <c r="T93" s="25">
        <v>4000672</v>
      </c>
    </row>
    <row r="94" spans="3:20" ht="11.25" customHeight="1" x14ac:dyDescent="0.25">
      <c r="C94" s="39">
        <v>6148</v>
      </c>
      <c r="D94" s="3" t="s">
        <v>158</v>
      </c>
      <c r="E94"/>
      <c r="F94" s="13">
        <v>1422700</v>
      </c>
      <c r="G94" s="56">
        <v>1428500</v>
      </c>
      <c r="H94" s="13">
        <v>1439200</v>
      </c>
      <c r="I94" s="13">
        <v>1370400</v>
      </c>
      <c r="J94" s="13">
        <v>1556700</v>
      </c>
      <c r="K94"/>
      <c r="L94"/>
      <c r="M94"/>
      <c r="N94"/>
      <c r="O94"/>
      <c r="P94" s="10"/>
      <c r="S94" s="25" t="s">
        <v>26</v>
      </c>
      <c r="T94" s="25">
        <v>4059402</v>
      </c>
    </row>
    <row r="95" spans="3:20" ht="11.25" customHeight="1" x14ac:dyDescent="0.25">
      <c r="C95" s="39">
        <v>18082</v>
      </c>
      <c r="D95" s="3" t="s">
        <v>159</v>
      </c>
      <c r="E95"/>
      <c r="F95" s="13">
        <v>271200</v>
      </c>
      <c r="G95" s="56">
        <v>262600</v>
      </c>
      <c r="H95" s="13">
        <v>267100</v>
      </c>
      <c r="I95" s="13">
        <v>322700</v>
      </c>
      <c r="J95" s="13">
        <v>349000</v>
      </c>
      <c r="K95"/>
      <c r="L95"/>
      <c r="M95"/>
      <c r="N95"/>
      <c r="O95"/>
      <c r="P95" s="10"/>
      <c r="S95" s="25" t="s">
        <v>27</v>
      </c>
      <c r="T95" s="25">
        <v>4057080</v>
      </c>
    </row>
    <row r="96" spans="3:20" ht="11.25" customHeight="1" x14ac:dyDescent="0.25">
      <c r="C96" s="39">
        <v>845</v>
      </c>
      <c r="D96" s="3" t="s">
        <v>173</v>
      </c>
      <c r="E96"/>
      <c r="F96" s="13">
        <v>1642500</v>
      </c>
      <c r="G96" s="56">
        <v>1486000</v>
      </c>
      <c r="H96" s="13">
        <v>1503300</v>
      </c>
      <c r="I96" s="13">
        <v>1558100</v>
      </c>
      <c r="J96" s="13">
        <v>1594000</v>
      </c>
      <c r="K96"/>
      <c r="L96"/>
      <c r="M96"/>
      <c r="N96"/>
      <c r="O96"/>
      <c r="P96" s="10"/>
      <c r="S96" s="25" t="s">
        <v>28</v>
      </c>
      <c r="T96" s="25">
        <v>4057041</v>
      </c>
    </row>
    <row r="97" spans="3:20" ht="11.25" customHeight="1" x14ac:dyDescent="0.25">
      <c r="C97" s="39">
        <v>49691</v>
      </c>
      <c r="D97" s="32" t="s">
        <v>192</v>
      </c>
      <c r="E97"/>
      <c r="F97" s="13">
        <v>2231900</v>
      </c>
      <c r="G97" s="56">
        <v>2155800</v>
      </c>
      <c r="H97" s="13">
        <v>2068200</v>
      </c>
      <c r="I97" s="13">
        <v>1893000</v>
      </c>
      <c r="J97" s="13">
        <v>1820200</v>
      </c>
      <c r="K97"/>
      <c r="L97"/>
      <c r="M97"/>
      <c r="N97"/>
      <c r="O97"/>
      <c r="P97" s="10"/>
      <c r="S97" s="25" t="s">
        <v>431</v>
      </c>
      <c r="T97" s="25">
        <v>4072145</v>
      </c>
    </row>
    <row r="98" spans="3:20" ht="11.25" customHeight="1" x14ac:dyDescent="0.25">
      <c r="C98" s="48">
        <v>47772</v>
      </c>
      <c r="D98" s="99" t="s">
        <v>193</v>
      </c>
      <c r="E98" s="10"/>
      <c r="F98" s="92">
        <v>103700</v>
      </c>
      <c r="G98" s="93">
        <v>0</v>
      </c>
      <c r="H98" s="92">
        <v>0</v>
      </c>
      <c r="I98" s="92">
        <v>0</v>
      </c>
      <c r="J98" s="92">
        <v>2200</v>
      </c>
      <c r="K98"/>
      <c r="L98"/>
      <c r="M98"/>
      <c r="N98"/>
      <c r="O98"/>
      <c r="P98" s="10"/>
      <c r="S98" s="25" t="s">
        <v>29</v>
      </c>
      <c r="T98" s="25">
        <v>4057081</v>
      </c>
    </row>
    <row r="99" spans="3:20" ht="11.25" customHeight="1" x14ac:dyDescent="0.25">
      <c r="C99" s="39">
        <v>3800</v>
      </c>
      <c r="D99" s="94" t="s">
        <v>160</v>
      </c>
      <c r="E99" s="95"/>
      <c r="F99" s="96">
        <v>2335600</v>
      </c>
      <c r="G99" s="97">
        <v>2155800</v>
      </c>
      <c r="H99" s="96">
        <v>2068200</v>
      </c>
      <c r="I99" s="96">
        <v>1893000</v>
      </c>
      <c r="J99" s="96">
        <v>1822400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3978100</v>
      </c>
      <c r="G101" s="56">
        <v>3641800</v>
      </c>
      <c r="H101" s="13">
        <v>3571500</v>
      </c>
      <c r="I101" s="13">
        <v>3451100</v>
      </c>
      <c r="J101" s="13">
        <v>3416400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246900</v>
      </c>
      <c r="G104" s="56">
        <v>431300</v>
      </c>
      <c r="H104" s="13">
        <v>402900</v>
      </c>
      <c r="I104" s="13">
        <v>334900</v>
      </c>
      <c r="J104" s="13">
        <v>340100</v>
      </c>
      <c r="K104"/>
      <c r="L104"/>
      <c r="M104"/>
      <c r="N104"/>
      <c r="O104"/>
      <c r="P104" s="10"/>
      <c r="S104" s="25" t="s">
        <v>410</v>
      </c>
      <c r="T104" s="25">
        <v>4057043</v>
      </c>
    </row>
    <row r="105" spans="3:20" ht="11.25" customHeight="1" x14ac:dyDescent="0.25">
      <c r="C105" s="39">
        <v>4993</v>
      </c>
      <c r="D105" s="3" t="s">
        <v>168</v>
      </c>
      <c r="E105"/>
      <c r="F105" s="13">
        <v>-342700</v>
      </c>
      <c r="G105" s="56">
        <v>-347200</v>
      </c>
      <c r="H105" s="13">
        <v>-229000</v>
      </c>
      <c r="I105" s="13">
        <v>-272100</v>
      </c>
      <c r="J105" s="13">
        <v>-618800</v>
      </c>
      <c r="K105"/>
      <c r="L105"/>
      <c r="M105"/>
      <c r="N105"/>
      <c r="O105"/>
      <c r="P105" s="10"/>
      <c r="S105" s="25" t="s">
        <v>261</v>
      </c>
      <c r="T105" s="25">
        <v>4057083</v>
      </c>
    </row>
    <row r="106" spans="3:20" ht="11.25" customHeight="1" x14ac:dyDescent="0.25">
      <c r="C106" s="39">
        <v>4992</v>
      </c>
      <c r="D106" s="3" t="s">
        <v>169</v>
      </c>
      <c r="E106"/>
      <c r="F106" s="13">
        <v>109300</v>
      </c>
      <c r="G106" s="56">
        <v>-115200</v>
      </c>
      <c r="H106" s="13">
        <v>-102100</v>
      </c>
      <c r="I106" s="13">
        <v>-135200</v>
      </c>
      <c r="J106" s="13">
        <v>229900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13500</v>
      </c>
      <c r="G108" s="56">
        <v>-31100</v>
      </c>
      <c r="H108" s="13">
        <v>71800</v>
      </c>
      <c r="I108" s="13">
        <v>-72400</v>
      </c>
      <c r="J108" s="13">
        <v>-48800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3.5341748035246501</v>
      </c>
      <c r="G111" s="55">
        <v>3.4016197258775098</v>
      </c>
      <c r="H111" s="14">
        <v>3.4734636554574201</v>
      </c>
      <c r="I111" s="14">
        <v>3.1974059556303498</v>
      </c>
      <c r="J111" s="14">
        <v>3.0086298773956699</v>
      </c>
      <c r="K111"/>
      <c r="L111"/>
      <c r="M111"/>
      <c r="N111"/>
      <c r="O111"/>
      <c r="P111" s="10"/>
      <c r="S111" s="25" t="s">
        <v>291</v>
      </c>
      <c r="T111" s="25">
        <v>4062444</v>
      </c>
    </row>
    <row r="112" spans="3:20" ht="11.25" customHeight="1" x14ac:dyDescent="0.25">
      <c r="C112" s="39">
        <v>284</v>
      </c>
      <c r="D112" s="3" t="s">
        <v>166</v>
      </c>
      <c r="E112"/>
      <c r="F112" s="14">
        <v>8.3773653073206003</v>
      </c>
      <c r="G112" s="55">
        <v>8.2574464048567595</v>
      </c>
      <c r="H112" s="14">
        <v>8.56524658658509</v>
      </c>
      <c r="I112" s="14">
        <v>8.3816389385767902</v>
      </c>
      <c r="J112" s="14">
        <v>7.9836377741730704</v>
      </c>
      <c r="K112"/>
      <c r="L112"/>
      <c r="M112"/>
      <c r="N112"/>
      <c r="O112"/>
      <c r="P112" s="10"/>
      <c r="S112" s="25" t="s">
        <v>36</v>
      </c>
      <c r="T112" s="25">
        <v>4057103</v>
      </c>
    </row>
    <row r="113" spans="2:20" ht="11.25" customHeight="1" x14ac:dyDescent="0.25">
      <c r="C113" s="39">
        <v>18791</v>
      </c>
      <c r="D113" s="76" t="s">
        <v>172</v>
      </c>
      <c r="E113" s="61"/>
      <c r="F113" s="100">
        <v>4.8791554195120197</v>
      </c>
      <c r="G113" s="101">
        <v>4.8133313519696701</v>
      </c>
      <c r="H113" s="100">
        <v>4.8732171156893802</v>
      </c>
      <c r="I113" s="100">
        <v>4.5529096760289196</v>
      </c>
      <c r="J113" s="100">
        <v>4.3740340030911904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05296508-BE17-402A-9A4A-CE5ADF4802F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C924E-ECB1-4B69-AAC1-7F8A3530F945}">
  <sheetPr codeName="Sheet26">
    <outlinePr summaryRight="0"/>
    <pageSetUpPr autoPageBreaks="0"/>
  </sheetPr>
  <dimension ref="A1:AB460"/>
  <sheetViews>
    <sheetView showGridLines="0" zoomScaleNormal="100" workbookViewId="0">
      <selection activeCell="H12" sqref="H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7" t="s">
        <v>59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MGE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_xll.SNL.Clients.Office.Excel.Functions.SNLTable(1,MGEE!F20:G20,MGEE!C24:C35,MGEE!F21:G21,,"Options:Curr=USD,Mag=SNLstandard,ConvMethod=SNLrecommended")</f>
        <v>SNLTable</v>
      </c>
      <c r="D20" s="10"/>
      <c r="E20" s="10"/>
      <c r="F20" s="22">
        <f>VLOOKUP(V40,S:T,2,FALSE)</f>
        <v>4072883</v>
      </c>
      <c r="G20" s="51">
        <f>F20</f>
        <v>4072883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373</v>
      </c>
      <c r="G24" s="73" t="s">
        <v>373</v>
      </c>
      <c r="H24" s="129"/>
      <c r="I24"/>
      <c r="J24"/>
      <c r="K24"/>
      <c r="L24"/>
      <c r="M24"/>
      <c r="N24"/>
      <c r="O24"/>
      <c r="P24" s="10"/>
      <c r="V24" t="str">
        <f>SUBSTITUTE(Company_Name,"&amp;","&amp;amp;")</f>
        <v>MGE Energy, Inc.</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c r="G26" s="78"/>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_xll.SNL.Clients.Office.Excel.Functions.SNLTable(1,MGEE!F36:J36,MGEE!C41:C113,MGEE!F37:J37,,"Options:Curr=USD,Mag=SNLstandard,ConvMethod=SNLrecommended")</f>
        <v>SNLTable</v>
      </c>
      <c r="E36"/>
      <c r="F36" s="11">
        <f>F20</f>
        <v>4072883</v>
      </c>
      <c r="G36" s="54">
        <f>F20</f>
        <v>4072883</v>
      </c>
      <c r="H36" s="11">
        <f>F20</f>
        <v>4072883</v>
      </c>
      <c r="I36" s="11">
        <f>F20</f>
        <v>4072883</v>
      </c>
      <c r="J36" s="11">
        <f>F20</f>
        <v>4072883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MGE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61.211057533632903</v>
      </c>
      <c r="G42" s="55">
        <v>61.882482882455598</v>
      </c>
      <c r="H42" s="31">
        <v>60.342077315058397</v>
      </c>
      <c r="I42" s="14">
        <v>61.433629903009901</v>
      </c>
      <c r="J42" s="14">
        <v>64.590554448871202</v>
      </c>
      <c r="K42"/>
      <c r="L42"/>
      <c r="M42"/>
      <c r="N42"/>
      <c r="O42"/>
      <c r="P42" s="10"/>
      <c r="S42" s="25" t="s">
        <v>335</v>
      </c>
      <c r="T42" s="25">
        <v>4056935</v>
      </c>
      <c r="V42" s="8" t="str">
        <f>_xll.SNL.Clients.Office.Excel.Functions.SNLTable(1,MGEE!X42,MGEE!W48:W56,MGEE!X43,,"Options:Curr=USD,Mag=SNLstandard,ConvMethod=SNLrecommended")</f>
        <v>SNLTable</v>
      </c>
      <c r="W42" s="3"/>
      <c r="X42" s="7">
        <f>F36</f>
        <v>4072883</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38.788942466367097</v>
      </c>
      <c r="G44" s="55">
        <v>38.117517117544402</v>
      </c>
      <c r="H44" s="31">
        <v>39.657922684941603</v>
      </c>
      <c r="I44" s="14">
        <v>38.566370096990099</v>
      </c>
      <c r="J44" s="14">
        <v>35.409445551128798</v>
      </c>
      <c r="K44"/>
      <c r="L44"/>
      <c r="M44"/>
      <c r="N44"/>
      <c r="O44"/>
      <c r="P44" s="10"/>
      <c r="S44" s="25" t="s">
        <v>408</v>
      </c>
      <c r="T44" s="25">
        <v>4024697</v>
      </c>
      <c r="V44" s="3"/>
      <c r="W44" s="3"/>
      <c r="X44" s="7">
        <v>1</v>
      </c>
    </row>
    <row r="45" spans="3:24" ht="11.25" customHeight="1" x14ac:dyDescent="0.25">
      <c r="C45" s="39">
        <v>18861</v>
      </c>
      <c r="D45" s="3" t="s">
        <v>163</v>
      </c>
      <c r="E45"/>
      <c r="F45" s="14">
        <v>38.0978764016428</v>
      </c>
      <c r="G45" s="55">
        <v>34.407865162127699</v>
      </c>
      <c r="H45" s="31">
        <v>38.194637394379001</v>
      </c>
      <c r="I45" s="14">
        <v>37.245911603830898</v>
      </c>
      <c r="J45" s="14">
        <v>33.0478917662683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4.5441655044165499</v>
      </c>
      <c r="G47" s="55">
        <v>4.2932360173295301</v>
      </c>
      <c r="H47" s="14">
        <v>4.6477810836860396</v>
      </c>
      <c r="I47" s="14">
        <v>5.5127190230245704</v>
      </c>
      <c r="J47" s="14">
        <v>6.3146027563842697</v>
      </c>
      <c r="K47"/>
      <c r="L47"/>
      <c r="M47"/>
      <c r="N47"/>
      <c r="O47"/>
      <c r="P47" s="10"/>
      <c r="S47" s="25" t="s">
        <v>215</v>
      </c>
      <c r="T47" s="25">
        <v>4056955</v>
      </c>
      <c r="V47" s="3"/>
      <c r="W47" s="3"/>
      <c r="X47" s="7"/>
    </row>
    <row r="48" spans="3:24" ht="11.25" customHeight="1" x14ac:dyDescent="0.25">
      <c r="C48" s="39">
        <v>18778</v>
      </c>
      <c r="D48" s="3" t="s">
        <v>197</v>
      </c>
      <c r="E48"/>
      <c r="F48" s="14">
        <v>4.5441655044165499</v>
      </c>
      <c r="G48" s="55">
        <v>4.2932360173295301</v>
      </c>
      <c r="H48" s="14">
        <v>4.6477810836860396</v>
      </c>
      <c r="I48" s="14">
        <v>5.5127190230245704</v>
      </c>
      <c r="J48" s="14">
        <v>6.3146027563842697</v>
      </c>
      <c r="K48" s="4"/>
      <c r="L48" s="4"/>
      <c r="M48" s="4"/>
      <c r="N48" s="4"/>
      <c r="O48" s="4"/>
      <c r="P48" s="44"/>
      <c r="Q48" s="44"/>
      <c r="S48" s="25" t="s">
        <v>5</v>
      </c>
      <c r="T48" s="25">
        <v>4022309</v>
      </c>
      <c r="V48" s="17" t="s">
        <v>174</v>
      </c>
      <c r="W48" s="114">
        <v>7597</v>
      </c>
      <c r="X48" s="20">
        <v>11439</v>
      </c>
    </row>
    <row r="49" spans="3:28" ht="11.25" customHeight="1" x14ac:dyDescent="0.25">
      <c r="C49" s="39">
        <v>7270</v>
      </c>
      <c r="D49" s="3" t="s">
        <v>148</v>
      </c>
      <c r="E49"/>
      <c r="F49" s="14">
        <v>8.7496267418712694</v>
      </c>
      <c r="G49" s="55">
        <v>8.9090599889460496</v>
      </c>
      <c r="H49" s="14">
        <v>8.7275289424619498</v>
      </c>
      <c r="I49" s="14">
        <v>9.5708093222499908</v>
      </c>
      <c r="J49" s="14">
        <v>9.9410577520182208</v>
      </c>
      <c r="K49"/>
      <c r="L49"/>
      <c r="M49"/>
      <c r="N49"/>
      <c r="O49"/>
      <c r="P49" s="10"/>
      <c r="S49" s="25" t="s">
        <v>6</v>
      </c>
      <c r="T49" s="25">
        <v>4057038</v>
      </c>
      <c r="V49" s="17" t="s">
        <v>175</v>
      </c>
      <c r="W49" s="114">
        <v>7598</v>
      </c>
      <c r="X49" s="20">
        <v>55930</v>
      </c>
    </row>
    <row r="50" spans="3:28" ht="11.25" customHeight="1" x14ac:dyDescent="0.25">
      <c r="C50" s="39">
        <v>11512</v>
      </c>
      <c r="D50" s="3" t="s">
        <v>198</v>
      </c>
      <c r="E50"/>
      <c r="F50" s="14">
        <v>8.7496267418712694</v>
      </c>
      <c r="G50" s="55">
        <v>8.9090599889460496</v>
      </c>
      <c r="H50" s="14">
        <v>8.7275289424619498</v>
      </c>
      <c r="I50" s="14">
        <v>9.5708093222499908</v>
      </c>
      <c r="J50" s="14">
        <v>9.9410577520182208</v>
      </c>
      <c r="K50"/>
      <c r="L50"/>
      <c r="M50"/>
      <c r="N50"/>
      <c r="O50"/>
      <c r="P50" s="10"/>
      <c r="S50" s="25" t="s">
        <v>269</v>
      </c>
      <c r="T50" s="25">
        <v>4135391</v>
      </c>
      <c r="V50" s="18" t="s">
        <v>176</v>
      </c>
      <c r="W50" s="115">
        <v>7599</v>
      </c>
      <c r="X50" s="20">
        <v>6309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6250</v>
      </c>
    </row>
    <row r="52" spans="3:28" ht="11.25" customHeight="1" x14ac:dyDescent="0.25">
      <c r="C52" s="39">
        <v>18788</v>
      </c>
      <c r="D52" s="3" t="s">
        <v>210</v>
      </c>
      <c r="E52"/>
      <c r="F52" s="14">
        <v>2.92522609742571</v>
      </c>
      <c r="G52" s="55">
        <v>2.6980082319255501</v>
      </c>
      <c r="H52" s="14">
        <v>2.6899384200354701</v>
      </c>
      <c r="I52" s="14">
        <v>2.4536896426782602</v>
      </c>
      <c r="J52" s="14">
        <v>2.08014859370852</v>
      </c>
      <c r="K52"/>
      <c r="L52"/>
      <c r="M52"/>
      <c r="N52"/>
      <c r="O52"/>
      <c r="P52" s="10"/>
      <c r="S52" s="25" t="s">
        <v>7</v>
      </c>
      <c r="T52" s="25">
        <v>4007308</v>
      </c>
      <c r="V52" s="19" t="s">
        <v>178</v>
      </c>
      <c r="W52" s="114">
        <v>7601</v>
      </c>
      <c r="X52" s="20">
        <v>21278</v>
      </c>
    </row>
    <row r="53" spans="3:28" ht="11.25" customHeight="1" x14ac:dyDescent="0.25">
      <c r="C53" s="39">
        <v>18794</v>
      </c>
      <c r="D53" s="3" t="s">
        <v>199</v>
      </c>
      <c r="E53"/>
      <c r="F53" s="14">
        <v>8.4424353019243501</v>
      </c>
      <c r="G53" s="55">
        <v>8.2897410824369704</v>
      </c>
      <c r="H53" s="14">
        <v>7.5897324719247301</v>
      </c>
      <c r="I53" s="14">
        <v>7.77387934111887</v>
      </c>
      <c r="J53" s="14">
        <v>8.4744359345891098</v>
      </c>
      <c r="K53"/>
      <c r="L53"/>
      <c r="M53"/>
      <c r="N53"/>
      <c r="O53"/>
      <c r="P53" s="10"/>
      <c r="S53" s="25" t="s">
        <v>217</v>
      </c>
      <c r="T53" s="25">
        <v>4272394</v>
      </c>
      <c r="V53" s="17" t="s">
        <v>179</v>
      </c>
      <c r="W53" s="114">
        <v>7602</v>
      </c>
      <c r="X53" s="20">
        <v>573108</v>
      </c>
    </row>
    <row r="54" spans="3:28" ht="11.25" customHeight="1" x14ac:dyDescent="0.25">
      <c r="C54" s="39">
        <v>18792</v>
      </c>
      <c r="D54" s="3" t="s">
        <v>200</v>
      </c>
      <c r="E54"/>
      <c r="F54" s="14">
        <v>29.6128316545148</v>
      </c>
      <c r="G54" s="55">
        <v>30.999652659630101</v>
      </c>
      <c r="H54" s="14">
        <v>28.346505411160202</v>
      </c>
      <c r="I54" s="14">
        <v>29.317444590724602</v>
      </c>
      <c r="J54" s="14">
        <v>36.347972919076</v>
      </c>
      <c r="K54"/>
      <c r="L54"/>
      <c r="M54"/>
      <c r="N54"/>
      <c r="O54"/>
      <c r="P54" s="10"/>
      <c r="S54" s="25" t="s">
        <v>8</v>
      </c>
      <c r="T54" s="25">
        <v>4006321</v>
      </c>
      <c r="V54" s="26" t="s">
        <v>183</v>
      </c>
      <c r="W54" s="116"/>
      <c r="X54" s="20"/>
    </row>
    <row r="55" spans="3:28" ht="11.25" customHeight="1" x14ac:dyDescent="0.25">
      <c r="C55" s="39">
        <v>11576</v>
      </c>
      <c r="D55" s="3" t="s">
        <v>201</v>
      </c>
      <c r="E55"/>
      <c r="F55" s="14">
        <v>6.7036745189117504</v>
      </c>
      <c r="G55" s="55">
        <v>8.3314484928361896</v>
      </c>
      <c r="H55" s="14">
        <v>6.6573299223865101</v>
      </c>
      <c r="I55" s="14">
        <v>8.8045795298077394</v>
      </c>
      <c r="J55" s="14">
        <v>7.7984371765680001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59</v>
      </c>
    </row>
    <row r="57" spans="3:28" ht="11.25" customHeight="1" x14ac:dyDescent="0.25">
      <c r="C57" s="39">
        <v>6419</v>
      </c>
      <c r="D57" s="3" t="s">
        <v>164</v>
      </c>
      <c r="E57"/>
      <c r="F57" s="14">
        <v>1.6917783227405001</v>
      </c>
      <c r="G57" s="55">
        <v>1.0973832793857301</v>
      </c>
      <c r="H57" s="14">
        <v>1.41003726129483</v>
      </c>
      <c r="I57" s="14">
        <v>1.9942301953112</v>
      </c>
      <c r="J57" s="14">
        <v>2.2972240226378098</v>
      </c>
      <c r="K57"/>
      <c r="L57"/>
      <c r="M57"/>
      <c r="N57"/>
      <c r="O57"/>
      <c r="P57" s="10"/>
      <c r="S57" s="25" t="s">
        <v>338</v>
      </c>
      <c r="T57" s="25">
        <v>4963960</v>
      </c>
    </row>
    <row r="58" spans="3:28" ht="11.25" customHeight="1" x14ac:dyDescent="0.25">
      <c r="C58" s="39">
        <v>4963</v>
      </c>
      <c r="D58" s="3" t="s">
        <v>202</v>
      </c>
      <c r="E58"/>
      <c r="F58" s="14">
        <v>0.63369175487703799</v>
      </c>
      <c r="G58" s="55">
        <v>0.61596618852458995</v>
      </c>
      <c r="H58" s="14">
        <v>0.65721838639858998</v>
      </c>
      <c r="I58" s="14">
        <v>0.62777293410592605</v>
      </c>
      <c r="J58" s="14">
        <v>0.54821398969656399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11439</v>
      </c>
      <c r="G61" s="56">
        <v>58337</v>
      </c>
      <c r="H61" s="13">
        <v>20547</v>
      </c>
      <c r="I61" s="13">
        <v>17553</v>
      </c>
      <c r="J61" s="13">
        <v>28452</v>
      </c>
      <c r="K61"/>
      <c r="L61"/>
      <c r="M61"/>
      <c r="N61"/>
      <c r="O61"/>
      <c r="P61" s="10"/>
      <c r="S61" s="25" t="s">
        <v>409</v>
      </c>
      <c r="T61" s="25">
        <v>4086899</v>
      </c>
      <c r="V61" s="28" t="s">
        <v>148</v>
      </c>
      <c r="X61" s="27">
        <f>IF(ISNUMBER(F49),F49,NA())</f>
        <v>8.7496267418712694</v>
      </c>
      <c r="Y61" s="27">
        <f>IF(ISNUMBER(G49),G49,NA())</f>
        <v>8.9090599889460496</v>
      </c>
      <c r="Z61" s="27">
        <f>IF(ISNUMBER(H49),H49,NA())</f>
        <v>8.7275289424619498</v>
      </c>
      <c r="AA61" s="27">
        <f>IF(ISNUMBER(I49),I49,NA())</f>
        <v>9.5708093222499908</v>
      </c>
      <c r="AB61" s="27">
        <f>IF(ISNUMBER(J49),J49,NA())</f>
        <v>9.9410577520182208</v>
      </c>
    </row>
    <row r="62" spans="3:28" ht="11.25" customHeight="1" x14ac:dyDescent="0.25">
      <c r="C62" s="39">
        <v>7598</v>
      </c>
      <c r="D62" s="3" t="s">
        <v>204</v>
      </c>
      <c r="E62"/>
      <c r="F62" s="13">
        <v>55930</v>
      </c>
      <c r="G62" s="56">
        <v>6589</v>
      </c>
      <c r="H62" s="13">
        <v>6205</v>
      </c>
      <c r="I62" s="13">
        <v>19659</v>
      </c>
      <c r="J62" s="13">
        <v>4553</v>
      </c>
      <c r="K62"/>
      <c r="L62"/>
      <c r="M62"/>
      <c r="N62"/>
      <c r="O62"/>
      <c r="P62" s="10"/>
      <c r="S62" s="25" t="s">
        <v>11</v>
      </c>
      <c r="T62" s="25">
        <v>4056975</v>
      </c>
      <c r="V62" s="118" t="s">
        <v>187</v>
      </c>
    </row>
    <row r="63" spans="3:28" ht="11.25" customHeight="1" x14ac:dyDescent="0.25">
      <c r="C63" s="39">
        <v>7599</v>
      </c>
      <c r="D63" s="3" t="s">
        <v>205</v>
      </c>
      <c r="E63"/>
      <c r="F63" s="13">
        <v>6309</v>
      </c>
      <c r="G63" s="56">
        <v>55834</v>
      </c>
      <c r="H63" s="13">
        <v>6204</v>
      </c>
      <c r="I63" s="13">
        <v>4771</v>
      </c>
      <c r="J63" s="13">
        <v>19659</v>
      </c>
      <c r="K63"/>
      <c r="L63"/>
      <c r="M63"/>
      <c r="N63"/>
      <c r="O63"/>
      <c r="P63" s="10"/>
      <c r="S63" s="25" t="s">
        <v>270</v>
      </c>
      <c r="T63" s="25">
        <v>4098671</v>
      </c>
      <c r="V63" s="28" t="s">
        <v>188</v>
      </c>
    </row>
    <row r="64" spans="3:28" ht="11.25" customHeight="1" x14ac:dyDescent="0.25">
      <c r="C64" s="39">
        <v>7600</v>
      </c>
      <c r="D64" s="3" t="s">
        <v>206</v>
      </c>
      <c r="E64"/>
      <c r="F64" s="13">
        <v>6250</v>
      </c>
      <c r="G64" s="56">
        <v>6105</v>
      </c>
      <c r="H64" s="13">
        <v>36247</v>
      </c>
      <c r="I64" s="13">
        <v>4889</v>
      </c>
      <c r="J64" s="13">
        <v>4771</v>
      </c>
      <c r="K64"/>
      <c r="L64"/>
      <c r="M64"/>
      <c r="N64"/>
      <c r="O64"/>
      <c r="P64" s="10"/>
      <c r="S64" s="25" t="s">
        <v>395</v>
      </c>
      <c r="T64" s="25">
        <v>4545218</v>
      </c>
      <c r="V64" s="28" t="s">
        <v>189</v>
      </c>
    </row>
    <row r="65" spans="3:28" ht="11.25" customHeight="1" x14ac:dyDescent="0.25">
      <c r="C65" s="39">
        <v>7601</v>
      </c>
      <c r="D65" s="3" t="s">
        <v>207</v>
      </c>
      <c r="E65"/>
      <c r="F65" s="13">
        <v>21278</v>
      </c>
      <c r="G65" s="56">
        <v>6059</v>
      </c>
      <c r="H65" s="13">
        <v>5920</v>
      </c>
      <c r="I65" s="13">
        <v>35014</v>
      </c>
      <c r="J65" s="13">
        <v>4889</v>
      </c>
      <c r="K65"/>
      <c r="L65"/>
      <c r="M65"/>
      <c r="N65"/>
      <c r="O65"/>
      <c r="P65" s="10"/>
      <c r="S65" s="25" t="s">
        <v>218</v>
      </c>
      <c r="T65" s="25">
        <v>4057157</v>
      </c>
      <c r="V65" s="28" t="s">
        <v>164</v>
      </c>
      <c r="X65" s="27">
        <f>IF(ISNUMBER(F57),F57,NA())</f>
        <v>1.6917783227405001</v>
      </c>
      <c r="Y65" s="27">
        <f>IF(ISNUMBER(G57),G57,NA())</f>
        <v>1.0973832793857301</v>
      </c>
      <c r="Z65" s="27">
        <f>IF(ISNUMBER(H57),H57,NA())</f>
        <v>1.41003726129483</v>
      </c>
      <c r="AA65" s="27">
        <f>IF(ISNUMBER(I57),I57,NA())</f>
        <v>1.9942301953112</v>
      </c>
      <c r="AB65" s="27">
        <f>IF(ISNUMBER(J57),J57,NA())</f>
        <v>2.2972240226378098</v>
      </c>
    </row>
    <row r="66" spans="3:28" ht="11.25" customHeight="1" x14ac:dyDescent="0.25">
      <c r="C66" s="39">
        <v>7602</v>
      </c>
      <c r="D66" s="3" t="s">
        <v>208</v>
      </c>
      <c r="E66"/>
      <c r="F66" s="13">
        <v>573108</v>
      </c>
      <c r="G66" s="56">
        <v>493602</v>
      </c>
      <c r="H66" s="13">
        <v>518942</v>
      </c>
      <c r="I66" s="13">
        <v>435316</v>
      </c>
      <c r="J66" s="13">
        <v>368559</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61.211057533632903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606584</v>
      </c>
      <c r="G69" s="56">
        <v>538633</v>
      </c>
      <c r="H69" s="13">
        <v>568855</v>
      </c>
      <c r="I69" s="13">
        <v>559768</v>
      </c>
      <c r="J69" s="13">
        <v>563099</v>
      </c>
      <c r="K69" s="4"/>
      <c r="L69" s="4"/>
      <c r="M69" s="4"/>
      <c r="N69"/>
      <c r="O69"/>
      <c r="P69" s="10"/>
      <c r="S69" s="25" t="s">
        <v>340</v>
      </c>
      <c r="T69" s="25">
        <v>4057049</v>
      </c>
      <c r="V69" s="28" t="str">
        <f>"Total Debt -"</f>
        <v>Total Debt -</v>
      </c>
      <c r="X69" s="47">
        <f>F44</f>
        <v>38.788942466367097</v>
      </c>
    </row>
    <row r="70" spans="3:28" ht="11.25" customHeight="1" x14ac:dyDescent="0.25">
      <c r="C70" s="39">
        <v>18630</v>
      </c>
      <c r="D70" s="3" t="s">
        <v>135</v>
      </c>
      <c r="F70" s="13">
        <v>94028</v>
      </c>
      <c r="G70" s="56">
        <v>84567</v>
      </c>
      <c r="H70" s="13">
        <v>93428</v>
      </c>
      <c r="I70" s="13">
        <v>106948</v>
      </c>
      <c r="J70" s="13">
        <v>111719</v>
      </c>
      <c r="K70"/>
      <c r="L70"/>
      <c r="M70"/>
      <c r="N70"/>
      <c r="O70"/>
      <c r="P70" s="10"/>
      <c r="S70" s="25" t="s">
        <v>14</v>
      </c>
      <c r="T70" s="25">
        <v>4010420</v>
      </c>
      <c r="V70" s="118" t="s">
        <v>211</v>
      </c>
    </row>
    <row r="71" spans="3:28" ht="11.25" customHeight="1" x14ac:dyDescent="0.25">
      <c r="C71" s="39">
        <v>18631</v>
      </c>
      <c r="D71" s="3" t="s">
        <v>136</v>
      </c>
      <c r="F71" s="13">
        <v>99690</v>
      </c>
      <c r="G71" s="56">
        <v>63697</v>
      </c>
      <c r="H71" s="13">
        <v>79775</v>
      </c>
      <c r="I71" s="13">
        <v>84968</v>
      </c>
      <c r="J71" s="13">
        <v>76644</v>
      </c>
      <c r="K71"/>
      <c r="L71"/>
      <c r="M71"/>
      <c r="N71"/>
      <c r="O71"/>
      <c r="P71" s="10"/>
      <c r="S71" s="25" t="s">
        <v>15</v>
      </c>
      <c r="T71" s="25">
        <v>4065694</v>
      </c>
      <c r="V71" s="28" t="s">
        <v>210</v>
      </c>
      <c r="X71" s="27">
        <f>IF(ISNUMBER(F52),F52,NA())</f>
        <v>2.92522609742571</v>
      </c>
      <c r="Y71" s="27">
        <f>IF(ISNUMBER(G52),G52,NA())</f>
        <v>2.6980082319255501</v>
      </c>
      <c r="Z71" s="27">
        <f>IF(ISNUMBER(H52),H52,NA())</f>
        <v>2.6899384200354701</v>
      </c>
      <c r="AA71" s="27">
        <f>IF(ISNUMBER(I52),I52,NA())</f>
        <v>2.4536896426782602</v>
      </c>
      <c r="AB71" s="27">
        <f>IF(ISNUMBER(J52),J52,NA())</f>
        <v>2.08014859370852</v>
      </c>
    </row>
    <row r="72" spans="3:28" ht="11.25" customHeight="1" x14ac:dyDescent="0.25">
      <c r="C72" s="39">
        <v>18632</v>
      </c>
      <c r="D72" s="3" t="s">
        <v>137</v>
      </c>
      <c r="E72" s="5"/>
      <c r="F72" s="13">
        <v>197116</v>
      </c>
      <c r="G72" s="56">
        <v>184630</v>
      </c>
      <c r="H72" s="13">
        <v>191922</v>
      </c>
      <c r="I72" s="13">
        <v>177823</v>
      </c>
      <c r="J72" s="13">
        <v>177740</v>
      </c>
      <c r="K72"/>
      <c r="L72"/>
      <c r="M72"/>
      <c r="N72"/>
      <c r="O72"/>
      <c r="P72" s="10"/>
      <c r="S72" s="25" t="s">
        <v>271</v>
      </c>
      <c r="T72" s="25">
        <v>4082886</v>
      </c>
    </row>
    <row r="73" spans="3:28" ht="11.25" customHeight="1" x14ac:dyDescent="0.25">
      <c r="C73" s="39">
        <v>18636</v>
      </c>
      <c r="D73" s="3" t="s">
        <v>138</v>
      </c>
      <c r="F73" s="13">
        <v>79183</v>
      </c>
      <c r="G73" s="56">
        <v>75988</v>
      </c>
      <c r="H73" s="13">
        <v>72962</v>
      </c>
      <c r="I73" s="13">
        <v>56412</v>
      </c>
      <c r="J73" s="13">
        <v>53077</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489290</v>
      </c>
      <c r="G75" s="56">
        <v>428636</v>
      </c>
      <c r="H75" s="13">
        <v>457945</v>
      </c>
      <c r="I75" s="13">
        <v>445561</v>
      </c>
      <c r="J75" s="13">
        <v>438474</v>
      </c>
      <c r="K75"/>
      <c r="L75"/>
      <c r="M75"/>
      <c r="N75"/>
      <c r="O75"/>
      <c r="P75" s="10"/>
      <c r="S75" s="25" t="s">
        <v>16</v>
      </c>
      <c r="T75" s="25">
        <v>4056958</v>
      </c>
    </row>
    <row r="76" spans="3:28" ht="11.25" customHeight="1" x14ac:dyDescent="0.25">
      <c r="C76" s="39">
        <v>6200</v>
      </c>
      <c r="D76" s="3" t="s">
        <v>141</v>
      </c>
      <c r="F76" s="13">
        <v>210971</v>
      </c>
      <c r="G76" s="56">
        <v>209550</v>
      </c>
      <c r="H76" s="13">
        <v>201283</v>
      </c>
      <c r="I76" s="13">
        <v>187674</v>
      </c>
      <c r="J76" s="13">
        <v>192101</v>
      </c>
      <c r="K76"/>
      <c r="L76"/>
      <c r="M76"/>
      <c r="N76"/>
      <c r="O76"/>
      <c r="P76" s="10"/>
      <c r="S76" s="25" t="s">
        <v>312</v>
      </c>
      <c r="T76" s="25">
        <v>4246977</v>
      </c>
    </row>
    <row r="77" spans="3:28" ht="11.25" customHeight="1" x14ac:dyDescent="0.25">
      <c r="C77" s="39">
        <v>28017</v>
      </c>
      <c r="D77" s="3" t="s">
        <v>150</v>
      </c>
      <c r="E77"/>
      <c r="F77" s="13">
        <v>210971</v>
      </c>
      <c r="G77" s="56">
        <v>209550</v>
      </c>
      <c r="H77" s="13">
        <v>201283</v>
      </c>
      <c r="I77" s="13">
        <v>187674</v>
      </c>
      <c r="J77" s="13">
        <v>192101</v>
      </c>
      <c r="K77"/>
      <c r="L77"/>
      <c r="M77"/>
      <c r="N77"/>
      <c r="O77"/>
      <c r="P77" s="10"/>
      <c r="S77" s="25" t="s">
        <v>272</v>
      </c>
      <c r="T77" s="25">
        <v>4142320</v>
      </c>
    </row>
    <row r="78" spans="3:28" ht="11.25" customHeight="1" x14ac:dyDescent="0.25">
      <c r="C78" s="39">
        <v>4424</v>
      </c>
      <c r="D78" s="3" t="s">
        <v>142</v>
      </c>
      <c r="F78" s="13">
        <v>109876</v>
      </c>
      <c r="G78" s="56">
        <v>111841</v>
      </c>
      <c r="H78" s="13">
        <v>106658</v>
      </c>
      <c r="I78" s="13">
        <v>111653</v>
      </c>
      <c r="J78" s="13">
        <v>119700</v>
      </c>
      <c r="K78"/>
      <c r="L78"/>
      <c r="M78"/>
      <c r="N78"/>
      <c r="O78"/>
      <c r="P78" s="10"/>
      <c r="S78" s="25" t="s">
        <v>273</v>
      </c>
      <c r="T78" s="25">
        <v>4237697</v>
      </c>
    </row>
    <row r="79" spans="3:28" ht="11.25" customHeight="1" x14ac:dyDescent="0.25">
      <c r="C79" s="39">
        <v>4427</v>
      </c>
      <c r="D79" s="3" t="s">
        <v>143</v>
      </c>
      <c r="F79" s="13">
        <v>4115</v>
      </c>
      <c r="G79" s="56">
        <v>19423</v>
      </c>
      <c r="H79" s="13">
        <v>19784</v>
      </c>
      <c r="I79" s="13">
        <v>27434</v>
      </c>
      <c r="J79" s="13">
        <v>22094</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105761</v>
      </c>
      <c r="G81" s="93">
        <v>92418</v>
      </c>
      <c r="H81" s="92">
        <v>86874</v>
      </c>
      <c r="I81" s="92">
        <v>84219</v>
      </c>
      <c r="J81" s="92">
        <v>97606</v>
      </c>
      <c r="K81"/>
      <c r="L81"/>
      <c r="M81"/>
      <c r="N81"/>
      <c r="O81"/>
      <c r="P81" s="10"/>
      <c r="S81" s="25" t="s">
        <v>275</v>
      </c>
      <c r="T81" s="25">
        <v>4276419</v>
      </c>
    </row>
    <row r="82" spans="3:20" ht="11.25" customHeight="1" x14ac:dyDescent="0.25">
      <c r="C82" s="39">
        <v>833</v>
      </c>
      <c r="D82" s="94" t="s">
        <v>146</v>
      </c>
      <c r="E82" s="95"/>
      <c r="F82" s="96">
        <v>105761</v>
      </c>
      <c r="G82" s="97">
        <v>92418</v>
      </c>
      <c r="H82" s="96">
        <v>86874</v>
      </c>
      <c r="I82" s="96">
        <v>84219</v>
      </c>
      <c r="J82" s="96">
        <v>97606</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105761</v>
      </c>
      <c r="G84" s="56">
        <v>92418</v>
      </c>
      <c r="H84" s="13">
        <v>86874</v>
      </c>
      <c r="I84" s="13">
        <v>84219</v>
      </c>
      <c r="J84" s="13">
        <v>97606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199371</v>
      </c>
      <c r="G87" s="56">
        <v>209519</v>
      </c>
      <c r="H87" s="13">
        <v>181641</v>
      </c>
      <c r="I87" s="13">
        <v>240560</v>
      </c>
      <c r="J87" s="13">
        <v>290631</v>
      </c>
      <c r="K87"/>
      <c r="L87"/>
      <c r="M87"/>
      <c r="N87"/>
      <c r="O87"/>
      <c r="P87" s="10"/>
      <c r="S87" s="25" t="s">
        <v>21</v>
      </c>
      <c r="T87" s="25">
        <v>4057039</v>
      </c>
    </row>
    <row r="88" spans="3:20" ht="11.25" customHeight="1" x14ac:dyDescent="0.25">
      <c r="C88" s="39">
        <v>18807</v>
      </c>
      <c r="D88" s="3" t="s">
        <v>152</v>
      </c>
      <c r="E88"/>
      <c r="F88" s="13">
        <v>1800935</v>
      </c>
      <c r="G88" s="56">
        <v>1754973</v>
      </c>
      <c r="H88" s="13">
        <v>1643354</v>
      </c>
      <c r="I88" s="13">
        <v>1509437</v>
      </c>
      <c r="J88" s="13">
        <v>1341357</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98754</v>
      </c>
      <c r="G90" s="56">
        <v>94676</v>
      </c>
      <c r="H90" s="13">
        <v>88492</v>
      </c>
      <c r="I90" s="13">
        <v>78000</v>
      </c>
      <c r="J90" s="13">
        <v>67772</v>
      </c>
      <c r="K90"/>
      <c r="L90"/>
      <c r="M90"/>
      <c r="N90"/>
      <c r="O90"/>
      <c r="P90" s="10"/>
      <c r="S90" s="25" t="s">
        <v>289</v>
      </c>
      <c r="T90" s="25">
        <v>4056937</v>
      </c>
    </row>
    <row r="91" spans="3:20" ht="11.25" customHeight="1" x14ac:dyDescent="0.25">
      <c r="C91" s="39">
        <v>3706</v>
      </c>
      <c r="D91" s="23" t="s">
        <v>155</v>
      </c>
      <c r="E91" s="10"/>
      <c r="F91" s="92">
        <v>101400</v>
      </c>
      <c r="G91" s="93">
        <v>35200</v>
      </c>
      <c r="H91" s="92">
        <v>0</v>
      </c>
      <c r="I91" s="92">
        <v>0</v>
      </c>
      <c r="J91" s="92">
        <v>0</v>
      </c>
      <c r="K91"/>
      <c r="L91"/>
      <c r="M91"/>
      <c r="N91"/>
      <c r="O91"/>
      <c r="P91" s="10"/>
      <c r="S91" s="25" t="s">
        <v>23</v>
      </c>
      <c r="T91" s="25">
        <v>4056982</v>
      </c>
    </row>
    <row r="92" spans="3:20" ht="11.25" customHeight="1" x14ac:dyDescent="0.25">
      <c r="C92" s="39">
        <v>220</v>
      </c>
      <c r="D92" s="98" t="s">
        <v>156</v>
      </c>
      <c r="E92" s="95"/>
      <c r="F92" s="96">
        <v>2371906</v>
      </c>
      <c r="G92" s="97">
        <v>2253651</v>
      </c>
      <c r="H92" s="96">
        <v>2081664</v>
      </c>
      <c r="I92" s="96">
        <v>1988618</v>
      </c>
      <c r="J92" s="96">
        <v>1855182</v>
      </c>
      <c r="K92"/>
      <c r="L92"/>
      <c r="M92"/>
      <c r="N92"/>
      <c r="O92"/>
      <c r="P92" s="10"/>
      <c r="S92" s="25" t="s">
        <v>24</v>
      </c>
      <c r="T92" s="25">
        <v>4004172</v>
      </c>
    </row>
    <row r="93" spans="3:20" ht="11.25" customHeight="1" x14ac:dyDescent="0.25">
      <c r="C93" s="39">
        <v>6361</v>
      </c>
      <c r="D93" s="3" t="s">
        <v>157</v>
      </c>
      <c r="E93"/>
      <c r="F93" s="13">
        <v>117847</v>
      </c>
      <c r="G93" s="56">
        <v>190926</v>
      </c>
      <c r="H93" s="13">
        <v>128820</v>
      </c>
      <c r="I93" s="13">
        <v>120628</v>
      </c>
      <c r="J93" s="13">
        <v>126514</v>
      </c>
      <c r="K93"/>
      <c r="L93"/>
      <c r="M93"/>
      <c r="N93"/>
      <c r="O93"/>
      <c r="P93" s="10"/>
      <c r="S93" s="25" t="s">
        <v>25</v>
      </c>
      <c r="T93" s="25">
        <v>4000672</v>
      </c>
    </row>
    <row r="94" spans="3:20" ht="11.25" customHeight="1" x14ac:dyDescent="0.25">
      <c r="C94" s="39">
        <v>6148</v>
      </c>
      <c r="D94" s="3" t="s">
        <v>158</v>
      </c>
      <c r="E94"/>
      <c r="F94" s="13">
        <v>639498</v>
      </c>
      <c r="G94" s="56">
        <v>542675</v>
      </c>
      <c r="H94" s="13">
        <v>541616</v>
      </c>
      <c r="I94" s="13">
        <v>495114</v>
      </c>
      <c r="J94" s="13">
        <v>398161</v>
      </c>
      <c r="K94"/>
      <c r="L94"/>
      <c r="M94"/>
      <c r="N94"/>
      <c r="O94"/>
      <c r="P94" s="10"/>
      <c r="S94" s="25" t="s">
        <v>26</v>
      </c>
      <c r="T94" s="25">
        <v>4059402</v>
      </c>
    </row>
    <row r="95" spans="3:20" ht="11.25" customHeight="1" x14ac:dyDescent="0.25">
      <c r="C95" s="39">
        <v>18082</v>
      </c>
      <c r="D95" s="3" t="s">
        <v>159</v>
      </c>
      <c r="E95"/>
      <c r="F95" s="13">
        <v>83725</v>
      </c>
      <c r="G95" s="56">
        <v>66371</v>
      </c>
      <c r="H95" s="13">
        <v>62517</v>
      </c>
      <c r="I95" s="13">
        <v>66361</v>
      </c>
      <c r="J95" s="13">
        <v>69041</v>
      </c>
      <c r="K95"/>
      <c r="L95"/>
      <c r="M95"/>
      <c r="N95"/>
      <c r="O95"/>
      <c r="P95" s="10"/>
      <c r="S95" s="25" t="s">
        <v>27</v>
      </c>
      <c r="T95" s="25">
        <v>4057080</v>
      </c>
    </row>
    <row r="96" spans="3:20" ht="11.25" customHeight="1" x14ac:dyDescent="0.25">
      <c r="C96" s="39">
        <v>845</v>
      </c>
      <c r="D96" s="3" t="s">
        <v>173</v>
      </c>
      <c r="E96"/>
      <c r="F96" s="13">
        <v>651098</v>
      </c>
      <c r="G96" s="56">
        <v>601183</v>
      </c>
      <c r="H96" s="13">
        <v>562366</v>
      </c>
      <c r="I96" s="13">
        <v>512667</v>
      </c>
      <c r="J96" s="13">
        <v>426613</v>
      </c>
      <c r="K96"/>
      <c r="L96"/>
      <c r="M96"/>
      <c r="N96"/>
      <c r="O96"/>
      <c r="P96" s="10"/>
      <c r="S96" s="25" t="s">
        <v>28</v>
      </c>
      <c r="T96" s="25">
        <v>4057041</v>
      </c>
    </row>
    <row r="97" spans="3:20" ht="11.25" customHeight="1" x14ac:dyDescent="0.25">
      <c r="C97" s="39">
        <v>49691</v>
      </c>
      <c r="D97" s="32" t="s">
        <v>192</v>
      </c>
      <c r="E97"/>
      <c r="F97" s="13">
        <v>1027468</v>
      </c>
      <c r="G97" s="56">
        <v>976000</v>
      </c>
      <c r="H97" s="13">
        <v>855676</v>
      </c>
      <c r="I97" s="13">
        <v>816644</v>
      </c>
      <c r="J97" s="13">
        <v>778187</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1027468</v>
      </c>
      <c r="G99" s="97">
        <v>976000</v>
      </c>
      <c r="H99" s="96">
        <v>855676</v>
      </c>
      <c r="I99" s="96">
        <v>816644</v>
      </c>
      <c r="J99" s="96">
        <v>778187</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1678566</v>
      </c>
      <c r="G101" s="56">
        <v>1577183</v>
      </c>
      <c r="H101" s="13">
        <v>1418042</v>
      </c>
      <c r="I101" s="13">
        <v>1329311</v>
      </c>
      <c r="J101" s="13">
        <v>1204800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137527</v>
      </c>
      <c r="G104" s="56">
        <v>172443</v>
      </c>
      <c r="H104" s="13">
        <v>130475</v>
      </c>
      <c r="I104" s="13">
        <v>153040</v>
      </c>
      <c r="J104" s="13">
        <v>131373</v>
      </c>
      <c r="K104"/>
      <c r="L104"/>
      <c r="M104"/>
      <c r="N104"/>
      <c r="O104"/>
      <c r="P104" s="10"/>
      <c r="S104" s="25" t="s">
        <v>410</v>
      </c>
      <c r="T104" s="25">
        <v>4057043</v>
      </c>
    </row>
    <row r="105" spans="3:20" ht="11.25" customHeight="1" x14ac:dyDescent="0.25">
      <c r="C105" s="39">
        <v>4993</v>
      </c>
      <c r="D105" s="3" t="s">
        <v>168</v>
      </c>
      <c r="E105"/>
      <c r="F105" s="13">
        <v>-156975</v>
      </c>
      <c r="G105" s="56">
        <v>-210412</v>
      </c>
      <c r="H105" s="13">
        <v>-172357</v>
      </c>
      <c r="I105" s="13">
        <v>-218328</v>
      </c>
      <c r="J105" s="13">
        <v>-116275</v>
      </c>
      <c r="K105"/>
      <c r="L105"/>
      <c r="M105"/>
      <c r="N105"/>
      <c r="O105"/>
      <c r="P105" s="10"/>
      <c r="S105" s="25" t="s">
        <v>261</v>
      </c>
      <c r="T105" s="25">
        <v>4057083</v>
      </c>
    </row>
    <row r="106" spans="3:20" ht="11.25" customHeight="1" x14ac:dyDescent="0.25">
      <c r="C106" s="39">
        <v>4992</v>
      </c>
      <c r="D106" s="3" t="s">
        <v>169</v>
      </c>
      <c r="E106"/>
      <c r="F106" s="13">
        <v>-8756</v>
      </c>
      <c r="G106" s="56">
        <v>59194</v>
      </c>
      <c r="H106" s="13">
        <v>-17233</v>
      </c>
      <c r="I106" s="13">
        <v>38123</v>
      </c>
      <c r="J106" s="13">
        <v>-4637</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-28204</v>
      </c>
      <c r="G108" s="56">
        <v>21225</v>
      </c>
      <c r="H108" s="13">
        <v>-59115</v>
      </c>
      <c r="I108" s="13">
        <v>-27165</v>
      </c>
      <c r="J108" s="13">
        <v>10461</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4.5705657334300902</v>
      </c>
      <c r="G111" s="55">
        <v>4.2986118455436104</v>
      </c>
      <c r="H111" s="14">
        <v>4.2733152921517901</v>
      </c>
      <c r="I111" s="14">
        <v>4.4132882322270302</v>
      </c>
      <c r="J111" s="14">
        <v>5.4105741397106204</v>
      </c>
      <c r="K111"/>
      <c r="L111"/>
      <c r="M111"/>
      <c r="N111"/>
      <c r="O111"/>
      <c r="P111" s="10"/>
      <c r="S111" s="25" t="s">
        <v>291</v>
      </c>
      <c r="T111" s="25">
        <v>4062444</v>
      </c>
    </row>
    <row r="112" spans="3:20" ht="11.25" customHeight="1" x14ac:dyDescent="0.25">
      <c r="C112" s="39">
        <v>284</v>
      </c>
      <c r="D112" s="3" t="s">
        <v>166</v>
      </c>
      <c r="E112"/>
      <c r="F112" s="14">
        <v>10.484281285571299</v>
      </c>
      <c r="G112" s="55">
        <v>9.9532455503845494</v>
      </c>
      <c r="H112" s="14">
        <v>10.3756754343875</v>
      </c>
      <c r="I112" s="14">
        <v>10.5584448737982</v>
      </c>
      <c r="J112" s="14">
        <v>13.1237229820953</v>
      </c>
      <c r="K112"/>
      <c r="L112"/>
      <c r="M112"/>
      <c r="N112"/>
      <c r="O112"/>
      <c r="P112" s="10"/>
      <c r="S112" s="25" t="s">
        <v>36</v>
      </c>
      <c r="T112" s="25">
        <v>4057103</v>
      </c>
    </row>
    <row r="113" spans="2:20" ht="11.25" customHeight="1" x14ac:dyDescent="0.25">
      <c r="C113" s="39">
        <v>18791</v>
      </c>
      <c r="D113" s="76" t="s">
        <v>172</v>
      </c>
      <c r="E113" s="61"/>
      <c r="F113" s="100">
        <v>6.5047840939974204</v>
      </c>
      <c r="G113" s="101">
        <v>6.1864039251246199</v>
      </c>
      <c r="H113" s="100">
        <v>6.3010430023482797</v>
      </c>
      <c r="I113" s="100">
        <v>6.6939311286694396</v>
      </c>
      <c r="J113" s="100">
        <v>8.5369498854557797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disablePrompts="1" count="1">
    <dataValidation type="list" allowBlank="1" showInputMessage="1" showErrorMessage="1" sqref="G10" xr:uid="{E095F64B-4F11-4A3D-824E-0A0D0961CF8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03668-85B0-4D1F-9D39-4150DC6723B1}">
  <sheetPr codeName="Sheet57">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7" t="s">
        <v>57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Madison Gas and Electric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_xll.SNL.Clients.Office.Excel.Functions.SNLTable(1,'MGEE (2)'!F20:G20,'MGEE (2)'!C24:C35,'MGEE (2)'!F21:G21,,"Options:Curr=USD,Mag=SNLstandard,ConvMethod=SNLrecommended")</f>
        <v>SNLTable</v>
      </c>
      <c r="D20" s="10"/>
      <c r="E20" s="10"/>
      <c r="F20" s="22">
        <f>VLOOKUP(V40,S:T,2,FALSE)</f>
        <v>4008754</v>
      </c>
      <c r="G20" s="51">
        <f>F20</f>
        <v>4008754</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406</v>
      </c>
      <c r="G24" s="73" t="s">
        <v>390</v>
      </c>
      <c r="H24" s="129"/>
      <c r="I24"/>
      <c r="J24"/>
      <c r="K24"/>
      <c r="L24"/>
      <c r="M24"/>
      <c r="N24"/>
      <c r="O24"/>
      <c r="P24" s="10"/>
      <c r="V24" t="str">
        <f>SUBSTITUTE(Company_Name,"&amp;","&amp;amp;")</f>
        <v>Madison Gas and Electric Company</v>
      </c>
    </row>
    <row r="25" spans="3:27" ht="11.25" customHeight="1" x14ac:dyDescent="0.25">
      <c r="C25" s="39">
        <v>44942</v>
      </c>
      <c r="D25" s="23" t="s">
        <v>126</v>
      </c>
      <c r="E25" s="10"/>
      <c r="F25" s="74" t="s">
        <v>374</v>
      </c>
      <c r="G25" s="75" t="s">
        <v>181</v>
      </c>
      <c r="H25" s="129"/>
      <c r="I25"/>
      <c r="J25"/>
      <c r="K25"/>
      <c r="L25"/>
      <c r="M25"/>
      <c r="N25"/>
      <c r="O25"/>
      <c r="P25" s="10"/>
    </row>
    <row r="26" spans="3:27" ht="11.25" customHeight="1" x14ac:dyDescent="0.25">
      <c r="C26" s="39">
        <v>44944</v>
      </c>
      <c r="D26" s="76" t="s">
        <v>125</v>
      </c>
      <c r="E26" s="61"/>
      <c r="F26" s="77">
        <v>38593</v>
      </c>
      <c r="G26" s="78">
        <v>43397</v>
      </c>
      <c r="H26" s="130"/>
      <c r="I26" s="10"/>
      <c r="J26"/>
      <c r="K26"/>
      <c r="L26"/>
      <c r="M26"/>
      <c r="N26" s="4"/>
      <c r="O26" s="4"/>
      <c r="P26" s="44"/>
      <c r="Q26" s="44"/>
    </row>
    <row r="27" spans="3:27" ht="11.25" customHeight="1" x14ac:dyDescent="0.25">
      <c r="C27" s="39">
        <v>44949</v>
      </c>
      <c r="D27" s="2" t="s">
        <v>130</v>
      </c>
      <c r="E27"/>
      <c r="F27" s="24" t="s">
        <v>406</v>
      </c>
      <c r="G27" s="52" t="s">
        <v>390</v>
      </c>
      <c r="H27" s="129"/>
      <c r="I27"/>
      <c r="J27"/>
      <c r="K27"/>
      <c r="L27"/>
      <c r="M27"/>
      <c r="N27"/>
      <c r="O27"/>
      <c r="P27" s="10"/>
    </row>
    <row r="28" spans="3:27" ht="11.25" customHeight="1" x14ac:dyDescent="0.25">
      <c r="C28" s="39">
        <v>44950</v>
      </c>
      <c r="D28" s="3" t="s">
        <v>126</v>
      </c>
      <c r="E28"/>
      <c r="F28" s="24" t="s">
        <v>381</v>
      </c>
      <c r="G28" s="52" t="s">
        <v>181</v>
      </c>
      <c r="H28" s="129"/>
      <c r="I28"/>
      <c r="J28"/>
      <c r="K28"/>
      <c r="L28"/>
      <c r="M28"/>
      <c r="N28"/>
      <c r="O28"/>
      <c r="P28" s="10"/>
    </row>
    <row r="29" spans="3:27" ht="11.25" customHeight="1" x14ac:dyDescent="0.25">
      <c r="C29" s="48">
        <v>44952</v>
      </c>
      <c r="D29" s="76" t="s">
        <v>125</v>
      </c>
      <c r="E29" s="61"/>
      <c r="F29" s="77"/>
      <c r="G29" s="78">
        <v>43397</v>
      </c>
      <c r="H29" s="130"/>
      <c r="I29"/>
      <c r="J29"/>
      <c r="K29"/>
      <c r="L29"/>
      <c r="M29"/>
      <c r="N29"/>
      <c r="O29"/>
      <c r="P29" s="10"/>
    </row>
    <row r="30" spans="3:27" ht="11.25" customHeight="1" x14ac:dyDescent="0.25">
      <c r="C30" s="39">
        <v>44965</v>
      </c>
      <c r="D30" s="2" t="s">
        <v>131</v>
      </c>
      <c r="E30"/>
      <c r="F30" s="24" t="s">
        <v>406</v>
      </c>
      <c r="G30" s="52" t="s">
        <v>392</v>
      </c>
      <c r="H30" s="129"/>
      <c r="I30"/>
      <c r="J30"/>
      <c r="K30"/>
      <c r="L30"/>
      <c r="M30"/>
      <c r="N30"/>
      <c r="O30"/>
      <c r="P30" s="10"/>
      <c r="Q30" s="44"/>
      <c r="R30" s="4"/>
      <c r="S30" s="113" t="s">
        <v>213</v>
      </c>
    </row>
    <row r="31" spans="3:27" ht="11.25" customHeight="1" x14ac:dyDescent="0.25">
      <c r="C31" s="39">
        <v>44966</v>
      </c>
      <c r="D31" s="3" t="s">
        <v>126</v>
      </c>
      <c r="E31"/>
      <c r="F31" s="24" t="s">
        <v>374</v>
      </c>
      <c r="G31" s="52" t="s">
        <v>181</v>
      </c>
      <c r="H31" s="129"/>
      <c r="I31"/>
      <c r="J31"/>
      <c r="K31"/>
      <c r="L31"/>
      <c r="M31"/>
      <c r="N31"/>
      <c r="O31"/>
      <c r="P31" s="10"/>
      <c r="S31" s="2" t="s">
        <v>214</v>
      </c>
    </row>
    <row r="32" spans="3:27" ht="11.25" customHeight="1" x14ac:dyDescent="0.25">
      <c r="C32" s="39">
        <v>44968</v>
      </c>
      <c r="D32" s="76" t="s">
        <v>125</v>
      </c>
      <c r="E32" s="61"/>
      <c r="F32" s="77">
        <v>39331</v>
      </c>
      <c r="G32" s="78">
        <v>43397</v>
      </c>
      <c r="H32" s="130"/>
      <c r="I32"/>
      <c r="J32"/>
      <c r="K32"/>
      <c r="L32"/>
      <c r="M32"/>
      <c r="N32"/>
      <c r="O32"/>
      <c r="P32" s="10"/>
    </row>
    <row r="33" spans="3:24" ht="11.25" customHeight="1" x14ac:dyDescent="0.25">
      <c r="C33" s="39">
        <v>44945</v>
      </c>
      <c r="D33" s="2" t="s">
        <v>132</v>
      </c>
      <c r="E33"/>
      <c r="F33" s="24" t="s">
        <v>407</v>
      </c>
      <c r="G33" s="52" t="s">
        <v>394</v>
      </c>
      <c r="H33" s="129"/>
      <c r="I33"/>
      <c r="J33"/>
      <c r="K33"/>
      <c r="L33"/>
      <c r="M33"/>
      <c r="N33"/>
      <c r="O33"/>
      <c r="P33" s="10"/>
    </row>
    <row r="34" spans="3:24" ht="11.25" customHeight="1" x14ac:dyDescent="0.25">
      <c r="C34" s="39">
        <v>44946</v>
      </c>
      <c r="D34" s="3" t="s">
        <v>126</v>
      </c>
      <c r="E34"/>
      <c r="F34" s="24" t="s">
        <v>381</v>
      </c>
      <c r="G34" s="52" t="s">
        <v>181</v>
      </c>
      <c r="H34" s="129"/>
      <c r="I34"/>
      <c r="J34"/>
      <c r="K34"/>
      <c r="L34"/>
      <c r="M34"/>
      <c r="N34"/>
      <c r="O34"/>
      <c r="P34" s="10"/>
    </row>
    <row r="35" spans="3:24" ht="11.25" customHeight="1" x14ac:dyDescent="0.25">
      <c r="C35" s="39">
        <v>44948</v>
      </c>
      <c r="D35" s="23" t="s">
        <v>125</v>
      </c>
      <c r="E35" s="10"/>
      <c r="F35" s="30">
        <v>29913</v>
      </c>
      <c r="G35" s="53">
        <v>43397</v>
      </c>
      <c r="H35" s="130"/>
      <c r="I35" s="10"/>
      <c r="J35"/>
      <c r="K35"/>
      <c r="L35"/>
      <c r="M35"/>
      <c r="N35"/>
      <c r="O35"/>
      <c r="P35" s="10"/>
    </row>
    <row r="36" spans="3:24" ht="11.25" hidden="1" customHeight="1" outlineLevel="1" x14ac:dyDescent="0.25">
      <c r="C36" s="12" t="str">
        <f>_xll.SNL.Clients.Office.Excel.Functions.SNLTable(1,'MGEE (2)'!F36:J36,'MGEE (2)'!C41:C113,'MGEE (2)'!F37:J37,,"Options:Curr=USD,Mag=SNLstandard,ConvMethod=SNLrecommended")</f>
        <v>SNLTable</v>
      </c>
      <c r="E36"/>
      <c r="F36" s="11">
        <f>F20</f>
        <v>4008754</v>
      </c>
      <c r="G36" s="54">
        <f>F20</f>
        <v>4008754</v>
      </c>
      <c r="H36" s="11">
        <f>F20</f>
        <v>4008754</v>
      </c>
      <c r="I36" s="11">
        <f>F20</f>
        <v>4008754</v>
      </c>
      <c r="J36" s="11">
        <f>F20</f>
        <v>4008754</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Madison Gas and Electric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50.128531978955898</v>
      </c>
      <c r="G42" s="55">
        <v>49.593867442515801</v>
      </c>
      <c r="H42" s="31">
        <v>47.560253889123103</v>
      </c>
      <c r="I42" s="14">
        <v>45.669464465072998</v>
      </c>
      <c r="J42" s="14">
        <v>46.429869348972602</v>
      </c>
      <c r="K42"/>
      <c r="L42"/>
      <c r="M42"/>
      <c r="N42"/>
      <c r="O42"/>
      <c r="P42" s="10"/>
      <c r="S42" s="25" t="s">
        <v>335</v>
      </c>
      <c r="T42" s="25">
        <v>4056935</v>
      </c>
      <c r="V42" s="8" t="str">
        <f>_xll.SNL.Clients.Office.Excel.Functions.SNLTable(1,'MGEE (2)'!X42,'MGEE (2)'!W48:W56,'MGEE (2)'!X43,,"Options:Curr=USD,Mag=SNLstandard,ConvMethod=SNLrecommended")</f>
        <v>SNLTable</v>
      </c>
      <c r="W42" s="3"/>
      <c r="X42" s="7">
        <f>F36</f>
        <v>4008754</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40.605004577509597</v>
      </c>
      <c r="G44" s="55">
        <v>40.819190722401999</v>
      </c>
      <c r="H44" s="31">
        <v>41.969021347731797</v>
      </c>
      <c r="I44" s="14">
        <v>42.549633299075701</v>
      </c>
      <c r="J44" s="14">
        <v>40.269797533856803</v>
      </c>
      <c r="K44"/>
      <c r="L44"/>
      <c r="M44"/>
      <c r="N44"/>
      <c r="O44"/>
      <c r="P44" s="10"/>
      <c r="S44" s="25" t="s">
        <v>408</v>
      </c>
      <c r="T44" s="25">
        <v>4024697</v>
      </c>
      <c r="V44" s="3"/>
      <c r="W44" s="3"/>
      <c r="X44" s="7">
        <v>1</v>
      </c>
    </row>
    <row r="45" spans="3:24" ht="11.25" customHeight="1" x14ac:dyDescent="0.25">
      <c r="C45" s="39">
        <v>18861</v>
      </c>
      <c r="D45" s="3" t="s">
        <v>163</v>
      </c>
      <c r="E45"/>
      <c r="F45" s="14">
        <v>39.881583444133199</v>
      </c>
      <c r="G45" s="55">
        <v>36.846607980065102</v>
      </c>
      <c r="H45" s="31">
        <v>40.420461881182597</v>
      </c>
      <c r="I45" s="14">
        <v>41.087743377646099</v>
      </c>
      <c r="J45" s="14">
        <v>37.584093442717297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4.5666653773256503</v>
      </c>
      <c r="G47" s="55">
        <v>4.3112811747339004</v>
      </c>
      <c r="H47" s="14">
        <v>4.4542194597179101</v>
      </c>
      <c r="I47" s="14">
        <v>5.1678099080923596</v>
      </c>
      <c r="J47" s="14">
        <v>6.1477784302211802</v>
      </c>
      <c r="K47"/>
      <c r="L47"/>
      <c r="M47"/>
      <c r="N47"/>
      <c r="O47"/>
      <c r="P47" s="10"/>
      <c r="S47" s="25" t="s">
        <v>215</v>
      </c>
      <c r="T47" s="25">
        <v>4056955</v>
      </c>
      <c r="V47" s="3"/>
      <c r="W47" s="3"/>
      <c r="X47" s="7"/>
    </row>
    <row r="48" spans="3:24" ht="11.25" customHeight="1" x14ac:dyDescent="0.25">
      <c r="C48" s="39">
        <v>18778</v>
      </c>
      <c r="D48" s="3" t="s">
        <v>197</v>
      </c>
      <c r="E48"/>
      <c r="F48" s="14">
        <v>4.5666653773256503</v>
      </c>
      <c r="G48" s="55">
        <v>4.3112811747339004</v>
      </c>
      <c r="H48" s="14">
        <v>4.4542194597179101</v>
      </c>
      <c r="I48" s="14">
        <v>5.1678099080923596</v>
      </c>
      <c r="J48" s="14">
        <v>6.1477784302211802</v>
      </c>
      <c r="K48" s="4"/>
      <c r="L48" s="4"/>
      <c r="M48" s="4"/>
      <c r="N48" s="4"/>
      <c r="O48" s="4"/>
      <c r="P48" s="44"/>
      <c r="Q48" s="44"/>
      <c r="S48" s="25" t="s">
        <v>5</v>
      </c>
      <c r="T48" s="25">
        <v>4022309</v>
      </c>
      <c r="V48" s="17" t="s">
        <v>174</v>
      </c>
      <c r="W48" s="114">
        <v>7597</v>
      </c>
      <c r="X48" s="20">
        <v>11439</v>
      </c>
    </row>
    <row r="49" spans="3:28" ht="11.25" customHeight="1" x14ac:dyDescent="0.25">
      <c r="C49" s="39">
        <v>7270</v>
      </c>
      <c r="D49" s="3" t="s">
        <v>148</v>
      </c>
      <c r="E49"/>
      <c r="F49" s="14">
        <v>8.4530286092824891</v>
      </c>
      <c r="G49" s="55">
        <v>8.4674731410202195</v>
      </c>
      <c r="H49" s="14">
        <v>7.98654210223064</v>
      </c>
      <c r="I49" s="14">
        <v>8.5911213851016708</v>
      </c>
      <c r="J49" s="14">
        <v>9.2470535357570895</v>
      </c>
      <c r="K49"/>
      <c r="L49"/>
      <c r="M49"/>
      <c r="N49"/>
      <c r="O49"/>
      <c r="P49" s="10"/>
      <c r="S49" s="25" t="s">
        <v>6</v>
      </c>
      <c r="T49" s="25">
        <v>4057038</v>
      </c>
      <c r="V49" s="17" t="s">
        <v>175</v>
      </c>
      <c r="W49" s="114">
        <v>7598</v>
      </c>
      <c r="X49" s="20">
        <v>55930</v>
      </c>
    </row>
    <row r="50" spans="3:28" ht="11.25" customHeight="1" x14ac:dyDescent="0.25">
      <c r="C50" s="39">
        <v>11512</v>
      </c>
      <c r="D50" s="3" t="s">
        <v>198</v>
      </c>
      <c r="E50"/>
      <c r="F50" s="14">
        <v>8.4530286092824891</v>
      </c>
      <c r="G50" s="55">
        <v>8.4674731410202195</v>
      </c>
      <c r="H50" s="14">
        <v>7.98654210223064</v>
      </c>
      <c r="I50" s="14">
        <v>8.5911213851016708</v>
      </c>
      <c r="J50" s="14">
        <v>9.2470535357570895</v>
      </c>
      <c r="K50"/>
      <c r="L50"/>
      <c r="M50"/>
      <c r="N50"/>
      <c r="O50"/>
      <c r="P50" s="10"/>
      <c r="S50" s="25" t="s">
        <v>269</v>
      </c>
      <c r="T50" s="25">
        <v>4135391</v>
      </c>
      <c r="V50" s="18" t="s">
        <v>176</v>
      </c>
      <c r="W50" s="115">
        <v>7599</v>
      </c>
      <c r="X50" s="20">
        <v>6309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6250</v>
      </c>
    </row>
    <row r="52" spans="3:28" ht="11.25" customHeight="1" x14ac:dyDescent="0.25">
      <c r="C52" s="39">
        <v>18788</v>
      </c>
      <c r="D52" s="3" t="s">
        <v>210</v>
      </c>
      <c r="E52"/>
      <c r="F52" s="14">
        <v>3.0227259925746699</v>
      </c>
      <c r="G52" s="55">
        <v>2.8241833926109501</v>
      </c>
      <c r="H52" s="14">
        <v>2.7889614906960301</v>
      </c>
      <c r="I52" s="14">
        <v>2.5274970346940799</v>
      </c>
      <c r="J52" s="14">
        <v>2.1580911143154999</v>
      </c>
      <c r="K52"/>
      <c r="L52"/>
      <c r="M52"/>
      <c r="N52"/>
      <c r="O52"/>
      <c r="P52" s="10"/>
      <c r="S52" s="25" t="s">
        <v>7</v>
      </c>
      <c r="T52" s="25">
        <v>4007308</v>
      </c>
      <c r="V52" s="19" t="s">
        <v>178</v>
      </c>
      <c r="W52" s="114">
        <v>7601</v>
      </c>
      <c r="X52" s="20">
        <v>21278</v>
      </c>
    </row>
    <row r="53" spans="3:28" ht="11.25" customHeight="1" x14ac:dyDescent="0.25">
      <c r="C53" s="39">
        <v>18794</v>
      </c>
      <c r="D53" s="3" t="s">
        <v>199</v>
      </c>
      <c r="E53"/>
      <c r="F53" s="14">
        <v>8.2756593383844699</v>
      </c>
      <c r="G53" s="55">
        <v>7.9329582945605299</v>
      </c>
      <c r="H53" s="14">
        <v>7.07017038439378</v>
      </c>
      <c r="I53" s="14">
        <v>6.9543331603528804</v>
      </c>
      <c r="J53" s="14">
        <v>7.8958749500599303</v>
      </c>
      <c r="K53"/>
      <c r="L53"/>
      <c r="M53"/>
      <c r="N53"/>
      <c r="O53"/>
      <c r="P53" s="10"/>
      <c r="S53" s="25" t="s">
        <v>217</v>
      </c>
      <c r="T53" s="25">
        <v>4272394</v>
      </c>
      <c r="V53" s="17" t="s">
        <v>179</v>
      </c>
      <c r="W53" s="114">
        <v>7602</v>
      </c>
      <c r="X53" s="20">
        <v>573108</v>
      </c>
    </row>
    <row r="54" spans="3:28" ht="11.25" customHeight="1" x14ac:dyDescent="0.25">
      <c r="C54" s="39">
        <v>18792</v>
      </c>
      <c r="D54" s="3" t="s">
        <v>200</v>
      </c>
      <c r="E54"/>
      <c r="F54" s="14">
        <v>29.009562895487498</v>
      </c>
      <c r="G54" s="55">
        <v>29.663707751217601</v>
      </c>
      <c r="H54" s="14">
        <v>27.5292280829796</v>
      </c>
      <c r="I54" s="14">
        <v>27.8943527731813</v>
      </c>
      <c r="J54" s="14">
        <v>34.758127608672297</v>
      </c>
      <c r="K54"/>
      <c r="L54"/>
      <c r="M54"/>
      <c r="N54"/>
      <c r="O54"/>
      <c r="P54" s="10"/>
      <c r="S54" s="25" t="s">
        <v>8</v>
      </c>
      <c r="T54" s="25">
        <v>4006321</v>
      </c>
      <c r="V54" s="26" t="s">
        <v>183</v>
      </c>
      <c r="W54" s="116"/>
      <c r="X54" s="20"/>
    </row>
    <row r="55" spans="3:28" ht="11.25" customHeight="1" x14ac:dyDescent="0.25">
      <c r="C55" s="39">
        <v>11576</v>
      </c>
      <c r="D55" s="3" t="s">
        <v>201</v>
      </c>
      <c r="E55"/>
      <c r="F55" s="14">
        <v>6.3922908127354798</v>
      </c>
      <c r="G55" s="55">
        <v>8.0348532273073303</v>
      </c>
      <c r="H55" s="14">
        <v>6.1802617499382704</v>
      </c>
      <c r="I55" s="14">
        <v>7.9818370524130797</v>
      </c>
      <c r="J55" s="14">
        <v>7.1985617259288901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57</v>
      </c>
    </row>
    <row r="57" spans="3:28" ht="11.25" customHeight="1" x14ac:dyDescent="0.25">
      <c r="C57" s="39">
        <v>6419</v>
      </c>
      <c r="D57" s="3" t="s">
        <v>164</v>
      </c>
      <c r="E57"/>
      <c r="F57" s="14">
        <v>1.6259170184787901</v>
      </c>
      <c r="G57" s="55">
        <v>0.87683200780273196</v>
      </c>
      <c r="H57" s="14">
        <v>1.2520211527796199</v>
      </c>
      <c r="I57" s="14">
        <v>1.3404861610129599</v>
      </c>
      <c r="J57" s="14">
        <v>1.4896487985212601</v>
      </c>
      <c r="K57"/>
      <c r="L57"/>
      <c r="M57"/>
      <c r="N57"/>
      <c r="O57"/>
      <c r="P57" s="10"/>
      <c r="S57" s="25" t="s">
        <v>338</v>
      </c>
      <c r="T57" s="25">
        <v>4963960</v>
      </c>
    </row>
    <row r="58" spans="3:28" ht="11.25" customHeight="1" x14ac:dyDescent="0.25">
      <c r="C58" s="39">
        <v>4963</v>
      </c>
      <c r="D58" s="3" t="s">
        <v>202</v>
      </c>
      <c r="E58"/>
      <c r="F58" s="14">
        <v>0.68364353408358303</v>
      </c>
      <c r="G58" s="55">
        <v>0.68973694717374201</v>
      </c>
      <c r="H58" s="14">
        <v>0.723217535227479</v>
      </c>
      <c r="I58" s="14">
        <v>0.74063292790768498</v>
      </c>
      <c r="J58" s="14">
        <v>0.67419489422763901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11439</v>
      </c>
      <c r="G61" s="56">
        <v>58337</v>
      </c>
      <c r="H61" s="13">
        <v>20547</v>
      </c>
      <c r="I61" s="13">
        <v>17553</v>
      </c>
      <c r="J61" s="13">
        <v>28452</v>
      </c>
      <c r="K61"/>
      <c r="L61"/>
      <c r="M61"/>
      <c r="N61"/>
      <c r="O61"/>
      <c r="P61" s="10"/>
      <c r="S61" s="25" t="s">
        <v>409</v>
      </c>
      <c r="T61" s="25">
        <v>4086899</v>
      </c>
      <c r="V61" s="28" t="s">
        <v>148</v>
      </c>
      <c r="X61" s="27">
        <f>IF(ISNUMBER(F49),F49,NA())</f>
        <v>8.4530286092824891</v>
      </c>
      <c r="Y61" s="27">
        <f>IF(ISNUMBER(G49),G49,NA())</f>
        <v>8.4674731410202195</v>
      </c>
      <c r="Z61" s="27">
        <f>IF(ISNUMBER(H49),H49,NA())</f>
        <v>7.98654210223064</v>
      </c>
      <c r="AA61" s="27">
        <f>IF(ISNUMBER(I49),I49,NA())</f>
        <v>8.5911213851016708</v>
      </c>
      <c r="AB61" s="27">
        <f>IF(ISNUMBER(J49),J49,NA())</f>
        <v>9.2470535357570895</v>
      </c>
    </row>
    <row r="62" spans="3:28" ht="11.25" customHeight="1" x14ac:dyDescent="0.25">
      <c r="C62" s="39">
        <v>7598</v>
      </c>
      <c r="D62" s="3" t="s">
        <v>204</v>
      </c>
      <c r="E62"/>
      <c r="F62" s="13">
        <v>55930</v>
      </c>
      <c r="G62" s="56">
        <v>6589</v>
      </c>
      <c r="H62" s="13">
        <v>6205</v>
      </c>
      <c r="I62" s="13">
        <v>19659</v>
      </c>
      <c r="J62" s="13">
        <v>4553</v>
      </c>
      <c r="K62"/>
      <c r="L62"/>
      <c r="M62"/>
      <c r="N62"/>
      <c r="O62"/>
      <c r="P62" s="10"/>
      <c r="S62" s="25" t="s">
        <v>11</v>
      </c>
      <c r="T62" s="25">
        <v>4056975</v>
      </c>
      <c r="V62" s="118" t="s">
        <v>187</v>
      </c>
    </row>
    <row r="63" spans="3:28" ht="11.25" customHeight="1" x14ac:dyDescent="0.25">
      <c r="C63" s="39">
        <v>7599</v>
      </c>
      <c r="D63" s="3" t="s">
        <v>205</v>
      </c>
      <c r="E63"/>
      <c r="F63" s="13">
        <v>6309</v>
      </c>
      <c r="G63" s="56">
        <v>55834</v>
      </c>
      <c r="H63" s="13">
        <v>6204</v>
      </c>
      <c r="I63" s="13">
        <v>4771</v>
      </c>
      <c r="J63" s="13">
        <v>19659</v>
      </c>
      <c r="K63"/>
      <c r="L63"/>
      <c r="M63"/>
      <c r="N63"/>
      <c r="O63"/>
      <c r="P63" s="10"/>
      <c r="S63" s="25" t="s">
        <v>270</v>
      </c>
      <c r="T63" s="25">
        <v>4098671</v>
      </c>
      <c r="V63" s="28" t="s">
        <v>188</v>
      </c>
    </row>
    <row r="64" spans="3:28" ht="11.25" customHeight="1" x14ac:dyDescent="0.25">
      <c r="C64" s="39">
        <v>7600</v>
      </c>
      <c r="D64" s="3" t="s">
        <v>206</v>
      </c>
      <c r="E64"/>
      <c r="F64" s="13">
        <v>6250</v>
      </c>
      <c r="G64" s="56">
        <v>6105</v>
      </c>
      <c r="H64" s="13">
        <v>36247</v>
      </c>
      <c r="I64" s="13">
        <v>4889</v>
      </c>
      <c r="J64" s="13">
        <v>4771</v>
      </c>
      <c r="K64"/>
      <c r="L64"/>
      <c r="M64"/>
      <c r="N64"/>
      <c r="O64"/>
      <c r="P64" s="10"/>
      <c r="S64" s="25" t="s">
        <v>395</v>
      </c>
      <c r="T64" s="25">
        <v>4545218</v>
      </c>
      <c r="V64" s="28" t="s">
        <v>189</v>
      </c>
    </row>
    <row r="65" spans="3:28" ht="11.25" customHeight="1" x14ac:dyDescent="0.25">
      <c r="C65" s="39">
        <v>7601</v>
      </c>
      <c r="D65" s="3" t="s">
        <v>207</v>
      </c>
      <c r="E65"/>
      <c r="F65" s="13">
        <v>21278</v>
      </c>
      <c r="G65" s="56">
        <v>6059</v>
      </c>
      <c r="H65" s="13">
        <v>5920</v>
      </c>
      <c r="I65" s="13">
        <v>35014</v>
      </c>
      <c r="J65" s="13">
        <v>4889</v>
      </c>
      <c r="K65"/>
      <c r="L65"/>
      <c r="M65"/>
      <c r="N65"/>
      <c r="O65"/>
      <c r="P65" s="10"/>
      <c r="S65" s="25" t="s">
        <v>218</v>
      </c>
      <c r="T65" s="25">
        <v>4057157</v>
      </c>
      <c r="V65" s="28" t="s">
        <v>164</v>
      </c>
      <c r="X65" s="27">
        <f>IF(ISNUMBER(F57),F57,NA())</f>
        <v>1.6259170184787901</v>
      </c>
      <c r="Y65" s="27">
        <f>IF(ISNUMBER(G57),G57,NA())</f>
        <v>0.87683200780273196</v>
      </c>
      <c r="Z65" s="27">
        <f>IF(ISNUMBER(H57),H57,NA())</f>
        <v>1.2520211527796199</v>
      </c>
      <c r="AA65" s="27">
        <f>IF(ISNUMBER(I57),I57,NA())</f>
        <v>1.3404861610129599</v>
      </c>
      <c r="AB65" s="27">
        <f>IF(ISNUMBER(J57),J57,NA())</f>
        <v>1.4896487985212601</v>
      </c>
    </row>
    <row r="66" spans="3:28" ht="11.25" customHeight="1" x14ac:dyDescent="0.25">
      <c r="C66" s="39">
        <v>7602</v>
      </c>
      <c r="D66" s="3" t="s">
        <v>208</v>
      </c>
      <c r="E66"/>
      <c r="F66" s="13">
        <v>573108</v>
      </c>
      <c r="G66" s="56">
        <v>493602</v>
      </c>
      <c r="H66" s="13">
        <v>518942</v>
      </c>
      <c r="I66" s="13">
        <v>433545</v>
      </c>
      <c r="J66" s="13">
        <v>368559</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50.128531978955898</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606584</v>
      </c>
      <c r="G69" s="56">
        <v>538633</v>
      </c>
      <c r="H69" s="13">
        <v>568855</v>
      </c>
      <c r="I69" s="13">
        <v>559768</v>
      </c>
      <c r="J69" s="13">
        <v>563111</v>
      </c>
      <c r="K69" s="4"/>
      <c r="L69" s="4"/>
      <c r="M69" s="4"/>
      <c r="N69"/>
      <c r="O69"/>
      <c r="P69" s="10"/>
      <c r="S69" s="25" t="s">
        <v>340</v>
      </c>
      <c r="T69" s="25">
        <v>4057049</v>
      </c>
      <c r="V69" s="28" t="str">
        <f>"Total Debt -"</f>
        <v>Total Debt -</v>
      </c>
      <c r="X69" s="47">
        <f>F44</f>
        <v>40.605004577509597</v>
      </c>
    </row>
    <row r="70" spans="3:28" ht="11.25" customHeight="1" x14ac:dyDescent="0.25">
      <c r="C70" s="39">
        <v>18630</v>
      </c>
      <c r="D70" s="3" t="s">
        <v>135</v>
      </c>
      <c r="F70" s="13">
        <v>94028</v>
      </c>
      <c r="G70" s="56">
        <v>84567</v>
      </c>
      <c r="H70" s="13">
        <v>93428</v>
      </c>
      <c r="I70" s="13">
        <v>106948</v>
      </c>
      <c r="J70" s="13">
        <v>111723</v>
      </c>
      <c r="K70"/>
      <c r="L70"/>
      <c r="M70"/>
      <c r="N70"/>
      <c r="O70"/>
      <c r="P70" s="10"/>
      <c r="S70" s="25" t="s">
        <v>14</v>
      </c>
      <c r="T70" s="25">
        <v>4010420</v>
      </c>
      <c r="V70" s="118" t="s">
        <v>211</v>
      </c>
    </row>
    <row r="71" spans="3:28" ht="11.25" customHeight="1" x14ac:dyDescent="0.25">
      <c r="C71" s="39">
        <v>18631</v>
      </c>
      <c r="D71" s="3" t="s">
        <v>136</v>
      </c>
      <c r="F71" s="13">
        <v>99690</v>
      </c>
      <c r="G71" s="56">
        <v>63697</v>
      </c>
      <c r="H71" s="13">
        <v>79775</v>
      </c>
      <c r="I71" s="13">
        <v>84968</v>
      </c>
      <c r="J71" s="13">
        <v>76652</v>
      </c>
      <c r="K71"/>
      <c r="L71"/>
      <c r="M71"/>
      <c r="N71"/>
      <c r="O71"/>
      <c r="P71" s="10"/>
      <c r="S71" s="25" t="s">
        <v>15</v>
      </c>
      <c r="T71" s="25">
        <v>4065694</v>
      </c>
      <c r="V71" s="28" t="s">
        <v>210</v>
      </c>
      <c r="X71" s="27">
        <f>IF(ISNUMBER(F52),F52,NA())</f>
        <v>3.0227259925746699</v>
      </c>
      <c r="Y71" s="27">
        <f>IF(ISNUMBER(G52),G52,NA())</f>
        <v>2.8241833926109501</v>
      </c>
      <c r="Z71" s="27">
        <f>IF(ISNUMBER(H52),H52,NA())</f>
        <v>2.7889614906960301</v>
      </c>
      <c r="AA71" s="27">
        <f>IF(ISNUMBER(I52),I52,NA())</f>
        <v>2.5274970346940799</v>
      </c>
      <c r="AB71" s="27">
        <f>IF(ISNUMBER(J52),J52,NA())</f>
        <v>2.1580911143154999</v>
      </c>
    </row>
    <row r="72" spans="3:28" ht="11.25" customHeight="1" x14ac:dyDescent="0.25">
      <c r="C72" s="39">
        <v>18632</v>
      </c>
      <c r="D72" s="3" t="s">
        <v>137</v>
      </c>
      <c r="E72" s="5"/>
      <c r="F72" s="13">
        <v>196352</v>
      </c>
      <c r="G72" s="56">
        <v>183650</v>
      </c>
      <c r="H72" s="13">
        <v>191040</v>
      </c>
      <c r="I72" s="13">
        <v>176762</v>
      </c>
      <c r="J72" s="13">
        <v>176729</v>
      </c>
      <c r="K72"/>
      <c r="L72"/>
      <c r="M72"/>
      <c r="N72"/>
      <c r="O72"/>
      <c r="P72" s="10"/>
      <c r="S72" s="25" t="s">
        <v>271</v>
      </c>
      <c r="T72" s="25">
        <v>4082886</v>
      </c>
    </row>
    <row r="73" spans="3:28" ht="11.25" customHeight="1" x14ac:dyDescent="0.25">
      <c r="C73" s="39">
        <v>18636</v>
      </c>
      <c r="D73" s="3" t="s">
        <v>138</v>
      </c>
      <c r="F73" s="13">
        <v>79183</v>
      </c>
      <c r="G73" s="56">
        <v>75988</v>
      </c>
      <c r="H73" s="13">
        <v>72962</v>
      </c>
      <c r="I73" s="13">
        <v>56412</v>
      </c>
      <c r="J73" s="13">
        <v>53077</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488522</v>
      </c>
      <c r="G75" s="56">
        <v>427652</v>
      </c>
      <c r="H75" s="13">
        <v>457063</v>
      </c>
      <c r="I75" s="13">
        <v>444500</v>
      </c>
      <c r="J75" s="13">
        <v>437475</v>
      </c>
      <c r="K75"/>
      <c r="L75"/>
      <c r="M75"/>
      <c r="N75"/>
      <c r="O75"/>
      <c r="P75" s="10"/>
      <c r="S75" s="25" t="s">
        <v>16</v>
      </c>
      <c r="T75" s="25">
        <v>4056958</v>
      </c>
    </row>
    <row r="76" spans="3:28" ht="11.25" customHeight="1" x14ac:dyDescent="0.25">
      <c r="C76" s="39">
        <v>6200</v>
      </c>
      <c r="D76" s="3" t="s">
        <v>141</v>
      </c>
      <c r="F76" s="13">
        <v>204166</v>
      </c>
      <c r="G76" s="56">
        <v>200188</v>
      </c>
      <c r="H76" s="13">
        <v>194057</v>
      </c>
      <c r="I76" s="13">
        <v>182106</v>
      </c>
      <c r="J76" s="13">
        <v>185163</v>
      </c>
      <c r="K76"/>
      <c r="L76"/>
      <c r="M76"/>
      <c r="N76"/>
      <c r="O76"/>
      <c r="P76" s="10"/>
      <c r="S76" s="25" t="s">
        <v>312</v>
      </c>
      <c r="T76" s="25">
        <v>4246977</v>
      </c>
    </row>
    <row r="77" spans="3:28" ht="11.25" customHeight="1" x14ac:dyDescent="0.25">
      <c r="C77" s="39">
        <v>28017</v>
      </c>
      <c r="D77" s="3" t="s">
        <v>150</v>
      </c>
      <c r="E77"/>
      <c r="F77" s="13">
        <v>204166</v>
      </c>
      <c r="G77" s="56">
        <v>200188</v>
      </c>
      <c r="H77" s="13">
        <v>194057</v>
      </c>
      <c r="I77" s="13">
        <v>182106</v>
      </c>
      <c r="J77" s="13">
        <v>185163</v>
      </c>
      <c r="K77"/>
      <c r="L77"/>
      <c r="M77"/>
      <c r="N77"/>
      <c r="O77"/>
      <c r="P77" s="10"/>
      <c r="S77" s="25" t="s">
        <v>272</v>
      </c>
      <c r="T77" s="25">
        <v>4142320</v>
      </c>
    </row>
    <row r="78" spans="3:28" ht="11.25" customHeight="1" x14ac:dyDescent="0.25">
      <c r="C78" s="39">
        <v>4424</v>
      </c>
      <c r="D78" s="3" t="s">
        <v>142</v>
      </c>
      <c r="F78" s="13">
        <v>103030</v>
      </c>
      <c r="G78" s="56">
        <v>102358</v>
      </c>
      <c r="H78" s="13">
        <v>98197</v>
      </c>
      <c r="I78" s="13">
        <v>104497</v>
      </c>
      <c r="J78" s="13">
        <v>112062</v>
      </c>
      <c r="K78"/>
      <c r="L78"/>
      <c r="M78"/>
      <c r="N78"/>
      <c r="O78"/>
      <c r="P78" s="10"/>
      <c r="S78" s="25" t="s">
        <v>273</v>
      </c>
      <c r="T78" s="25">
        <v>4237697</v>
      </c>
    </row>
    <row r="79" spans="3:28" ht="11.25" customHeight="1" x14ac:dyDescent="0.25">
      <c r="C79" s="39">
        <v>4427</v>
      </c>
      <c r="D79" s="3" t="s">
        <v>143</v>
      </c>
      <c r="F79" s="13">
        <v>2248</v>
      </c>
      <c r="G79" s="56">
        <v>16835</v>
      </c>
      <c r="H79" s="13">
        <v>17418</v>
      </c>
      <c r="I79" s="13">
        <v>25461</v>
      </c>
      <c r="J79" s="13">
        <v>18990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100782</v>
      </c>
      <c r="G81" s="93">
        <v>85523</v>
      </c>
      <c r="H81" s="92">
        <v>80779</v>
      </c>
      <c r="I81" s="92">
        <v>79036</v>
      </c>
      <c r="J81" s="92">
        <v>93072</v>
      </c>
      <c r="K81"/>
      <c r="L81"/>
      <c r="M81"/>
      <c r="N81"/>
      <c r="O81"/>
      <c r="P81" s="10"/>
      <c r="S81" s="25" t="s">
        <v>275</v>
      </c>
      <c r="T81" s="25">
        <v>4276419</v>
      </c>
    </row>
    <row r="82" spans="3:20" ht="11.25" customHeight="1" x14ac:dyDescent="0.25">
      <c r="C82" s="39">
        <v>833</v>
      </c>
      <c r="D82" s="94" t="s">
        <v>146</v>
      </c>
      <c r="E82" s="95"/>
      <c r="F82" s="96">
        <v>100782</v>
      </c>
      <c r="G82" s="97">
        <v>85523</v>
      </c>
      <c r="H82" s="96">
        <v>80779</v>
      </c>
      <c r="I82" s="96">
        <v>79036</v>
      </c>
      <c r="J82" s="96">
        <v>93072</v>
      </c>
      <c r="K82"/>
      <c r="L82"/>
      <c r="M82"/>
      <c r="N82"/>
      <c r="O82"/>
      <c r="P82" s="10"/>
      <c r="S82" s="25" t="s">
        <v>17</v>
      </c>
      <c r="T82" s="25">
        <v>4057059</v>
      </c>
    </row>
    <row r="83" spans="3:20" ht="11.25" customHeight="1" x14ac:dyDescent="0.25">
      <c r="C83" s="39">
        <v>47814</v>
      </c>
      <c r="D83" s="32" t="s">
        <v>190</v>
      </c>
      <c r="F83" s="13">
        <v>22391</v>
      </c>
      <c r="G83" s="56">
        <v>22393</v>
      </c>
      <c r="H83" s="13">
        <v>22349</v>
      </c>
      <c r="I83" s="13">
        <v>22552</v>
      </c>
      <c r="J83" s="13">
        <v>43237</v>
      </c>
      <c r="K83" s="16"/>
      <c r="L83"/>
      <c r="M83"/>
      <c r="N83"/>
      <c r="O83"/>
      <c r="P83" s="10"/>
      <c r="S83" s="25" t="s">
        <v>18</v>
      </c>
      <c r="T83" s="25">
        <v>4057141</v>
      </c>
    </row>
    <row r="84" spans="3:20" ht="11.25" customHeight="1" x14ac:dyDescent="0.25">
      <c r="C84" s="39">
        <v>47813</v>
      </c>
      <c r="D84" s="29" t="s">
        <v>191</v>
      </c>
      <c r="E84"/>
      <c r="F84" s="13">
        <v>78391</v>
      </c>
      <c r="G84" s="56">
        <v>63130</v>
      </c>
      <c r="H84" s="13">
        <v>58430</v>
      </c>
      <c r="I84" s="13">
        <v>56484</v>
      </c>
      <c r="J84" s="13">
        <v>49835</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187943</v>
      </c>
      <c r="G87" s="56">
        <v>169012</v>
      </c>
      <c r="H87" s="13">
        <v>160285</v>
      </c>
      <c r="I87" s="13">
        <v>162294</v>
      </c>
      <c r="J87" s="13">
        <v>185357</v>
      </c>
      <c r="K87"/>
      <c r="L87"/>
      <c r="M87"/>
      <c r="N87"/>
      <c r="O87"/>
      <c r="P87" s="10"/>
      <c r="S87" s="25" t="s">
        <v>21</v>
      </c>
      <c r="T87" s="25">
        <v>4057039</v>
      </c>
    </row>
    <row r="88" spans="3:20" ht="11.25" customHeight="1" x14ac:dyDescent="0.25">
      <c r="C88" s="39">
        <v>18807</v>
      </c>
      <c r="D88" s="3" t="s">
        <v>152</v>
      </c>
      <c r="E88"/>
      <c r="F88" s="13">
        <v>1800963</v>
      </c>
      <c r="G88" s="56">
        <v>1755001</v>
      </c>
      <c r="H88" s="13">
        <v>1643382</v>
      </c>
      <c r="I88" s="13">
        <v>1509466</v>
      </c>
      <c r="J88" s="13">
        <v>1341385</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230</v>
      </c>
      <c r="G90" s="56">
        <v>603</v>
      </c>
      <c r="H90" s="13">
        <v>209</v>
      </c>
      <c r="I90" s="13">
        <v>388</v>
      </c>
      <c r="J90" s="13">
        <v>409</v>
      </c>
      <c r="K90"/>
      <c r="L90"/>
      <c r="M90"/>
      <c r="N90"/>
      <c r="O90"/>
      <c r="P90" s="10"/>
      <c r="S90" s="25" t="s">
        <v>289</v>
      </c>
      <c r="T90" s="25">
        <v>4056937</v>
      </c>
    </row>
    <row r="91" spans="3:20" ht="11.25" customHeight="1" x14ac:dyDescent="0.25">
      <c r="C91" s="39">
        <v>3706</v>
      </c>
      <c r="D91" s="23" t="s">
        <v>155</v>
      </c>
      <c r="E91" s="10"/>
      <c r="F91" s="92">
        <v>101400</v>
      </c>
      <c r="G91" s="93">
        <v>35200</v>
      </c>
      <c r="H91" s="92">
        <v>0</v>
      </c>
      <c r="I91" s="92">
        <v>0</v>
      </c>
      <c r="J91" s="92">
        <v>0</v>
      </c>
      <c r="K91"/>
      <c r="L91"/>
      <c r="M91"/>
      <c r="N91"/>
      <c r="O91"/>
      <c r="P91" s="10"/>
      <c r="S91" s="25" t="s">
        <v>23</v>
      </c>
      <c r="T91" s="25">
        <v>4056982</v>
      </c>
    </row>
    <row r="92" spans="3:20" ht="11.25" customHeight="1" x14ac:dyDescent="0.25">
      <c r="C92" s="39">
        <v>220</v>
      </c>
      <c r="D92" s="98" t="s">
        <v>156</v>
      </c>
      <c r="E92" s="95"/>
      <c r="F92" s="96">
        <v>2262775</v>
      </c>
      <c r="G92" s="97">
        <v>2119971</v>
      </c>
      <c r="H92" s="96">
        <v>1973477</v>
      </c>
      <c r="I92" s="96">
        <v>1834891</v>
      </c>
      <c r="J92" s="96">
        <v>1684041</v>
      </c>
      <c r="K92"/>
      <c r="L92"/>
      <c r="M92"/>
      <c r="N92"/>
      <c r="O92"/>
      <c r="P92" s="10"/>
      <c r="S92" s="25" t="s">
        <v>24</v>
      </c>
      <c r="T92" s="25">
        <v>4004172</v>
      </c>
    </row>
    <row r="93" spans="3:20" ht="11.25" customHeight="1" x14ac:dyDescent="0.25">
      <c r="C93" s="39">
        <v>6361</v>
      </c>
      <c r="D93" s="3" t="s">
        <v>157</v>
      </c>
      <c r="E93"/>
      <c r="F93" s="13">
        <v>115592</v>
      </c>
      <c r="G93" s="56">
        <v>192753</v>
      </c>
      <c r="H93" s="13">
        <v>128021</v>
      </c>
      <c r="I93" s="13">
        <v>121071</v>
      </c>
      <c r="J93" s="13">
        <v>124430</v>
      </c>
      <c r="K93"/>
      <c r="L93"/>
      <c r="M93"/>
      <c r="N93"/>
      <c r="O93"/>
      <c r="P93" s="10"/>
      <c r="S93" s="25" t="s">
        <v>25</v>
      </c>
      <c r="T93" s="25">
        <v>4000672</v>
      </c>
    </row>
    <row r="94" spans="3:20" ht="11.25" customHeight="1" x14ac:dyDescent="0.25">
      <c r="C94" s="39">
        <v>6148</v>
      </c>
      <c r="D94" s="3" t="s">
        <v>158</v>
      </c>
      <c r="E94"/>
      <c r="F94" s="13">
        <v>639498</v>
      </c>
      <c r="G94" s="56">
        <v>542675</v>
      </c>
      <c r="H94" s="13">
        <v>541616</v>
      </c>
      <c r="I94" s="13">
        <v>493343</v>
      </c>
      <c r="J94" s="13">
        <v>398161</v>
      </c>
      <c r="K94"/>
      <c r="L94"/>
      <c r="M94"/>
      <c r="N94"/>
      <c r="O94"/>
      <c r="P94" s="10"/>
      <c r="S94" s="25" t="s">
        <v>26</v>
      </c>
      <c r="T94" s="25">
        <v>4059402</v>
      </c>
    </row>
    <row r="95" spans="3:20" ht="11.25" customHeight="1" x14ac:dyDescent="0.25">
      <c r="C95" s="39">
        <v>18082</v>
      </c>
      <c r="D95" s="3" t="s">
        <v>159</v>
      </c>
      <c r="E95"/>
      <c r="F95" s="13">
        <v>84187</v>
      </c>
      <c r="G95" s="56">
        <v>66333</v>
      </c>
      <c r="H95" s="13">
        <v>62477</v>
      </c>
      <c r="I95" s="13">
        <v>68132</v>
      </c>
      <c r="J95" s="13">
        <v>69041</v>
      </c>
      <c r="K95"/>
      <c r="L95"/>
      <c r="M95"/>
      <c r="N95"/>
      <c r="O95"/>
      <c r="P95" s="10"/>
      <c r="S95" s="25" t="s">
        <v>27</v>
      </c>
      <c r="T95" s="25">
        <v>4057080</v>
      </c>
    </row>
    <row r="96" spans="3:20" ht="11.25" customHeight="1" x14ac:dyDescent="0.25">
      <c r="C96" s="39">
        <v>845</v>
      </c>
      <c r="D96" s="3" t="s">
        <v>173</v>
      </c>
      <c r="E96"/>
      <c r="F96" s="13">
        <v>651098</v>
      </c>
      <c r="G96" s="56">
        <v>601183</v>
      </c>
      <c r="H96" s="13">
        <v>562366</v>
      </c>
      <c r="I96" s="13">
        <v>510896</v>
      </c>
      <c r="J96" s="13">
        <v>426613</v>
      </c>
      <c r="K96"/>
      <c r="L96"/>
      <c r="M96"/>
      <c r="N96"/>
      <c r="O96"/>
      <c r="P96" s="10"/>
      <c r="S96" s="25" t="s">
        <v>28</v>
      </c>
      <c r="T96" s="25">
        <v>4057041</v>
      </c>
    </row>
    <row r="97" spans="3:20" ht="11.25" customHeight="1" x14ac:dyDescent="0.25">
      <c r="C97" s="39">
        <v>49691</v>
      </c>
      <c r="D97" s="32" t="s">
        <v>192</v>
      </c>
      <c r="E97"/>
      <c r="F97" s="13">
        <v>803807</v>
      </c>
      <c r="G97" s="56">
        <v>730416</v>
      </c>
      <c r="H97" s="13">
        <v>637286</v>
      </c>
      <c r="I97" s="13">
        <v>548356</v>
      </c>
      <c r="J97" s="13">
        <v>491872</v>
      </c>
      <c r="K97"/>
      <c r="L97"/>
      <c r="M97"/>
      <c r="N97"/>
      <c r="O97"/>
      <c r="P97" s="10"/>
      <c r="S97" s="25" t="s">
        <v>431</v>
      </c>
      <c r="T97" s="25">
        <v>4072145</v>
      </c>
    </row>
    <row r="98" spans="3:20" ht="11.25" customHeight="1" x14ac:dyDescent="0.25">
      <c r="C98" s="48">
        <v>47772</v>
      </c>
      <c r="D98" s="99" t="s">
        <v>193</v>
      </c>
      <c r="E98" s="10"/>
      <c r="F98" s="92">
        <v>148587</v>
      </c>
      <c r="G98" s="93">
        <v>141196</v>
      </c>
      <c r="H98" s="92">
        <v>140303</v>
      </c>
      <c r="I98" s="92">
        <v>141454</v>
      </c>
      <c r="J98" s="92">
        <v>140902</v>
      </c>
      <c r="K98"/>
      <c r="L98"/>
      <c r="M98"/>
      <c r="N98"/>
      <c r="O98"/>
      <c r="P98" s="10"/>
      <c r="S98" s="25" t="s">
        <v>29</v>
      </c>
      <c r="T98" s="25">
        <v>4057081</v>
      </c>
    </row>
    <row r="99" spans="3:20" ht="11.25" customHeight="1" x14ac:dyDescent="0.25">
      <c r="C99" s="39">
        <v>3800</v>
      </c>
      <c r="D99" s="94" t="s">
        <v>160</v>
      </c>
      <c r="E99" s="95"/>
      <c r="F99" s="96">
        <v>952394</v>
      </c>
      <c r="G99" s="97">
        <v>871612</v>
      </c>
      <c r="H99" s="96">
        <v>777589</v>
      </c>
      <c r="I99" s="96">
        <v>689810</v>
      </c>
      <c r="J99" s="96">
        <v>632774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1603492</v>
      </c>
      <c r="G101" s="56">
        <v>1472795</v>
      </c>
      <c r="H101" s="13">
        <v>1339955</v>
      </c>
      <c r="I101" s="13">
        <v>1200706</v>
      </c>
      <c r="J101" s="13">
        <v>1059387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130240</v>
      </c>
      <c r="G104" s="56">
        <v>166318</v>
      </c>
      <c r="H104" s="13">
        <v>125870</v>
      </c>
      <c r="I104" s="13">
        <v>147994</v>
      </c>
      <c r="J104" s="13">
        <v>124120</v>
      </c>
      <c r="K104"/>
      <c r="L104"/>
      <c r="M104"/>
      <c r="N104"/>
      <c r="O104"/>
      <c r="P104" s="10"/>
      <c r="S104" s="25" t="s">
        <v>410</v>
      </c>
      <c r="T104" s="25">
        <v>4057043</v>
      </c>
    </row>
    <row r="105" spans="3:20" ht="11.25" customHeight="1" x14ac:dyDescent="0.25">
      <c r="C105" s="39">
        <v>4993</v>
      </c>
      <c r="D105" s="3" t="s">
        <v>168</v>
      </c>
      <c r="E105"/>
      <c r="F105" s="13">
        <v>-154878</v>
      </c>
      <c r="G105" s="56">
        <v>-205261</v>
      </c>
      <c r="H105" s="13">
        <v>-164818</v>
      </c>
      <c r="I105" s="13">
        <v>-213302</v>
      </c>
      <c r="J105" s="13">
        <v>-106572</v>
      </c>
      <c r="K105"/>
      <c r="L105"/>
      <c r="M105"/>
      <c r="N105"/>
      <c r="O105"/>
      <c r="P105" s="10"/>
      <c r="S105" s="25" t="s">
        <v>261</v>
      </c>
      <c r="T105" s="25">
        <v>4057083</v>
      </c>
    </row>
    <row r="106" spans="3:20" ht="11.25" customHeight="1" x14ac:dyDescent="0.25">
      <c r="C106" s="39">
        <v>4992</v>
      </c>
      <c r="D106" s="3" t="s">
        <v>169</v>
      </c>
      <c r="E106"/>
      <c r="F106" s="13">
        <v>26032</v>
      </c>
      <c r="G106" s="56">
        <v>39818</v>
      </c>
      <c r="H106" s="13">
        <v>37807</v>
      </c>
      <c r="I106" s="13">
        <v>61885</v>
      </c>
      <c r="J106" s="13">
        <v>-23897</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1394</v>
      </c>
      <c r="G108" s="56">
        <v>875</v>
      </c>
      <c r="H108" s="13">
        <v>-1141</v>
      </c>
      <c r="I108" s="13">
        <v>-3423</v>
      </c>
      <c r="J108" s="13">
        <v>-6349</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4.5913566396929397</v>
      </c>
      <c r="G111" s="55">
        <v>4.2253945605388097</v>
      </c>
      <c r="H111" s="14">
        <v>4.2702513680383198</v>
      </c>
      <c r="I111" s="14">
        <v>4.5303000644557203</v>
      </c>
      <c r="J111" s="14">
        <v>5.7179749483802897</v>
      </c>
      <c r="K111"/>
      <c r="L111"/>
      <c r="M111"/>
      <c r="N111"/>
      <c r="O111"/>
      <c r="P111" s="10"/>
      <c r="S111" s="25" t="s">
        <v>291</v>
      </c>
      <c r="T111" s="25">
        <v>4062444</v>
      </c>
    </row>
    <row r="112" spans="3:20" ht="11.25" customHeight="1" x14ac:dyDescent="0.25">
      <c r="C112" s="39">
        <v>284</v>
      </c>
      <c r="D112" s="3" t="s">
        <v>166</v>
      </c>
      <c r="E112"/>
      <c r="F112" s="14">
        <v>10.9555476442181</v>
      </c>
      <c r="G112" s="55">
        <v>10.2959949569212</v>
      </c>
      <c r="H112" s="14">
        <v>11.180575343778701</v>
      </c>
      <c r="I112" s="14">
        <v>11.9955803519934</v>
      </c>
      <c r="J112" s="14">
        <v>15.3385750404129</v>
      </c>
      <c r="K112"/>
      <c r="L112"/>
      <c r="M112"/>
      <c r="N112"/>
      <c r="O112"/>
      <c r="P112" s="10"/>
      <c r="S112" s="25" t="s">
        <v>36</v>
      </c>
      <c r="T112" s="25">
        <v>4057103</v>
      </c>
    </row>
    <row r="113" spans="2:20" ht="11.25" customHeight="1" x14ac:dyDescent="0.25">
      <c r="C113" s="39">
        <v>18791</v>
      </c>
      <c r="D113" s="76" t="s">
        <v>172</v>
      </c>
      <c r="E113" s="61"/>
      <c r="F113" s="100">
        <v>6.55682297718129</v>
      </c>
      <c r="G113" s="101">
        <v>6.12624112560718</v>
      </c>
      <c r="H113" s="100">
        <v>6.39220201839957</v>
      </c>
      <c r="I113" s="100">
        <v>7.0621556324021801</v>
      </c>
      <c r="J113" s="100">
        <v>9.24817353242927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ACD33C4-6D08-4358-9B8A-D58FF50E82EF}">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6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F00A-B6FC-4164-8987-990DE7101E4D}">
  <sheetPr codeName="Sheet27">
    <outlinePr summaryRight="0"/>
    <pageSetUpPr autoPageBreaks="0"/>
  </sheetPr>
  <dimension ref="A1:AB460"/>
  <sheetViews>
    <sheetView showGridLines="0" topLeftCell="A28"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229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NextEra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_xll.SNL.Clients.Office.Excel.Functions.SNLTable(1,NEE!F20:G20,NEE!C24:C35,NEE!F21:G21,,"Options:Curr=USD,Mag=SNLstandard,ConvMethod=SNLrecommended")</f>
        <v>SNLTable</v>
      </c>
      <c r="D20" s="10"/>
      <c r="E20" s="10"/>
      <c r="F20" s="22">
        <f>VLOOKUP(V40,S:T,2,FALSE)</f>
        <v>3010401</v>
      </c>
      <c r="G20" s="51">
        <f>F20</f>
        <v>3010401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NextEra Energy, Inc.</v>
      </c>
    </row>
    <row r="25" spans="3:27" ht="11.25" customHeight="1" x14ac:dyDescent="0.25">
      <c r="C25" s="39">
        <v>44942</v>
      </c>
      <c r="D25" s="23" t="s">
        <v>126</v>
      </c>
      <c r="E25" s="10"/>
      <c r="F25" s="74" t="s">
        <v>374</v>
      </c>
      <c r="G25" s="75" t="s">
        <v>181</v>
      </c>
      <c r="H25" s="129"/>
      <c r="I25"/>
      <c r="J25"/>
      <c r="K25"/>
      <c r="L25"/>
      <c r="M25"/>
      <c r="N25"/>
      <c r="O25"/>
      <c r="P25" s="10"/>
    </row>
    <row r="26" spans="3:27" ht="11.25" customHeight="1" x14ac:dyDescent="0.25">
      <c r="C26" s="39">
        <v>44944</v>
      </c>
      <c r="D26" s="76" t="s">
        <v>125</v>
      </c>
      <c r="E26" s="61"/>
      <c r="F26" s="77">
        <v>40248</v>
      </c>
      <c r="G26" s="78">
        <v>44403</v>
      </c>
      <c r="H26" s="130"/>
      <c r="I26" s="10"/>
      <c r="J26"/>
      <c r="K26"/>
      <c r="L26"/>
      <c r="M26"/>
      <c r="N26" s="4"/>
      <c r="O26" s="4"/>
      <c r="P26" s="44"/>
      <c r="Q26" s="44"/>
    </row>
    <row r="27" spans="3:27" ht="11.25" customHeight="1" x14ac:dyDescent="0.25">
      <c r="C27" s="39">
        <v>44949</v>
      </c>
      <c r="D27" s="2" t="s">
        <v>130</v>
      </c>
      <c r="E27"/>
      <c r="F27" s="24" t="s">
        <v>380</v>
      </c>
      <c r="G27" s="52" t="s">
        <v>373</v>
      </c>
      <c r="H27" s="129"/>
      <c r="I27"/>
      <c r="J27"/>
      <c r="K27"/>
      <c r="L27"/>
      <c r="M27"/>
      <c r="N27"/>
      <c r="O27"/>
      <c r="P27" s="10"/>
    </row>
    <row r="28" spans="3:27" ht="11.25" customHeight="1" x14ac:dyDescent="0.25">
      <c r="C28" s="39">
        <v>44950</v>
      </c>
      <c r="D28" s="3" t="s">
        <v>126</v>
      </c>
      <c r="E28"/>
      <c r="F28" s="24" t="s">
        <v>382</v>
      </c>
      <c r="G28" s="52" t="s">
        <v>373</v>
      </c>
      <c r="H28" s="129"/>
      <c r="I28"/>
      <c r="J28"/>
      <c r="K28"/>
      <c r="L28"/>
      <c r="M28"/>
      <c r="N28"/>
      <c r="O28"/>
      <c r="P28" s="10"/>
    </row>
    <row r="29" spans="3:27" ht="11.25" customHeight="1" x14ac:dyDescent="0.25">
      <c r="C29" s="48">
        <v>44952</v>
      </c>
      <c r="D29" s="76" t="s">
        <v>125</v>
      </c>
      <c r="E29" s="61"/>
      <c r="F29" s="77">
        <v>41032</v>
      </c>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_xll.SNL.Clients.Office.Excel.Functions.SNLTable(1,NEE!F36:J36,NEE!C41:C113,NEE!F37:J37,,"Options:Curr=USD,Mag=SNLstandard,ConvMethod=SNLrecommended")</f>
        <v>SNLTable</v>
      </c>
      <c r="E36"/>
      <c r="F36" s="11">
        <f>F20</f>
        <v>3010401</v>
      </c>
      <c r="G36" s="54">
        <f>F20</f>
        <v>3010401</v>
      </c>
      <c r="H36" s="11">
        <f>F20</f>
        <v>3010401</v>
      </c>
      <c r="I36" s="11">
        <f>F20</f>
        <v>3010401</v>
      </c>
      <c r="J36" s="11">
        <f>F20</f>
        <v>3010401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NextEra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36.742353161944102</v>
      </c>
      <c r="G42" s="55">
        <v>38.974222127341598</v>
      </c>
      <c r="H42" s="31">
        <v>43.543490539395599</v>
      </c>
      <c r="I42" s="14">
        <v>45.046637729725497</v>
      </c>
      <c r="J42" s="14">
        <v>43.588872765445103</v>
      </c>
      <c r="K42"/>
      <c r="L42"/>
      <c r="M42"/>
      <c r="N42"/>
      <c r="O42"/>
      <c r="P42" s="10"/>
      <c r="S42" s="25" t="s">
        <v>335</v>
      </c>
      <c r="T42" s="25">
        <v>4056935</v>
      </c>
      <c r="V42" s="8" t="str">
        <f>_xll.SNL.Clients.Office.Excel.Functions.SNLTable(1,NEE!X42,NEE!W48:W56,NEE!X43,,"Options:Curr=USD,Mag=SNLstandard,ConvMethod=SNLrecommended")</f>
        <v>SNLTable</v>
      </c>
      <c r="W42" s="3"/>
      <c r="X42" s="7">
        <f>F36</f>
        <v>3010401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54.895260293725499</v>
      </c>
      <c r="G44" s="55">
        <v>52.042482788066401</v>
      </c>
      <c r="H44" s="31">
        <v>50.7589663936741</v>
      </c>
      <c r="I44" s="14">
        <v>50.023087985012602</v>
      </c>
      <c r="J44" s="14">
        <v>54.411991725585899</v>
      </c>
      <c r="K44"/>
      <c r="L44"/>
      <c r="M44"/>
      <c r="N44"/>
      <c r="O44"/>
      <c r="P44" s="10"/>
      <c r="S44" s="25" t="s">
        <v>408</v>
      </c>
      <c r="T44" s="25">
        <v>4024697</v>
      </c>
      <c r="V44" s="3"/>
      <c r="W44" s="3"/>
      <c r="X44" s="7">
        <v>1</v>
      </c>
    </row>
    <row r="45" spans="3:24" ht="11.25" customHeight="1" x14ac:dyDescent="0.25">
      <c r="C45" s="39">
        <v>18861</v>
      </c>
      <c r="D45" s="3" t="s">
        <v>163</v>
      </c>
      <c r="E45"/>
      <c r="F45" s="14">
        <v>51.076038755172803</v>
      </c>
      <c r="G45" s="55">
        <v>45.481133585952897</v>
      </c>
      <c r="H45" s="31">
        <v>44.828438294267201</v>
      </c>
      <c r="I45" s="14">
        <v>35.6029922028576</v>
      </c>
      <c r="J45" s="14">
        <v>48.831393374293697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2.0173130193905799</v>
      </c>
      <c r="G47" s="55">
        <v>2.3884220354808599</v>
      </c>
      <c r="H47" s="14">
        <v>2.2276321265085302</v>
      </c>
      <c r="I47" s="14">
        <v>2.6583850931677002</v>
      </c>
      <c r="J47" s="14">
        <v>3.1237922705313999</v>
      </c>
      <c r="K47"/>
      <c r="L47"/>
      <c r="M47"/>
      <c r="N47"/>
      <c r="O47"/>
      <c r="P47" s="10"/>
      <c r="S47" s="25" t="s">
        <v>215</v>
      </c>
      <c r="T47" s="25">
        <v>4056955</v>
      </c>
      <c r="V47" s="3"/>
      <c r="W47" s="3"/>
      <c r="X47" s="7"/>
    </row>
    <row r="48" spans="3:24" ht="11.25" customHeight="1" x14ac:dyDescent="0.25">
      <c r="C48" s="39">
        <v>18778</v>
      </c>
      <c r="D48" s="3" t="s">
        <v>197</v>
      </c>
      <c r="E48"/>
      <c r="F48" s="14">
        <v>2.0173130193905799</v>
      </c>
      <c r="G48" s="55">
        <v>2.3884220354808599</v>
      </c>
      <c r="H48" s="14">
        <v>2.2276321265085302</v>
      </c>
      <c r="I48" s="14">
        <v>2.6583850931677002</v>
      </c>
      <c r="J48" s="14">
        <v>3.1237922705313999</v>
      </c>
      <c r="K48" s="4"/>
      <c r="L48" s="4"/>
      <c r="M48" s="4"/>
      <c r="N48" s="4"/>
      <c r="O48" s="4"/>
      <c r="P48" s="44"/>
      <c r="Q48" s="44"/>
      <c r="S48" s="25" t="s">
        <v>5</v>
      </c>
      <c r="T48" s="25">
        <v>4022309</v>
      </c>
      <c r="V48" s="17" t="s">
        <v>174</v>
      </c>
      <c r="W48" s="114">
        <v>7597</v>
      </c>
      <c r="X48" s="20">
        <v>3867000</v>
      </c>
    </row>
    <row r="49" spans="3:28" ht="11.25" customHeight="1" x14ac:dyDescent="0.25">
      <c r="C49" s="39">
        <v>7270</v>
      </c>
      <c r="D49" s="3" t="s">
        <v>148</v>
      </c>
      <c r="E49"/>
      <c r="F49" s="14">
        <v>6.8181102362204697</v>
      </c>
      <c r="G49" s="55">
        <v>4.4502564102564097</v>
      </c>
      <c r="H49" s="14">
        <v>4.6967541129390797</v>
      </c>
      <c r="I49" s="14">
        <v>8.6762349799732998</v>
      </c>
      <c r="J49" s="14">
        <v>5.68613607188703</v>
      </c>
      <c r="K49"/>
      <c r="L49"/>
      <c r="M49"/>
      <c r="N49"/>
      <c r="O49"/>
      <c r="P49" s="10"/>
      <c r="S49" s="25" t="s">
        <v>6</v>
      </c>
      <c r="T49" s="25">
        <v>4057038</v>
      </c>
      <c r="V49" s="17" t="s">
        <v>175</v>
      </c>
      <c r="W49" s="114">
        <v>7598</v>
      </c>
      <c r="X49" s="20">
        <v>8394000</v>
      </c>
    </row>
    <row r="50" spans="3:28" ht="11.25" customHeight="1" x14ac:dyDescent="0.25">
      <c r="C50" s="39">
        <v>11512</v>
      </c>
      <c r="D50" s="3" t="s">
        <v>198</v>
      </c>
      <c r="E50"/>
      <c r="F50" s="14">
        <v>6.5141732283464604</v>
      </c>
      <c r="G50" s="55">
        <v>5.0353846153846202</v>
      </c>
      <c r="H50" s="14">
        <v>4.5375722543352603</v>
      </c>
      <c r="I50" s="14">
        <v>6.08411214953271</v>
      </c>
      <c r="J50" s="14">
        <v>6.0372272143774097</v>
      </c>
      <c r="K50"/>
      <c r="L50"/>
      <c r="M50"/>
      <c r="N50"/>
      <c r="O50"/>
      <c r="P50" s="10"/>
      <c r="S50" s="25" t="s">
        <v>269</v>
      </c>
      <c r="T50" s="25">
        <v>4135391</v>
      </c>
      <c r="V50" s="18" t="s">
        <v>176</v>
      </c>
      <c r="W50" s="115">
        <v>7599</v>
      </c>
      <c r="X50" s="20">
        <v>3672000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6536000</v>
      </c>
    </row>
    <row r="52" spans="3:28" ht="11.25" customHeight="1" x14ac:dyDescent="0.25">
      <c r="C52" s="39">
        <v>18788</v>
      </c>
      <c r="D52" s="3" t="s">
        <v>210</v>
      </c>
      <c r="E52"/>
      <c r="F52" s="14">
        <v>6.1641067097817297</v>
      </c>
      <c r="G52" s="55">
        <v>5.41577840516248</v>
      </c>
      <c r="H52" s="14">
        <v>3.8872361071665198</v>
      </c>
      <c r="I52" s="14">
        <v>2.5746422251288799</v>
      </c>
      <c r="J52" s="14">
        <v>3.8490941415509701</v>
      </c>
      <c r="K52"/>
      <c r="L52"/>
      <c r="M52"/>
      <c r="N52"/>
      <c r="O52"/>
      <c r="P52" s="10"/>
      <c r="S52" s="25" t="s">
        <v>7</v>
      </c>
      <c r="T52" s="25">
        <v>4007308</v>
      </c>
      <c r="V52" s="19" t="s">
        <v>178</v>
      </c>
      <c r="W52" s="114">
        <v>7601</v>
      </c>
      <c r="X52" s="20">
        <v>1322000</v>
      </c>
    </row>
    <row r="53" spans="3:28" ht="11.25" customHeight="1" x14ac:dyDescent="0.25">
      <c r="C53" s="39">
        <v>18794</v>
      </c>
      <c r="D53" s="3" t="s">
        <v>199</v>
      </c>
      <c r="E53"/>
      <c r="F53" s="14">
        <v>6.5372604684173199</v>
      </c>
      <c r="G53" s="55">
        <v>4.9551463644948104</v>
      </c>
      <c r="H53" s="14">
        <v>4.3284395973154401</v>
      </c>
      <c r="I53" s="14">
        <v>5.4466080402010002</v>
      </c>
      <c r="J53" s="14">
        <v>4.6684881602914396</v>
      </c>
      <c r="K53"/>
      <c r="L53"/>
      <c r="M53"/>
      <c r="N53"/>
      <c r="O53"/>
      <c r="P53" s="10"/>
      <c r="S53" s="25" t="s">
        <v>217</v>
      </c>
      <c r="T53" s="25">
        <v>4272394</v>
      </c>
      <c r="V53" s="17" t="s">
        <v>179</v>
      </c>
      <c r="W53" s="114">
        <v>7602</v>
      </c>
      <c r="X53" s="20">
        <v>31236000</v>
      </c>
    </row>
    <row r="54" spans="3:28" ht="11.25" customHeight="1" x14ac:dyDescent="0.25">
      <c r="C54" s="39">
        <v>18792</v>
      </c>
      <c r="D54" s="3" t="s">
        <v>200</v>
      </c>
      <c r="E54"/>
      <c r="F54" s="14">
        <v>14.817798594847799</v>
      </c>
      <c r="G54" s="55">
        <v>17.9709296913441</v>
      </c>
      <c r="H54" s="14">
        <v>19.441865279295701</v>
      </c>
      <c r="I54" s="14">
        <v>21.388041135445899</v>
      </c>
      <c r="J54" s="14">
        <v>17.962337743270499</v>
      </c>
      <c r="K54"/>
      <c r="L54"/>
      <c r="M54"/>
      <c r="N54"/>
      <c r="O54"/>
      <c r="P54" s="10"/>
      <c r="S54" s="25" t="s">
        <v>8</v>
      </c>
      <c r="T54" s="25">
        <v>4006321</v>
      </c>
      <c r="V54" s="26" t="s">
        <v>183</v>
      </c>
      <c r="W54" s="116"/>
      <c r="X54" s="20"/>
    </row>
    <row r="55" spans="3:28" ht="11.25" customHeight="1" x14ac:dyDescent="0.25">
      <c r="C55" s="39">
        <v>11576</v>
      </c>
      <c r="D55" s="3" t="s">
        <v>201</v>
      </c>
      <c r="E55"/>
      <c r="F55" s="14">
        <v>6.9472440944881901</v>
      </c>
      <c r="G55" s="55">
        <v>5.0938461538461501</v>
      </c>
      <c r="H55" s="14">
        <v>4.6260560248999596</v>
      </c>
      <c r="I55" s="14">
        <v>5.4012016021361804</v>
      </c>
      <c r="J55" s="14">
        <v>5.14505776636714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229</v>
      </c>
    </row>
    <row r="57" spans="3:28" ht="11.25" customHeight="1" x14ac:dyDescent="0.25">
      <c r="C57" s="39">
        <v>6419</v>
      </c>
      <c r="D57" s="3" t="s">
        <v>164</v>
      </c>
      <c r="E57"/>
      <c r="F57" s="14">
        <v>0.532660434707805</v>
      </c>
      <c r="G57" s="55">
        <v>0.47448258130865201</v>
      </c>
      <c r="H57" s="14">
        <v>0.53475781419187196</v>
      </c>
      <c r="I57" s="14">
        <v>0.364003871775893</v>
      </c>
      <c r="J57" s="14">
        <v>0.638708529751846</v>
      </c>
      <c r="K57"/>
      <c r="L57"/>
      <c r="M57"/>
      <c r="N57"/>
      <c r="O57"/>
      <c r="P57" s="10"/>
      <c r="S57" s="25" t="s">
        <v>338</v>
      </c>
      <c r="T57" s="25">
        <v>4963960</v>
      </c>
    </row>
    <row r="58" spans="3:28" ht="11.25" customHeight="1" x14ac:dyDescent="0.25">
      <c r="C58" s="39">
        <v>4963</v>
      </c>
      <c r="D58" s="3" t="s">
        <v>202</v>
      </c>
      <c r="E58"/>
      <c r="F58" s="14">
        <v>1.2236262768580499</v>
      </c>
      <c r="G58" s="55">
        <v>1.08517883772174</v>
      </c>
      <c r="H58" s="14">
        <v>1.04296421663443</v>
      </c>
      <c r="I58" s="14">
        <v>1.01344452463048</v>
      </c>
      <c r="J58" s="14">
        <v>1.19355931055501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3867000</v>
      </c>
      <c r="G61" s="56">
        <v>6147000</v>
      </c>
      <c r="H61" s="13">
        <v>5040000</v>
      </c>
      <c r="I61" s="13">
        <v>10930000</v>
      </c>
      <c r="J61" s="13">
        <v>3615000</v>
      </c>
      <c r="K61"/>
      <c r="L61"/>
      <c r="M61"/>
      <c r="N61"/>
      <c r="O61"/>
      <c r="P61" s="10"/>
      <c r="S61" s="25" t="s">
        <v>409</v>
      </c>
      <c r="T61" s="25">
        <v>4086899</v>
      </c>
      <c r="V61" s="28" t="s">
        <v>148</v>
      </c>
      <c r="X61" s="27">
        <f>IF(ISNUMBER(F49),F49,NA())</f>
        <v>6.8181102362204697</v>
      </c>
      <c r="Y61" s="27">
        <f>IF(ISNUMBER(G49),G49,NA())</f>
        <v>4.4502564102564097</v>
      </c>
      <c r="Z61" s="27">
        <f>IF(ISNUMBER(H49),H49,NA())</f>
        <v>4.6967541129390797</v>
      </c>
      <c r="AA61" s="27">
        <f>IF(ISNUMBER(I49),I49,NA())</f>
        <v>8.6762349799732998</v>
      </c>
      <c r="AB61" s="27">
        <f>IF(ISNUMBER(J49),J49,NA())</f>
        <v>5.68613607188703</v>
      </c>
    </row>
    <row r="62" spans="3:28" ht="11.25" customHeight="1" x14ac:dyDescent="0.25">
      <c r="C62" s="39">
        <v>7598</v>
      </c>
      <c r="D62" s="3" t="s">
        <v>204</v>
      </c>
      <c r="E62"/>
      <c r="F62" s="13">
        <v>8394000</v>
      </c>
      <c r="G62" s="56">
        <v>2471000</v>
      </c>
      <c r="H62" s="13">
        <v>4323000</v>
      </c>
      <c r="I62" s="13">
        <v>1827000</v>
      </c>
      <c r="J62" s="13">
        <v>2206000</v>
      </c>
      <c r="K62"/>
      <c r="L62"/>
      <c r="M62"/>
      <c r="N62"/>
      <c r="O62"/>
      <c r="P62" s="10"/>
      <c r="S62" s="25" t="s">
        <v>11</v>
      </c>
      <c r="T62" s="25">
        <v>4056975</v>
      </c>
      <c r="V62" s="118" t="s">
        <v>187</v>
      </c>
    </row>
    <row r="63" spans="3:28" ht="11.25" customHeight="1" x14ac:dyDescent="0.25">
      <c r="C63" s="39">
        <v>7599</v>
      </c>
      <c r="D63" s="3" t="s">
        <v>205</v>
      </c>
      <c r="E63"/>
      <c r="F63" s="13">
        <v>3672000</v>
      </c>
      <c r="G63" s="56">
        <v>3329000</v>
      </c>
      <c r="H63" s="13">
        <v>4134000</v>
      </c>
      <c r="I63" s="13">
        <v>3225000</v>
      </c>
      <c r="J63" s="13">
        <v>3131000</v>
      </c>
      <c r="K63"/>
      <c r="L63"/>
      <c r="M63"/>
      <c r="N63"/>
      <c r="O63"/>
      <c r="P63" s="10"/>
      <c r="S63" s="25" t="s">
        <v>270</v>
      </c>
      <c r="T63" s="25">
        <v>4098671</v>
      </c>
      <c r="V63" s="28" t="s">
        <v>188</v>
      </c>
    </row>
    <row r="64" spans="3:28" ht="11.25" customHeight="1" x14ac:dyDescent="0.25">
      <c r="C64" s="39">
        <v>7600</v>
      </c>
      <c r="D64" s="3" t="s">
        <v>206</v>
      </c>
      <c r="E64"/>
      <c r="F64" s="13">
        <v>6536000</v>
      </c>
      <c r="G64" s="56">
        <v>3564000</v>
      </c>
      <c r="H64" s="13">
        <v>1700000</v>
      </c>
      <c r="I64" s="13">
        <v>1272000</v>
      </c>
      <c r="J64" s="13">
        <v>2697000</v>
      </c>
      <c r="K64"/>
      <c r="L64"/>
      <c r="M64"/>
      <c r="N64"/>
      <c r="O64"/>
      <c r="P64" s="10"/>
      <c r="S64" s="25" t="s">
        <v>395</v>
      </c>
      <c r="T64" s="25">
        <v>4545218</v>
      </c>
      <c r="V64" s="28" t="s">
        <v>189</v>
      </c>
    </row>
    <row r="65" spans="3:28" ht="11.25" customHeight="1" x14ac:dyDescent="0.25">
      <c r="C65" s="39">
        <v>7601</v>
      </c>
      <c r="D65" s="3" t="s">
        <v>207</v>
      </c>
      <c r="E65"/>
      <c r="F65" s="13">
        <v>1322000</v>
      </c>
      <c r="G65" s="56">
        <v>7640000</v>
      </c>
      <c r="H65" s="13">
        <v>3380000</v>
      </c>
      <c r="I65" s="13">
        <v>1743000</v>
      </c>
      <c r="J65" s="13">
        <v>1137000</v>
      </c>
      <c r="K65"/>
      <c r="L65"/>
      <c r="M65"/>
      <c r="N65"/>
      <c r="O65"/>
      <c r="P65" s="10"/>
      <c r="S65" s="25" t="s">
        <v>218</v>
      </c>
      <c r="T65" s="25">
        <v>4057157</v>
      </c>
      <c r="V65" s="28" t="s">
        <v>164</v>
      </c>
      <c r="X65" s="27">
        <f>IF(ISNUMBER(F57),F57,NA())</f>
        <v>0.532660434707805</v>
      </c>
      <c r="Y65" s="27">
        <f>IF(ISNUMBER(G57),G57,NA())</f>
        <v>0.47448258130865201</v>
      </c>
      <c r="Z65" s="27">
        <f>IF(ISNUMBER(H57),H57,NA())</f>
        <v>0.53475781419187196</v>
      </c>
      <c r="AA65" s="27">
        <f>IF(ISNUMBER(I57),I57,NA())</f>
        <v>0.364003871775893</v>
      </c>
      <c r="AB65" s="27">
        <f>IF(ISNUMBER(J57),J57,NA())</f>
        <v>0.638708529751846</v>
      </c>
    </row>
    <row r="66" spans="3:28" ht="11.25" customHeight="1" x14ac:dyDescent="0.25">
      <c r="C66" s="39">
        <v>7602</v>
      </c>
      <c r="D66" s="3" t="s">
        <v>208</v>
      </c>
      <c r="E66"/>
      <c r="F66" s="13">
        <v>31236000</v>
      </c>
      <c r="G66" s="56">
        <v>25064000</v>
      </c>
      <c r="H66" s="13">
        <v>24062000</v>
      </c>
      <c r="I66" s="13">
        <v>18919000</v>
      </c>
      <c r="J66" s="13">
        <v>22461000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36.742353161944102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17069000</v>
      </c>
      <c r="G69" s="56">
        <v>17997000</v>
      </c>
      <c r="H69" s="13">
        <v>19204000</v>
      </c>
      <c r="I69" s="13">
        <v>16727000</v>
      </c>
      <c r="J69" s="13">
        <v>17173000</v>
      </c>
      <c r="K69" s="4"/>
      <c r="L69" s="4"/>
      <c r="M69" s="4"/>
      <c r="N69"/>
      <c r="O69"/>
      <c r="P69" s="10"/>
      <c r="S69" s="25" t="s">
        <v>340</v>
      </c>
      <c r="T69" s="25">
        <v>4057049</v>
      </c>
      <c r="V69" s="28" t="str">
        <f>"Total Debt -"</f>
        <v>Total Debt -</v>
      </c>
      <c r="X69" s="47">
        <f>F44</f>
        <v>54.895260293725499</v>
      </c>
    </row>
    <row r="70" spans="3:28" ht="11.25" customHeight="1" x14ac:dyDescent="0.25">
      <c r="C70" s="39">
        <v>18630</v>
      </c>
      <c r="D70" s="3" t="s">
        <v>135</v>
      </c>
      <c r="F70" s="13">
        <v>4527000</v>
      </c>
      <c r="G70" s="56">
        <v>3539000</v>
      </c>
      <c r="H70" s="13">
        <v>4363000</v>
      </c>
      <c r="I70" s="13">
        <v>3732000</v>
      </c>
      <c r="J70" s="13">
        <v>4071000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6.1641067097817297</v>
      </c>
      <c r="Y71" s="27">
        <f>IF(ISNUMBER(G52),G52,NA())</f>
        <v>5.41577840516248</v>
      </c>
      <c r="Z71" s="27">
        <f>IF(ISNUMBER(H52),H52,NA())</f>
        <v>3.8872361071665198</v>
      </c>
      <c r="AA71" s="27">
        <f>IF(ISNUMBER(I52),I52,NA())</f>
        <v>2.5746422251288799</v>
      </c>
      <c r="AB71" s="27">
        <f>IF(ISNUMBER(J52),J52,NA())</f>
        <v>3.8490941415509701</v>
      </c>
    </row>
    <row r="72" spans="3:28" ht="11.25" customHeight="1" x14ac:dyDescent="0.25">
      <c r="C72" s="39">
        <v>18632</v>
      </c>
      <c r="D72" s="3" t="s">
        <v>137</v>
      </c>
      <c r="E72" s="5"/>
      <c r="F72" s="13">
        <v>3953000</v>
      </c>
      <c r="G72" s="56">
        <v>3751000</v>
      </c>
      <c r="H72" s="13">
        <v>3640000</v>
      </c>
      <c r="I72" s="13">
        <v>3330000</v>
      </c>
      <c r="J72" s="13">
        <v>3458000</v>
      </c>
      <c r="K72"/>
      <c r="L72"/>
      <c r="M72"/>
      <c r="N72"/>
      <c r="O72"/>
      <c r="P72" s="10"/>
      <c r="S72" s="25" t="s">
        <v>271</v>
      </c>
      <c r="T72" s="25">
        <v>4082886</v>
      </c>
    </row>
    <row r="73" spans="3:28" ht="11.25" customHeight="1" x14ac:dyDescent="0.25">
      <c r="C73" s="39">
        <v>18636</v>
      </c>
      <c r="D73" s="3" t="s">
        <v>138</v>
      </c>
      <c r="F73" s="13">
        <v>3924000</v>
      </c>
      <c r="G73" s="56">
        <v>4052000</v>
      </c>
      <c r="H73" s="13">
        <v>4216000</v>
      </c>
      <c r="I73" s="13">
        <v>3911000</v>
      </c>
      <c r="J73" s="13">
        <v>2357000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14205000</v>
      </c>
      <c r="G75" s="56">
        <v>13051000</v>
      </c>
      <c r="H75" s="13">
        <v>13916000</v>
      </c>
      <c r="I75" s="13">
        <v>12481000</v>
      </c>
      <c r="J75" s="13">
        <v>11341000</v>
      </c>
      <c r="K75"/>
      <c r="L75"/>
      <c r="M75"/>
      <c r="N75"/>
      <c r="O75"/>
      <c r="P75" s="10"/>
      <c r="S75" s="25" t="s">
        <v>16</v>
      </c>
      <c r="T75" s="25">
        <v>4056958</v>
      </c>
    </row>
    <row r="76" spans="3:28" ht="11.25" customHeight="1" x14ac:dyDescent="0.25">
      <c r="C76" s="39">
        <v>6200</v>
      </c>
      <c r="D76" s="3" t="s">
        <v>141</v>
      </c>
      <c r="F76" s="13">
        <v>8659000</v>
      </c>
      <c r="G76" s="56">
        <v>8678000</v>
      </c>
      <c r="H76" s="13">
        <v>10563000</v>
      </c>
      <c r="I76" s="13">
        <v>12997000</v>
      </c>
      <c r="J76" s="13">
        <v>8859000</v>
      </c>
      <c r="K76"/>
      <c r="L76"/>
      <c r="M76"/>
      <c r="N76"/>
      <c r="O76"/>
      <c r="P76" s="10"/>
      <c r="S76" s="25" t="s">
        <v>312</v>
      </c>
      <c r="T76" s="25">
        <v>4246977</v>
      </c>
    </row>
    <row r="77" spans="3:28" ht="11.25" customHeight="1" x14ac:dyDescent="0.25">
      <c r="C77" s="39">
        <v>28017</v>
      </c>
      <c r="D77" s="3" t="s">
        <v>150</v>
      </c>
      <c r="E77"/>
      <c r="F77" s="13">
        <v>8273000</v>
      </c>
      <c r="G77" s="56">
        <v>9819000</v>
      </c>
      <c r="H77" s="13">
        <v>10205000</v>
      </c>
      <c r="I77" s="13">
        <v>9114000</v>
      </c>
      <c r="J77" s="13">
        <v>9406000</v>
      </c>
      <c r="K77"/>
      <c r="L77"/>
      <c r="M77"/>
      <c r="N77"/>
      <c r="O77"/>
      <c r="P77" s="10"/>
      <c r="S77" s="25" t="s">
        <v>272</v>
      </c>
      <c r="T77" s="25">
        <v>4142320</v>
      </c>
    </row>
    <row r="78" spans="3:28" ht="11.25" customHeight="1" x14ac:dyDescent="0.25">
      <c r="C78" s="39">
        <v>4424</v>
      </c>
      <c r="D78" s="3" t="s">
        <v>142</v>
      </c>
      <c r="F78" s="13">
        <v>3175000</v>
      </c>
      <c r="G78" s="56">
        <v>2413000</v>
      </c>
      <c r="H78" s="13">
        <v>3836000</v>
      </c>
      <c r="I78" s="13">
        <v>7352000</v>
      </c>
      <c r="J78" s="13">
        <v>4663000</v>
      </c>
      <c r="K78"/>
      <c r="L78"/>
      <c r="M78"/>
      <c r="N78"/>
      <c r="O78"/>
      <c r="P78" s="10"/>
      <c r="S78" s="25" t="s">
        <v>273</v>
      </c>
      <c r="T78" s="25">
        <v>4237697</v>
      </c>
    </row>
    <row r="79" spans="3:28" ht="11.25" customHeight="1" x14ac:dyDescent="0.25">
      <c r="C79" s="39">
        <v>4427</v>
      </c>
      <c r="D79" s="3" t="s">
        <v>143</v>
      </c>
      <c r="F79" s="13">
        <v>348000</v>
      </c>
      <c r="G79" s="56">
        <v>44000</v>
      </c>
      <c r="H79" s="13">
        <v>448000</v>
      </c>
      <c r="I79" s="13">
        <v>1576000</v>
      </c>
      <c r="J79" s="13">
        <v>-660000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2827000</v>
      </c>
      <c r="G81" s="93">
        <v>2369000</v>
      </c>
      <c r="H81" s="92">
        <v>3388000</v>
      </c>
      <c r="I81" s="92">
        <v>5776000</v>
      </c>
      <c r="J81" s="92">
        <v>5323000</v>
      </c>
      <c r="K81"/>
      <c r="L81"/>
      <c r="M81"/>
      <c r="N81"/>
      <c r="O81"/>
      <c r="P81" s="10"/>
      <c r="S81" s="25" t="s">
        <v>275</v>
      </c>
      <c r="T81" s="25">
        <v>4276419</v>
      </c>
    </row>
    <row r="82" spans="3:20" ht="11.25" customHeight="1" x14ac:dyDescent="0.25">
      <c r="C82" s="39">
        <v>833</v>
      </c>
      <c r="D82" s="94" t="s">
        <v>146</v>
      </c>
      <c r="E82" s="95"/>
      <c r="F82" s="96">
        <v>2827000</v>
      </c>
      <c r="G82" s="97">
        <v>2369000</v>
      </c>
      <c r="H82" s="96">
        <v>3388000</v>
      </c>
      <c r="I82" s="96">
        <v>5776000</v>
      </c>
      <c r="J82" s="96">
        <v>5323000</v>
      </c>
      <c r="K82"/>
      <c r="L82"/>
      <c r="M82"/>
      <c r="N82"/>
      <c r="O82"/>
      <c r="P82" s="10"/>
      <c r="S82" s="25" t="s">
        <v>17</v>
      </c>
      <c r="T82" s="25">
        <v>4057059</v>
      </c>
    </row>
    <row r="83" spans="3:20" ht="11.25" customHeight="1" x14ac:dyDescent="0.25">
      <c r="C83" s="39">
        <v>47814</v>
      </c>
      <c r="D83" s="32" t="s">
        <v>190</v>
      </c>
      <c r="F83" s="13">
        <v>-746000</v>
      </c>
      <c r="G83" s="56">
        <v>-550000</v>
      </c>
      <c r="H83" s="13">
        <v>-381000</v>
      </c>
      <c r="I83" s="13">
        <v>-862000</v>
      </c>
      <c r="J83" s="13">
        <v>-57000</v>
      </c>
      <c r="K83" s="16"/>
      <c r="L83"/>
      <c r="M83"/>
      <c r="N83"/>
      <c r="O83"/>
      <c r="P83" s="10"/>
      <c r="S83" s="25" t="s">
        <v>18</v>
      </c>
      <c r="T83" s="25">
        <v>4057141</v>
      </c>
    </row>
    <row r="84" spans="3:20" ht="11.25" customHeight="1" x14ac:dyDescent="0.25">
      <c r="C84" s="39">
        <v>47813</v>
      </c>
      <c r="D84" s="29" t="s">
        <v>191</v>
      </c>
      <c r="E84"/>
      <c r="F84" s="13">
        <v>3573000</v>
      </c>
      <c r="G84" s="56">
        <v>2919000</v>
      </c>
      <c r="H84" s="13">
        <v>3769000</v>
      </c>
      <c r="I84" s="13">
        <v>6638000</v>
      </c>
      <c r="J84" s="13">
        <v>5380000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9288000</v>
      </c>
      <c r="G87" s="56">
        <v>7382000</v>
      </c>
      <c r="H87" s="13">
        <v>7408000</v>
      </c>
      <c r="I87" s="13">
        <v>6393000</v>
      </c>
      <c r="J87" s="13">
        <v>7181000</v>
      </c>
      <c r="K87"/>
      <c r="L87"/>
      <c r="M87"/>
      <c r="N87"/>
      <c r="O87"/>
      <c r="P87" s="10"/>
      <c r="S87" s="25" t="s">
        <v>21</v>
      </c>
      <c r="T87" s="25">
        <v>4057039</v>
      </c>
    </row>
    <row r="88" spans="3:20" ht="11.25" customHeight="1" x14ac:dyDescent="0.25">
      <c r="C88" s="39">
        <v>18807</v>
      </c>
      <c r="D88" s="3" t="s">
        <v>152</v>
      </c>
      <c r="E88"/>
      <c r="F88" s="13">
        <v>100100000</v>
      </c>
      <c r="G88" s="56">
        <v>92466000</v>
      </c>
      <c r="H88" s="13">
        <v>82571000</v>
      </c>
      <c r="I88" s="13">
        <v>70535000</v>
      </c>
      <c r="J88" s="13">
        <v>72505000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15081000</v>
      </c>
      <c r="G90" s="56">
        <v>13507000</v>
      </c>
      <c r="H90" s="13">
        <v>14407000</v>
      </c>
      <c r="I90" s="13">
        <v>12634000</v>
      </c>
      <c r="J90" s="13">
        <v>8324000</v>
      </c>
      <c r="K90"/>
      <c r="L90"/>
      <c r="M90"/>
      <c r="N90"/>
      <c r="O90"/>
      <c r="P90" s="10"/>
      <c r="S90" s="25" t="s">
        <v>289</v>
      </c>
      <c r="T90" s="25">
        <v>4056937</v>
      </c>
    </row>
    <row r="91" spans="3:20" ht="11.25" customHeight="1" x14ac:dyDescent="0.25">
      <c r="C91" s="39">
        <v>3706</v>
      </c>
      <c r="D91" s="23" t="s">
        <v>155</v>
      </c>
      <c r="E91" s="10"/>
      <c r="F91" s="92">
        <v>5586000</v>
      </c>
      <c r="G91" s="93">
        <v>4947000</v>
      </c>
      <c r="H91" s="92">
        <v>4756000</v>
      </c>
      <c r="I91" s="92">
        <v>1599000</v>
      </c>
      <c r="J91" s="92">
        <v>2051000</v>
      </c>
      <c r="K91"/>
      <c r="L91"/>
      <c r="M91"/>
      <c r="N91"/>
      <c r="O91"/>
      <c r="P91" s="10"/>
      <c r="S91" s="25" t="s">
        <v>23</v>
      </c>
      <c r="T91" s="25">
        <v>4056982</v>
      </c>
    </row>
    <row r="92" spans="3:20" ht="11.25" customHeight="1" x14ac:dyDescent="0.25">
      <c r="C92" s="39">
        <v>220</v>
      </c>
      <c r="D92" s="98" t="s">
        <v>156</v>
      </c>
      <c r="E92" s="95"/>
      <c r="F92" s="96">
        <v>140912000</v>
      </c>
      <c r="G92" s="97">
        <v>127684000</v>
      </c>
      <c r="H92" s="96">
        <v>117691000</v>
      </c>
      <c r="I92" s="96">
        <v>103702000</v>
      </c>
      <c r="J92" s="96">
        <v>97963000</v>
      </c>
      <c r="K92"/>
      <c r="L92"/>
      <c r="M92"/>
      <c r="N92"/>
      <c r="O92"/>
      <c r="P92" s="10"/>
      <c r="S92" s="25" t="s">
        <v>24</v>
      </c>
      <c r="T92" s="25">
        <v>4004172</v>
      </c>
    </row>
    <row r="93" spans="3:20" ht="11.25" customHeight="1" x14ac:dyDescent="0.25">
      <c r="C93" s="39">
        <v>6361</v>
      </c>
      <c r="D93" s="3" t="s">
        <v>157</v>
      </c>
      <c r="E93"/>
      <c r="F93" s="13">
        <v>17437000</v>
      </c>
      <c r="G93" s="56">
        <v>15558000</v>
      </c>
      <c r="H93" s="13">
        <v>13853000</v>
      </c>
      <c r="I93" s="13">
        <v>17563000</v>
      </c>
      <c r="J93" s="13">
        <v>11243000</v>
      </c>
      <c r="K93"/>
      <c r="L93"/>
      <c r="M93"/>
      <c r="N93"/>
      <c r="O93"/>
      <c r="P93" s="10"/>
      <c r="S93" s="25" t="s">
        <v>25</v>
      </c>
      <c r="T93" s="25">
        <v>4000672</v>
      </c>
    </row>
    <row r="94" spans="3:20" ht="11.25" customHeight="1" x14ac:dyDescent="0.25">
      <c r="C94" s="39">
        <v>6148</v>
      </c>
      <c r="D94" s="3" t="s">
        <v>158</v>
      </c>
      <c r="E94"/>
      <c r="F94" s="13">
        <v>51715000</v>
      </c>
      <c r="G94" s="56">
        <v>42609000</v>
      </c>
      <c r="H94" s="13">
        <v>38097000</v>
      </c>
      <c r="I94" s="13">
        <v>26986000</v>
      </c>
      <c r="J94" s="13">
        <v>31632000</v>
      </c>
      <c r="K94"/>
      <c r="L94"/>
      <c r="M94"/>
      <c r="N94"/>
      <c r="O94"/>
      <c r="P94" s="10"/>
      <c r="S94" s="25" t="s">
        <v>26</v>
      </c>
      <c r="T94" s="25">
        <v>4059402</v>
      </c>
    </row>
    <row r="95" spans="3:20" ht="11.25" customHeight="1" x14ac:dyDescent="0.25">
      <c r="C95" s="39">
        <v>18082</v>
      </c>
      <c r="D95" s="3" t="s">
        <v>159</v>
      </c>
      <c r="E95"/>
      <c r="F95" s="13">
        <v>6508000</v>
      </c>
      <c r="G95" s="56">
        <v>5833000</v>
      </c>
      <c r="H95" s="13">
        <v>5597000</v>
      </c>
      <c r="I95" s="13">
        <v>4896000</v>
      </c>
      <c r="J95" s="13">
        <v>11028000</v>
      </c>
      <c r="K95"/>
      <c r="L95"/>
      <c r="M95"/>
      <c r="N95"/>
      <c r="O95"/>
      <c r="P95" s="10"/>
      <c r="S95" s="25" t="s">
        <v>27</v>
      </c>
      <c r="T95" s="25">
        <v>4057080</v>
      </c>
    </row>
    <row r="96" spans="3:20" ht="11.25" customHeight="1" x14ac:dyDescent="0.25">
      <c r="C96" s="39">
        <v>845</v>
      </c>
      <c r="D96" s="3" t="s">
        <v>173</v>
      </c>
      <c r="E96"/>
      <c r="F96" s="13">
        <v>55582000</v>
      </c>
      <c r="G96" s="56">
        <v>48756000</v>
      </c>
      <c r="H96" s="13">
        <v>43137000</v>
      </c>
      <c r="I96" s="13">
        <v>37916000</v>
      </c>
      <c r="J96" s="13">
        <v>35247000</v>
      </c>
      <c r="K96"/>
      <c r="L96"/>
      <c r="M96"/>
      <c r="N96"/>
      <c r="O96"/>
      <c r="P96" s="10"/>
      <c r="S96" s="25" t="s">
        <v>28</v>
      </c>
      <c r="T96" s="25">
        <v>4057041</v>
      </c>
    </row>
    <row r="97" spans="3:20" ht="11.25" customHeight="1" x14ac:dyDescent="0.25">
      <c r="C97" s="39">
        <v>49691</v>
      </c>
      <c r="D97" s="32" t="s">
        <v>192</v>
      </c>
      <c r="E97"/>
      <c r="F97" s="13">
        <v>37202000</v>
      </c>
      <c r="G97" s="56">
        <v>36513000</v>
      </c>
      <c r="H97" s="13">
        <v>37005000</v>
      </c>
      <c r="I97" s="13">
        <v>34144000</v>
      </c>
      <c r="J97" s="13">
        <v>28236000</v>
      </c>
      <c r="K97"/>
      <c r="L97"/>
      <c r="M97"/>
      <c r="N97"/>
      <c r="O97"/>
      <c r="P97" s="10"/>
      <c r="S97" s="25" t="s">
        <v>431</v>
      </c>
      <c r="T97" s="25">
        <v>4072145</v>
      </c>
    </row>
    <row r="98" spans="3:20" ht="11.25" customHeight="1" x14ac:dyDescent="0.25">
      <c r="C98" s="48">
        <v>47772</v>
      </c>
      <c r="D98" s="99" t="s">
        <v>193</v>
      </c>
      <c r="E98" s="10"/>
      <c r="F98" s="92">
        <v>8222000</v>
      </c>
      <c r="G98" s="93">
        <v>8416000</v>
      </c>
      <c r="H98" s="92">
        <v>4355000</v>
      </c>
      <c r="I98" s="92">
        <v>3269000</v>
      </c>
      <c r="J98" s="92">
        <v>1295000</v>
      </c>
      <c r="K98"/>
      <c r="L98"/>
      <c r="M98"/>
      <c r="N98"/>
      <c r="O98"/>
      <c r="P98" s="10"/>
      <c r="S98" s="25" t="s">
        <v>29</v>
      </c>
      <c r="T98" s="25">
        <v>4057081</v>
      </c>
    </row>
    <row r="99" spans="3:20" ht="11.25" customHeight="1" x14ac:dyDescent="0.25">
      <c r="C99" s="39">
        <v>3800</v>
      </c>
      <c r="D99" s="94" t="s">
        <v>160</v>
      </c>
      <c r="E99" s="95"/>
      <c r="F99" s="96">
        <v>45424000</v>
      </c>
      <c r="G99" s="97">
        <v>44929000</v>
      </c>
      <c r="H99" s="96">
        <v>41360000</v>
      </c>
      <c r="I99" s="96">
        <v>37413000</v>
      </c>
      <c r="J99" s="96">
        <v>29531000</v>
      </c>
      <c r="K99"/>
      <c r="L99"/>
      <c r="M99"/>
      <c r="N99"/>
      <c r="O99"/>
      <c r="P99" s="10"/>
      <c r="S99" s="25" t="s">
        <v>281</v>
      </c>
      <c r="T99" s="25">
        <v>4420429</v>
      </c>
    </row>
    <row r="100" spans="3:20" ht="11.25" customHeight="1" x14ac:dyDescent="0.25">
      <c r="C100" s="39">
        <v>18081</v>
      </c>
      <c r="D100" s="3" t="s">
        <v>162</v>
      </c>
      <c r="E100"/>
      <c r="F100" s="13">
        <v>245000</v>
      </c>
      <c r="G100" s="56">
        <v>0</v>
      </c>
      <c r="H100" s="13">
        <v>487000</v>
      </c>
      <c r="I100" s="13">
        <v>468000</v>
      </c>
      <c r="J100" s="13">
        <v>0</v>
      </c>
      <c r="K100"/>
      <c r="L100"/>
      <c r="M100"/>
      <c r="N100"/>
      <c r="O100"/>
      <c r="P100" s="10"/>
      <c r="S100" s="25" t="s">
        <v>30</v>
      </c>
      <c r="T100" s="25">
        <v>103347</v>
      </c>
    </row>
    <row r="101" spans="3:20" ht="11.25" customHeight="1" x14ac:dyDescent="0.25">
      <c r="C101" s="39">
        <v>17860</v>
      </c>
      <c r="D101" s="3" t="s">
        <v>161</v>
      </c>
      <c r="E101"/>
      <c r="F101" s="13">
        <v>101251000</v>
      </c>
      <c r="G101" s="56">
        <v>93685000</v>
      </c>
      <c r="H101" s="13">
        <v>84984000</v>
      </c>
      <c r="I101" s="13">
        <v>75797000</v>
      </c>
      <c r="J101" s="13">
        <v>64778000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7553000</v>
      </c>
      <c r="G104" s="56">
        <v>7983000</v>
      </c>
      <c r="H104" s="13">
        <v>8155000</v>
      </c>
      <c r="I104" s="13">
        <v>6593000</v>
      </c>
      <c r="J104" s="13">
        <v>6458000</v>
      </c>
      <c r="K104"/>
      <c r="L104"/>
      <c r="M104"/>
      <c r="N104"/>
      <c r="O104"/>
      <c r="P104" s="10"/>
      <c r="S104" s="25" t="s">
        <v>410</v>
      </c>
      <c r="T104" s="25">
        <v>4057043</v>
      </c>
    </row>
    <row r="105" spans="3:20" ht="11.25" customHeight="1" x14ac:dyDescent="0.25">
      <c r="C105" s="39">
        <v>4993</v>
      </c>
      <c r="D105" s="3" t="s">
        <v>168</v>
      </c>
      <c r="E105"/>
      <c r="F105" s="13">
        <v>-13591000</v>
      </c>
      <c r="G105" s="56">
        <v>-13699000</v>
      </c>
      <c r="H105" s="13">
        <v>-16177000</v>
      </c>
      <c r="I105" s="13">
        <v>-10950000</v>
      </c>
      <c r="J105" s="13">
        <v>-8918000</v>
      </c>
      <c r="K105"/>
      <c r="L105"/>
      <c r="M105"/>
      <c r="N105"/>
      <c r="O105"/>
      <c r="P105" s="10"/>
      <c r="S105" s="25" t="s">
        <v>261</v>
      </c>
      <c r="T105" s="25">
        <v>4057083</v>
      </c>
    </row>
    <row r="106" spans="3:20" ht="11.25" customHeight="1" x14ac:dyDescent="0.25">
      <c r="C106" s="39">
        <v>4992</v>
      </c>
      <c r="D106" s="3" t="s">
        <v>169</v>
      </c>
      <c r="E106"/>
      <c r="F106" s="13">
        <v>5807000</v>
      </c>
      <c r="G106" s="56">
        <v>6174000</v>
      </c>
      <c r="H106" s="13">
        <v>3873000</v>
      </c>
      <c r="I106" s="13">
        <v>7634000</v>
      </c>
      <c r="J106" s="13">
        <v>2888000</v>
      </c>
      <c r="K106"/>
      <c r="L106"/>
      <c r="M106"/>
      <c r="N106"/>
      <c r="O106"/>
      <c r="P106" s="10"/>
      <c r="S106" s="25" t="s">
        <v>33</v>
      </c>
      <c r="T106" s="25">
        <v>4057044</v>
      </c>
    </row>
    <row r="107" spans="3:20" ht="11.25" customHeight="1" x14ac:dyDescent="0.25">
      <c r="C107" s="39">
        <v>4994</v>
      </c>
      <c r="D107" s="3" t="s">
        <v>170</v>
      </c>
      <c r="E107"/>
      <c r="F107" s="13">
        <v>1000</v>
      </c>
      <c r="G107" s="56">
        <v>-20000</v>
      </c>
      <c r="H107" s="13">
        <v>4000</v>
      </c>
      <c r="I107" s="13">
        <v>-7000</v>
      </c>
      <c r="J107" s="13">
        <v>26000</v>
      </c>
      <c r="K107"/>
      <c r="L107"/>
      <c r="M107"/>
      <c r="N107"/>
      <c r="O107"/>
      <c r="P107" s="10"/>
      <c r="S107" s="25" t="s">
        <v>262</v>
      </c>
      <c r="T107" s="25">
        <v>4057126</v>
      </c>
    </row>
    <row r="108" spans="3:20" ht="11.25" customHeight="1" x14ac:dyDescent="0.25">
      <c r="C108" s="39">
        <v>4995</v>
      </c>
      <c r="D108" s="3" t="s">
        <v>171</v>
      </c>
      <c r="E108"/>
      <c r="F108" s="13">
        <v>-230000</v>
      </c>
      <c r="G108" s="56">
        <v>438000</v>
      </c>
      <c r="H108" s="13">
        <v>-4145000</v>
      </c>
      <c r="I108" s="13">
        <v>3270000</v>
      </c>
      <c r="J108" s="13">
        <v>454000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2.09053178410656</v>
      </c>
      <c r="G111" s="55">
        <v>1.9273187672563299</v>
      </c>
      <c r="H111" s="14">
        <v>3.0488223271342298</v>
      </c>
      <c r="I111" s="14">
        <v>5.9371719541606298</v>
      </c>
      <c r="J111" s="14">
        <v>5.6800781104109896</v>
      </c>
      <c r="K111"/>
      <c r="L111"/>
      <c r="M111"/>
      <c r="N111"/>
      <c r="O111"/>
      <c r="P111" s="10"/>
      <c r="S111" s="25" t="s">
        <v>291</v>
      </c>
      <c r="T111" s="25">
        <v>4062444</v>
      </c>
    </row>
    <row r="112" spans="3:20" ht="11.25" customHeight="1" x14ac:dyDescent="0.25">
      <c r="C112" s="39">
        <v>284</v>
      </c>
      <c r="D112" s="3" t="s">
        <v>166</v>
      </c>
      <c r="E112"/>
      <c r="F112" s="14">
        <v>6.2590117204256401</v>
      </c>
      <c r="G112" s="55">
        <v>5.6520662906972898</v>
      </c>
      <c r="H112" s="14">
        <v>8.6968519475185495</v>
      </c>
      <c r="I112" s="14">
        <v>16.1613335338577</v>
      </c>
      <c r="J112" s="14">
        <v>19.6971238794786</v>
      </c>
      <c r="K112"/>
      <c r="L112"/>
      <c r="M112"/>
      <c r="N112"/>
      <c r="O112"/>
      <c r="P112" s="10"/>
      <c r="S112" s="25" t="s">
        <v>36</v>
      </c>
      <c r="T112" s="25">
        <v>4057103</v>
      </c>
    </row>
    <row r="113" spans="2:20" ht="11.25" customHeight="1" x14ac:dyDescent="0.25">
      <c r="C113" s="39">
        <v>18791</v>
      </c>
      <c r="D113" s="76" t="s">
        <v>172</v>
      </c>
      <c r="E113" s="61"/>
      <c r="F113" s="100">
        <v>2.8673653355106499</v>
      </c>
      <c r="G113" s="101">
        <v>2.6574271808584502</v>
      </c>
      <c r="H113" s="100">
        <v>4.2250644967693196</v>
      </c>
      <c r="I113" s="100">
        <v>8.3394996444595293</v>
      </c>
      <c r="J113" s="100">
        <v>8.7086159754758299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4A49D68-47C6-475D-A968-314BD728F9B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6DB55-B5A7-40BB-B8E7-B33E60325913}">
  <sheetPr codeName="Sheet40">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Florida Power &amp; Light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_xll.SNL.Clients.Office.Excel.Functions.SNLTable(1,FPL!F20:G20,FPL!C24:C35,FPL!F21:G21,,"Options:Curr=USD,Mag=SNLstandard,ConvMethod=SNLrecommended")</f>
        <v>SNLTable</v>
      </c>
      <c r="D20" s="10"/>
      <c r="E20" s="10"/>
      <c r="F20" s="22">
        <f>VLOOKUP(V40,S:T,2,FALSE)</f>
        <v>4056997</v>
      </c>
      <c r="G20" s="51">
        <f>F20</f>
        <v>4056997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389</v>
      </c>
      <c r="G24" s="73" t="s">
        <v>390</v>
      </c>
      <c r="H24" s="129"/>
      <c r="I24"/>
      <c r="J24"/>
      <c r="K24"/>
      <c r="L24"/>
      <c r="M24"/>
      <c r="N24"/>
      <c r="O24"/>
      <c r="P24" s="10"/>
      <c r="V24" t="str">
        <f>SUBSTITUTE(Company_Name,"&amp;","&amp;amp;")</f>
        <v>Florida Power &amp;amp; Light Company</v>
      </c>
    </row>
    <row r="25" spans="3:27" ht="11.25" customHeight="1" x14ac:dyDescent="0.25">
      <c r="C25" s="39">
        <v>44942</v>
      </c>
      <c r="D25" s="23" t="s">
        <v>126</v>
      </c>
      <c r="E25" s="10"/>
      <c r="F25" s="74" t="s">
        <v>284</v>
      </c>
      <c r="G25" s="75" t="s">
        <v>181</v>
      </c>
      <c r="H25" s="129"/>
      <c r="I25"/>
      <c r="J25"/>
      <c r="K25"/>
      <c r="L25"/>
      <c r="M25"/>
      <c r="N25"/>
      <c r="O25"/>
      <c r="P25" s="10"/>
    </row>
    <row r="26" spans="3:27" ht="11.25" customHeight="1" x14ac:dyDescent="0.25">
      <c r="C26" s="39">
        <v>44944</v>
      </c>
      <c r="D26" s="76" t="s">
        <v>125</v>
      </c>
      <c r="E26" s="61"/>
      <c r="F26" s="77">
        <v>43823</v>
      </c>
      <c r="G26" s="78">
        <v>44403</v>
      </c>
      <c r="H26" s="130"/>
      <c r="I26" s="10"/>
      <c r="J26"/>
      <c r="K26"/>
      <c r="L26"/>
      <c r="M26"/>
      <c r="N26" s="4"/>
      <c r="O26" s="4"/>
      <c r="P26" s="44"/>
      <c r="Q26" s="44"/>
    </row>
    <row r="27" spans="3:27" ht="11.25" customHeight="1" x14ac:dyDescent="0.25">
      <c r="C27" s="39">
        <v>44949</v>
      </c>
      <c r="D27" s="2" t="s">
        <v>130</v>
      </c>
      <c r="E27"/>
      <c r="F27" s="24" t="s">
        <v>389</v>
      </c>
      <c r="G27" s="52" t="s">
        <v>390</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43823</v>
      </c>
      <c r="G29" s="78">
        <v>44403</v>
      </c>
      <c r="H29" s="130"/>
      <c r="I29"/>
      <c r="J29"/>
      <c r="K29"/>
      <c r="L29"/>
      <c r="M29"/>
      <c r="N29"/>
      <c r="O29"/>
      <c r="P29" s="10"/>
    </row>
    <row r="30" spans="3:27" ht="11.25" customHeight="1" x14ac:dyDescent="0.25">
      <c r="C30" s="39">
        <v>44965</v>
      </c>
      <c r="D30" s="2" t="s">
        <v>131</v>
      </c>
      <c r="E30"/>
      <c r="F30" s="24" t="s">
        <v>391</v>
      </c>
      <c r="G30" s="52" t="s">
        <v>392</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43823</v>
      </c>
      <c r="G32" s="78">
        <v>44403</v>
      </c>
      <c r="H32" s="130"/>
      <c r="I32"/>
      <c r="J32"/>
      <c r="K32"/>
      <c r="L32"/>
      <c r="M32"/>
      <c r="N32"/>
      <c r="O32"/>
      <c r="P32" s="10"/>
    </row>
    <row r="33" spans="3:24" ht="11.25" customHeight="1" x14ac:dyDescent="0.25">
      <c r="C33" s="39">
        <v>44945</v>
      </c>
      <c r="D33" s="2" t="s">
        <v>132</v>
      </c>
      <c r="E33"/>
      <c r="F33" s="24" t="s">
        <v>393</v>
      </c>
      <c r="G33" s="52" t="s">
        <v>394</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43823</v>
      </c>
      <c r="G35" s="53">
        <v>44403</v>
      </c>
      <c r="H35" s="130"/>
      <c r="I35" s="10"/>
      <c r="J35"/>
      <c r="K35"/>
      <c r="L35"/>
      <c r="M35"/>
      <c r="N35"/>
      <c r="O35"/>
      <c r="P35" s="10"/>
    </row>
    <row r="36" spans="3:24" ht="11.25" hidden="1" customHeight="1" outlineLevel="1" x14ac:dyDescent="0.25">
      <c r="C36" s="12" t="str">
        <f>_xll.SNL.Clients.Office.Excel.Functions.SNLTable(1,FPL!F36:J36,FPL!C41:C113,FPL!F37:J37,,"Options:Curr=USD,Mag=SNLstandard,ConvMethod=SNLrecommended")</f>
        <v>SNLTable</v>
      </c>
      <c r="E36"/>
      <c r="F36" s="11">
        <f>F20</f>
        <v>4056997</v>
      </c>
      <c r="G36" s="54">
        <f>F20</f>
        <v>4056997</v>
      </c>
      <c r="H36" s="11">
        <f>F20</f>
        <v>4056997</v>
      </c>
      <c r="I36" s="11">
        <f>F20</f>
        <v>4056997</v>
      </c>
      <c r="J36" s="11">
        <f>F20</f>
        <v>4056997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Florida Power &amp; Light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62.574972991096402</v>
      </c>
      <c r="G42" s="55">
        <v>60.620138960904299</v>
      </c>
      <c r="H42" s="31">
        <v>57.768418779190597</v>
      </c>
      <c r="I42" s="14">
        <v>61.709687839544202</v>
      </c>
      <c r="J42" s="14">
        <v>55.635366331461398</v>
      </c>
      <c r="K42"/>
      <c r="L42"/>
      <c r="M42"/>
      <c r="N42"/>
      <c r="O42"/>
      <c r="P42" s="10"/>
      <c r="S42" s="25" t="s">
        <v>335</v>
      </c>
      <c r="T42" s="25">
        <v>4056935</v>
      </c>
      <c r="V42" s="8" t="str">
        <f>_xll.SNL.Clients.Office.Excel.Functions.SNLTable(1,FPL!X42,FPL!W48:W56,FPL!X43,,"Options:Curr=USD,Mag=SNLstandard,ConvMethod=SNLrecommended")</f>
        <v>SNLTable</v>
      </c>
      <c r="W42" s="3"/>
      <c r="X42" s="7">
        <f>F36</f>
        <v>4056997</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37.425027008903598</v>
      </c>
      <c r="G44" s="55">
        <v>39.379861039095701</v>
      </c>
      <c r="H44" s="31">
        <v>42.231581220809403</v>
      </c>
      <c r="I44" s="14">
        <v>38.290312160455798</v>
      </c>
      <c r="J44" s="14">
        <v>44.364633668538602</v>
      </c>
      <c r="K44"/>
      <c r="L44"/>
      <c r="M44"/>
      <c r="N44"/>
      <c r="O44"/>
      <c r="P44" s="10"/>
      <c r="S44" s="25" t="s">
        <v>408</v>
      </c>
      <c r="T44" s="25">
        <v>4024697</v>
      </c>
      <c r="V44" s="3"/>
      <c r="W44" s="3"/>
      <c r="X44" s="7">
        <v>1</v>
      </c>
    </row>
    <row r="45" spans="3:24" ht="11.25" customHeight="1" x14ac:dyDescent="0.25">
      <c r="C45" s="39">
        <v>18861</v>
      </c>
      <c r="D45" s="3" t="s">
        <v>163</v>
      </c>
      <c r="E45"/>
      <c r="F45" s="14">
        <v>33.479864396677002</v>
      </c>
      <c r="G45" s="55">
        <v>35.013999792595698</v>
      </c>
      <c r="H45" s="31">
        <v>38.149617990875001</v>
      </c>
      <c r="I45" s="14">
        <v>34.322967139459102</v>
      </c>
      <c r="J45" s="14">
        <v>36.525401593313298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7.4398682042833597</v>
      </c>
      <c r="G47" s="55">
        <v>6.5086887835702996</v>
      </c>
      <c r="H47" s="14">
        <v>5.3954248366013102</v>
      </c>
      <c r="I47" s="14">
        <v>5.5823008849557496</v>
      </c>
      <c r="J47" s="14">
        <v>6.7395626242544697</v>
      </c>
      <c r="K47"/>
      <c r="L47"/>
      <c r="M47"/>
      <c r="N47"/>
      <c r="O47"/>
      <c r="P47" s="10"/>
      <c r="S47" s="25" t="s">
        <v>215</v>
      </c>
      <c r="T47" s="25">
        <v>4056955</v>
      </c>
      <c r="V47" s="3"/>
      <c r="W47" s="3"/>
      <c r="X47" s="7"/>
    </row>
    <row r="48" spans="3:24" ht="11.25" customHeight="1" x14ac:dyDescent="0.25">
      <c r="C48" s="39">
        <v>18778</v>
      </c>
      <c r="D48" s="3" t="s">
        <v>197</v>
      </c>
      <c r="E48"/>
      <c r="F48" s="14">
        <v>7.4398682042833597</v>
      </c>
      <c r="G48" s="55">
        <v>6.5086887835702996</v>
      </c>
      <c r="H48" s="14">
        <v>5.3954248366013102</v>
      </c>
      <c r="I48" s="14">
        <v>5.5823008849557496</v>
      </c>
      <c r="J48" s="14">
        <v>6.7395626242544697</v>
      </c>
      <c r="K48" s="4"/>
      <c r="L48" s="4"/>
      <c r="M48" s="4"/>
      <c r="N48" s="4"/>
      <c r="O48" s="4"/>
      <c r="P48" s="44"/>
      <c r="Q48" s="44"/>
      <c r="S48" s="25" t="s">
        <v>5</v>
      </c>
      <c r="T48" s="25">
        <v>4022309</v>
      </c>
      <c r="V48" s="17" t="s">
        <v>174</v>
      </c>
      <c r="W48" s="114">
        <v>7597</v>
      </c>
      <c r="X48" s="20">
        <v>1918000</v>
      </c>
    </row>
    <row r="49" spans="3:28" ht="11.25" customHeight="1" x14ac:dyDescent="0.25">
      <c r="C49" s="39">
        <v>7270</v>
      </c>
      <c r="D49" s="3" t="s">
        <v>148</v>
      </c>
      <c r="E49"/>
      <c r="F49" s="14">
        <v>11.5430894308943</v>
      </c>
      <c r="G49" s="55">
        <v>10.7675507020281</v>
      </c>
      <c r="H49" s="14">
        <v>10.2154882154882</v>
      </c>
      <c r="I49" s="14">
        <v>11.142329020332699</v>
      </c>
      <c r="J49" s="14">
        <v>9.4927234927234903</v>
      </c>
      <c r="K49"/>
      <c r="L49"/>
      <c r="M49"/>
      <c r="N49"/>
      <c r="O49"/>
      <c r="P49" s="10"/>
      <c r="S49" s="25" t="s">
        <v>6</v>
      </c>
      <c r="T49" s="25">
        <v>4057038</v>
      </c>
      <c r="V49" s="17" t="s">
        <v>175</v>
      </c>
      <c r="W49" s="114">
        <v>7598</v>
      </c>
      <c r="X49" s="20">
        <v>1548000</v>
      </c>
    </row>
    <row r="50" spans="3:28" ht="11.25" customHeight="1" x14ac:dyDescent="0.25">
      <c r="C50" s="39">
        <v>11512</v>
      </c>
      <c r="D50" s="3" t="s">
        <v>198</v>
      </c>
      <c r="E50"/>
      <c r="F50" s="14">
        <v>11.5869918699187</v>
      </c>
      <c r="G50" s="55">
        <v>11.0530421216849</v>
      </c>
      <c r="H50" s="14">
        <v>10.6010101010101</v>
      </c>
      <c r="I50" s="14">
        <v>11.136783733826199</v>
      </c>
      <c r="J50" s="14">
        <v>12.089397089397099</v>
      </c>
      <c r="K50"/>
      <c r="L50"/>
      <c r="M50"/>
      <c r="N50"/>
      <c r="O50"/>
      <c r="P50" s="10"/>
      <c r="S50" s="25" t="s">
        <v>269</v>
      </c>
      <c r="T50" s="25">
        <v>4135391</v>
      </c>
      <c r="V50" s="18" t="s">
        <v>176</v>
      </c>
      <c r="W50" s="115">
        <v>7599</v>
      </c>
      <c r="X50" s="20">
        <v>646000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1700000</v>
      </c>
    </row>
    <row r="52" spans="3:28" ht="11.25" customHeight="1" x14ac:dyDescent="0.25">
      <c r="C52" s="39">
        <v>18788</v>
      </c>
      <c r="D52" s="3" t="s">
        <v>210</v>
      </c>
      <c r="E52"/>
      <c r="F52" s="14">
        <v>2.6431011410057801</v>
      </c>
      <c r="G52" s="55">
        <v>2.2915097073312101</v>
      </c>
      <c r="H52" s="14">
        <v>2.3042188529993402</v>
      </c>
      <c r="I52" s="14">
        <v>2.16176592568016</v>
      </c>
      <c r="J52" s="14">
        <v>2.61251642575558</v>
      </c>
      <c r="K52"/>
      <c r="L52"/>
      <c r="M52"/>
      <c r="N52"/>
      <c r="O52"/>
      <c r="P52" s="10"/>
      <c r="S52" s="25" t="s">
        <v>7</v>
      </c>
      <c r="T52" s="25">
        <v>4007308</v>
      </c>
      <c r="V52" s="19" t="s">
        <v>178</v>
      </c>
      <c r="W52" s="114">
        <v>7601</v>
      </c>
      <c r="X52" s="20">
        <v>200</v>
      </c>
    </row>
    <row r="53" spans="3:28" ht="11.25" customHeight="1" x14ac:dyDescent="0.25">
      <c r="C53" s="39">
        <v>18794</v>
      </c>
      <c r="D53" s="3" t="s">
        <v>199</v>
      </c>
      <c r="E53"/>
      <c r="F53" s="14">
        <v>9.7463414634146304</v>
      </c>
      <c r="G53" s="55">
        <v>10.2683307332293</v>
      </c>
      <c r="H53" s="14">
        <v>9.7794612794612803</v>
      </c>
      <c r="I53" s="14">
        <v>9.9796672828096096</v>
      </c>
      <c r="J53" s="14">
        <v>8.1288981288981308</v>
      </c>
      <c r="K53"/>
      <c r="L53"/>
      <c r="M53"/>
      <c r="N53"/>
      <c r="O53"/>
      <c r="P53" s="10"/>
      <c r="S53" s="25" t="s">
        <v>217</v>
      </c>
      <c r="T53" s="25">
        <v>4272394</v>
      </c>
      <c r="V53" s="17" t="s">
        <v>179</v>
      </c>
      <c r="W53" s="114">
        <v>7602</v>
      </c>
      <c r="X53" s="20">
        <v>14079800</v>
      </c>
    </row>
    <row r="54" spans="3:28" ht="11.25" customHeight="1" x14ac:dyDescent="0.25">
      <c r="C54" s="39">
        <v>18792</v>
      </c>
      <c r="D54" s="3" t="s">
        <v>200</v>
      </c>
      <c r="E54"/>
      <c r="F54" s="14">
        <v>29.413684904767901</v>
      </c>
      <c r="G54" s="55">
        <v>38.1638846737481</v>
      </c>
      <c r="H54" s="14">
        <v>37.6126448290659</v>
      </c>
      <c r="I54" s="14">
        <v>37.7864535870848</v>
      </c>
      <c r="J54" s="14">
        <v>29.2235146180446</v>
      </c>
      <c r="K54"/>
      <c r="L54"/>
      <c r="M54"/>
      <c r="N54"/>
      <c r="O54"/>
      <c r="P54" s="10"/>
      <c r="S54" s="25" t="s">
        <v>8</v>
      </c>
      <c r="T54" s="25">
        <v>4006321</v>
      </c>
      <c r="V54" s="26" t="s">
        <v>183</v>
      </c>
      <c r="W54" s="116"/>
      <c r="X54" s="20"/>
    </row>
    <row r="55" spans="3:28" ht="11.25" customHeight="1" x14ac:dyDescent="0.25">
      <c r="C55" s="39">
        <v>11576</v>
      </c>
      <c r="D55" s="3" t="s">
        <v>201</v>
      </c>
      <c r="E55"/>
      <c r="F55" s="14">
        <v>9.7121951219512201</v>
      </c>
      <c r="G55" s="55">
        <v>10.0733229329173</v>
      </c>
      <c r="H55" s="14">
        <v>9.7222222222222197</v>
      </c>
      <c r="I55" s="14">
        <v>9.1737523105360506</v>
      </c>
      <c r="J55" s="14">
        <v>9.1413721413721394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45</v>
      </c>
    </row>
    <row r="57" spans="3:28" ht="11.25" customHeight="1" x14ac:dyDescent="0.25">
      <c r="C57" s="39">
        <v>6419</v>
      </c>
      <c r="D57" s="3" t="s">
        <v>164</v>
      </c>
      <c r="E57"/>
      <c r="F57" s="14">
        <v>0.68044459881903396</v>
      </c>
      <c r="G57" s="55">
        <v>0.56383377012354896</v>
      </c>
      <c r="H57" s="14">
        <v>0.59621301775147895</v>
      </c>
      <c r="I57" s="14">
        <v>0.68155053974484803</v>
      </c>
      <c r="J57" s="14">
        <v>0.46251938652421198</v>
      </c>
      <c r="K57"/>
      <c r="L57"/>
      <c r="M57"/>
      <c r="N57"/>
      <c r="O57"/>
      <c r="P57" s="10"/>
      <c r="S57" s="25" t="s">
        <v>338</v>
      </c>
      <c r="T57" s="25">
        <v>4963960</v>
      </c>
    </row>
    <row r="58" spans="3:28" ht="11.25" customHeight="1" x14ac:dyDescent="0.25">
      <c r="C58" s="39">
        <v>4963</v>
      </c>
      <c r="D58" s="3" t="s">
        <v>202</v>
      </c>
      <c r="E58"/>
      <c r="F58" s="14">
        <v>0.59808299101029905</v>
      </c>
      <c r="G58" s="55">
        <v>0.64961680580265502</v>
      </c>
      <c r="H58" s="14">
        <v>0.731049630806617</v>
      </c>
      <c r="I58" s="14">
        <v>0.62049110117064799</v>
      </c>
      <c r="J58" s="14">
        <v>0.79741784037558705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1918000</v>
      </c>
      <c r="G61" s="56">
        <v>1905000</v>
      </c>
      <c r="H61" s="13">
        <v>1512000</v>
      </c>
      <c r="I61" s="13">
        <v>1351000</v>
      </c>
      <c r="J61" s="13">
        <v>2401000</v>
      </c>
      <c r="K61"/>
      <c r="L61"/>
      <c r="M61"/>
      <c r="N61"/>
      <c r="O61"/>
      <c r="P61" s="10"/>
      <c r="S61" s="25" t="s">
        <v>409</v>
      </c>
      <c r="T61" s="25">
        <v>4086899</v>
      </c>
      <c r="V61" s="28" t="s">
        <v>148</v>
      </c>
      <c r="X61" s="27">
        <f>IF(ISNUMBER(F49),F49,NA())</f>
        <v>11.5430894308943</v>
      </c>
      <c r="Y61" s="27">
        <f>IF(ISNUMBER(G49),G49,NA())</f>
        <v>10.7675507020281</v>
      </c>
      <c r="Z61" s="27">
        <f>IF(ISNUMBER(H49),H49,NA())</f>
        <v>10.2154882154882</v>
      </c>
      <c r="AA61" s="27">
        <f>IF(ISNUMBER(I49),I49,NA())</f>
        <v>11.142329020332699</v>
      </c>
      <c r="AB61" s="27">
        <f>IF(ISNUMBER(J49),J49,NA())</f>
        <v>9.4927234927234903</v>
      </c>
    </row>
    <row r="62" spans="3:28" ht="11.25" customHeight="1" x14ac:dyDescent="0.25">
      <c r="C62" s="39">
        <v>7598</v>
      </c>
      <c r="D62" s="3" t="s">
        <v>204</v>
      </c>
      <c r="E62"/>
      <c r="F62" s="13">
        <v>1548000</v>
      </c>
      <c r="G62" s="56">
        <v>0</v>
      </c>
      <c r="H62" s="13">
        <v>68000</v>
      </c>
      <c r="I62" s="13">
        <v>30000</v>
      </c>
      <c r="J62" s="13">
        <v>471000</v>
      </c>
      <c r="K62"/>
      <c r="L62"/>
      <c r="M62"/>
      <c r="N62"/>
      <c r="O62"/>
      <c r="P62" s="10"/>
      <c r="S62" s="25" t="s">
        <v>11</v>
      </c>
      <c r="T62" s="25">
        <v>4056975</v>
      </c>
      <c r="V62" s="118" t="s">
        <v>187</v>
      </c>
    </row>
    <row r="63" spans="3:28" ht="11.25" customHeight="1" x14ac:dyDescent="0.25">
      <c r="C63" s="39">
        <v>7599</v>
      </c>
      <c r="D63" s="3" t="s">
        <v>205</v>
      </c>
      <c r="E63"/>
      <c r="F63" s="13">
        <v>646000</v>
      </c>
      <c r="G63" s="56">
        <v>0</v>
      </c>
      <c r="H63" s="13">
        <v>1120000</v>
      </c>
      <c r="I63" s="13">
        <v>68000</v>
      </c>
      <c r="J63" s="13">
        <v>782000</v>
      </c>
      <c r="K63"/>
      <c r="L63"/>
      <c r="M63"/>
      <c r="N63"/>
      <c r="O63"/>
      <c r="P63" s="10"/>
      <c r="S63" s="25" t="s">
        <v>270</v>
      </c>
      <c r="T63" s="25">
        <v>4098671</v>
      </c>
      <c r="V63" s="28" t="s">
        <v>188</v>
      </c>
    </row>
    <row r="64" spans="3:28" ht="11.25" customHeight="1" x14ac:dyDescent="0.25">
      <c r="C64" s="39">
        <v>7600</v>
      </c>
      <c r="D64" s="3" t="s">
        <v>206</v>
      </c>
      <c r="E64"/>
      <c r="F64" s="13">
        <v>1700000</v>
      </c>
      <c r="G64" s="56">
        <v>0</v>
      </c>
      <c r="H64" s="13">
        <v>537000</v>
      </c>
      <c r="I64" s="13">
        <v>120000</v>
      </c>
      <c r="J64" s="13">
        <v>70000</v>
      </c>
      <c r="K64"/>
      <c r="L64"/>
      <c r="M64"/>
      <c r="N64"/>
      <c r="O64"/>
      <c r="P64" s="10"/>
      <c r="S64" s="25" t="s">
        <v>395</v>
      </c>
      <c r="T64" s="25">
        <v>4545218</v>
      </c>
      <c r="V64" s="28" t="s">
        <v>189</v>
      </c>
    </row>
    <row r="65" spans="3:28" ht="11.25" customHeight="1" x14ac:dyDescent="0.25">
      <c r="C65" s="39">
        <v>7601</v>
      </c>
      <c r="D65" s="3" t="s">
        <v>207</v>
      </c>
      <c r="E65"/>
      <c r="F65" s="13">
        <v>200</v>
      </c>
      <c r="G65" s="56">
        <v>0</v>
      </c>
      <c r="H65" s="13">
        <v>672000</v>
      </c>
      <c r="I65" s="13">
        <v>537000</v>
      </c>
      <c r="J65" s="13">
        <v>122000</v>
      </c>
      <c r="K65"/>
      <c r="L65"/>
      <c r="M65"/>
      <c r="N65"/>
      <c r="O65"/>
      <c r="P65" s="10"/>
      <c r="S65" s="25" t="s">
        <v>218</v>
      </c>
      <c r="T65" s="25">
        <v>4057157</v>
      </c>
      <c r="V65" s="28" t="s">
        <v>164</v>
      </c>
      <c r="X65" s="27">
        <f>IF(ISNUMBER(F57),F57,NA())</f>
        <v>0.68044459881903396</v>
      </c>
      <c r="Y65" s="27">
        <f>IF(ISNUMBER(G57),G57,NA())</f>
        <v>0.56383377012354896</v>
      </c>
      <c r="Z65" s="27">
        <f>IF(ISNUMBER(H57),H57,NA())</f>
        <v>0.59621301775147895</v>
      </c>
      <c r="AA65" s="27">
        <f>IF(ISNUMBER(I57),I57,NA())</f>
        <v>0.68155053974484803</v>
      </c>
      <c r="AB65" s="27">
        <f>IF(ISNUMBER(J57),J57,NA())</f>
        <v>0.46251938652421198</v>
      </c>
    </row>
    <row r="66" spans="3:28" ht="11.25" customHeight="1" x14ac:dyDescent="0.25">
      <c r="C66" s="39">
        <v>7602</v>
      </c>
      <c r="D66" s="3" t="s">
        <v>208</v>
      </c>
      <c r="E66"/>
      <c r="F66" s="13">
        <v>14079800</v>
      </c>
      <c r="G66" s="56">
        <v>0</v>
      </c>
      <c r="H66" s="13">
        <v>11734000</v>
      </c>
      <c r="I66" s="13">
        <v>10933000</v>
      </c>
      <c r="J66" s="13">
        <v>9742000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62.574972991096402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14102000</v>
      </c>
      <c r="G69" s="56">
        <v>13060000</v>
      </c>
      <c r="H69" s="13">
        <v>12192000</v>
      </c>
      <c r="I69" s="13">
        <v>11862000</v>
      </c>
      <c r="J69" s="13">
        <v>11972000</v>
      </c>
      <c r="K69" s="4"/>
      <c r="L69" s="4"/>
      <c r="M69" s="4"/>
      <c r="N69"/>
      <c r="O69"/>
      <c r="P69" s="10"/>
      <c r="S69" s="25" t="s">
        <v>340</v>
      </c>
      <c r="T69" s="25">
        <v>4057049</v>
      </c>
      <c r="V69" s="28" t="str">
        <f>"Total Debt -"</f>
        <v>Total Debt -</v>
      </c>
      <c r="X69" s="47">
        <f>F44</f>
        <v>37.425027008903598</v>
      </c>
    </row>
    <row r="70" spans="3:28" ht="11.25" customHeight="1" x14ac:dyDescent="0.25">
      <c r="C70" s="39">
        <v>18630</v>
      </c>
      <c r="D70" s="3" t="s">
        <v>135</v>
      </c>
      <c r="F70" s="13">
        <v>3956000</v>
      </c>
      <c r="G70" s="56">
        <v>3060000</v>
      </c>
      <c r="H70" s="13">
        <v>3256000</v>
      </c>
      <c r="I70" s="13">
        <v>3250000</v>
      </c>
      <c r="J70" s="13">
        <v>3541000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2.6431011410057801</v>
      </c>
      <c r="Y71" s="27">
        <f>IF(ISNUMBER(G52),G52,NA())</f>
        <v>2.2915097073312101</v>
      </c>
      <c r="Z71" s="27">
        <f>IF(ISNUMBER(H52),H52,NA())</f>
        <v>2.3042188529993402</v>
      </c>
      <c r="AA71" s="27">
        <f>IF(ISNUMBER(I52),I52,NA())</f>
        <v>2.16176592568016</v>
      </c>
      <c r="AB71" s="27">
        <f>IF(ISNUMBER(J52),J52,NA())</f>
        <v>2.61251642575558</v>
      </c>
    </row>
    <row r="72" spans="3:28" ht="11.25" customHeight="1" x14ac:dyDescent="0.25">
      <c r="C72" s="39">
        <v>18632</v>
      </c>
      <c r="D72" s="3" t="s">
        <v>137</v>
      </c>
      <c r="E72" s="5"/>
      <c r="F72" s="13">
        <v>1803000</v>
      </c>
      <c r="G72" s="56">
        <v>1707000</v>
      </c>
      <c r="H72" s="13">
        <v>1519000</v>
      </c>
      <c r="I72" s="13">
        <v>1514000</v>
      </c>
      <c r="J72" s="13">
        <v>1560000</v>
      </c>
      <c r="K72"/>
      <c r="L72"/>
      <c r="M72"/>
      <c r="N72"/>
      <c r="O72"/>
      <c r="P72" s="10"/>
      <c r="S72" s="25" t="s">
        <v>271</v>
      </c>
      <c r="T72" s="25">
        <v>4082886</v>
      </c>
    </row>
    <row r="73" spans="3:28" ht="11.25" customHeight="1" x14ac:dyDescent="0.25">
      <c r="C73" s="39">
        <v>18636</v>
      </c>
      <c r="D73" s="3" t="s">
        <v>138</v>
      </c>
      <c r="F73" s="13">
        <v>2266000</v>
      </c>
      <c r="G73" s="56">
        <v>2526000</v>
      </c>
      <c r="H73" s="13">
        <v>2524000</v>
      </c>
      <c r="I73" s="13">
        <v>2633000</v>
      </c>
      <c r="J73" s="13">
        <v>940000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9559000</v>
      </c>
      <c r="G75" s="56">
        <v>8757000</v>
      </c>
      <c r="H75" s="13">
        <v>8661000</v>
      </c>
      <c r="I75" s="13">
        <v>8711000</v>
      </c>
      <c r="J75" s="13">
        <v>7333000</v>
      </c>
      <c r="K75"/>
      <c r="L75"/>
      <c r="M75"/>
      <c r="N75"/>
      <c r="O75"/>
      <c r="P75" s="10"/>
      <c r="S75" s="25" t="s">
        <v>16</v>
      </c>
      <c r="T75" s="25">
        <v>4056958</v>
      </c>
    </row>
    <row r="76" spans="3:28" ht="11.25" customHeight="1" x14ac:dyDescent="0.25">
      <c r="C76" s="39">
        <v>6200</v>
      </c>
      <c r="D76" s="3" t="s">
        <v>141</v>
      </c>
      <c r="F76" s="13">
        <v>7099000</v>
      </c>
      <c r="G76" s="56">
        <v>6902000</v>
      </c>
      <c r="H76" s="13">
        <v>6068000</v>
      </c>
      <c r="I76" s="13">
        <v>6028000</v>
      </c>
      <c r="J76" s="13">
        <v>4566000</v>
      </c>
      <c r="K76"/>
      <c r="L76"/>
      <c r="M76"/>
      <c r="N76"/>
      <c r="O76"/>
      <c r="P76" s="10"/>
      <c r="S76" s="25" t="s">
        <v>312</v>
      </c>
      <c r="T76" s="25">
        <v>4246977</v>
      </c>
    </row>
    <row r="77" spans="3:28" ht="11.25" customHeight="1" x14ac:dyDescent="0.25">
      <c r="C77" s="39">
        <v>28017</v>
      </c>
      <c r="D77" s="3" t="s">
        <v>150</v>
      </c>
      <c r="E77"/>
      <c r="F77" s="13">
        <v>7126000</v>
      </c>
      <c r="G77" s="56">
        <v>7085000</v>
      </c>
      <c r="H77" s="13">
        <v>6297000</v>
      </c>
      <c r="I77" s="13">
        <v>6025000</v>
      </c>
      <c r="J77" s="13">
        <v>5815000</v>
      </c>
      <c r="K77"/>
      <c r="L77"/>
      <c r="M77"/>
      <c r="N77"/>
      <c r="O77"/>
      <c r="P77" s="10"/>
      <c r="S77" s="25" t="s">
        <v>272</v>
      </c>
      <c r="T77" s="25">
        <v>4142320</v>
      </c>
    </row>
    <row r="78" spans="3:28" ht="11.25" customHeight="1" x14ac:dyDescent="0.25">
      <c r="C78" s="39">
        <v>4424</v>
      </c>
      <c r="D78" s="3" t="s">
        <v>142</v>
      </c>
      <c r="F78" s="13">
        <v>4044000</v>
      </c>
      <c r="G78" s="56">
        <v>3568000</v>
      </c>
      <c r="H78" s="13">
        <v>2775000</v>
      </c>
      <c r="I78" s="13">
        <v>2710000</v>
      </c>
      <c r="J78" s="13">
        <v>2986000</v>
      </c>
      <c r="K78"/>
      <c r="L78"/>
      <c r="M78"/>
      <c r="N78"/>
      <c r="O78"/>
      <c r="P78" s="10"/>
      <c r="S78" s="25" t="s">
        <v>273</v>
      </c>
      <c r="T78" s="25">
        <v>4237697</v>
      </c>
    </row>
    <row r="79" spans="3:28" ht="11.25" customHeight="1" x14ac:dyDescent="0.25">
      <c r="C79" s="39">
        <v>4427</v>
      </c>
      <c r="D79" s="3" t="s">
        <v>143</v>
      </c>
      <c r="F79" s="13">
        <v>838000</v>
      </c>
      <c r="G79" s="56">
        <v>678000</v>
      </c>
      <c r="H79" s="13">
        <v>441000</v>
      </c>
      <c r="I79" s="13">
        <v>539000</v>
      </c>
      <c r="J79" s="13">
        <v>1106000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3206000</v>
      </c>
      <c r="G81" s="93">
        <v>2890000</v>
      </c>
      <c r="H81" s="92">
        <v>2334000</v>
      </c>
      <c r="I81" s="92">
        <v>2171000</v>
      </c>
      <c r="J81" s="92">
        <v>1880000</v>
      </c>
      <c r="K81"/>
      <c r="L81"/>
      <c r="M81"/>
      <c r="N81"/>
      <c r="O81"/>
      <c r="P81" s="10"/>
      <c r="S81" s="25" t="s">
        <v>275</v>
      </c>
      <c r="T81" s="25">
        <v>4276419</v>
      </c>
    </row>
    <row r="82" spans="3:20" ht="11.25" customHeight="1" x14ac:dyDescent="0.25">
      <c r="C82" s="39">
        <v>833</v>
      </c>
      <c r="D82" s="94" t="s">
        <v>146</v>
      </c>
      <c r="E82" s="95"/>
      <c r="F82" s="96">
        <v>3206000</v>
      </c>
      <c r="G82" s="97">
        <v>2890000</v>
      </c>
      <c r="H82" s="96">
        <v>2334000</v>
      </c>
      <c r="I82" s="96">
        <v>2171000</v>
      </c>
      <c r="J82" s="96">
        <v>1880000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3206000</v>
      </c>
      <c r="G84" s="56">
        <v>2890000</v>
      </c>
      <c r="H84" s="13">
        <v>2334000</v>
      </c>
      <c r="I84" s="13">
        <v>2171000</v>
      </c>
      <c r="J84" s="13">
        <v>1880000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3918000</v>
      </c>
      <c r="G87" s="56">
        <v>3012000</v>
      </c>
      <c r="H87" s="13">
        <v>2519000</v>
      </c>
      <c r="I87" s="13">
        <v>2778000</v>
      </c>
      <c r="J87" s="13">
        <v>2684000</v>
      </c>
      <c r="K87"/>
      <c r="L87"/>
      <c r="M87"/>
      <c r="N87"/>
      <c r="O87"/>
      <c r="P87" s="10"/>
      <c r="S87" s="25" t="s">
        <v>21</v>
      </c>
      <c r="T87" s="25">
        <v>4057039</v>
      </c>
    </row>
    <row r="88" spans="3:20" ht="11.25" customHeight="1" x14ac:dyDescent="0.25">
      <c r="C88" s="39">
        <v>18807</v>
      </c>
      <c r="D88" s="3" t="s">
        <v>152</v>
      </c>
      <c r="E88"/>
      <c r="F88" s="13">
        <v>58227000</v>
      </c>
      <c r="G88" s="56">
        <v>53879000</v>
      </c>
      <c r="H88" s="13">
        <v>45074000</v>
      </c>
      <c r="I88" s="13">
        <v>41499000</v>
      </c>
      <c r="J88" s="13">
        <v>39124000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6158000</v>
      </c>
      <c r="G90" s="56">
        <v>5347000</v>
      </c>
      <c r="H90" s="13">
        <v>4771000</v>
      </c>
      <c r="I90" s="13">
        <v>4056000</v>
      </c>
      <c r="J90" s="13">
        <v>4094000</v>
      </c>
      <c r="K90"/>
      <c r="L90"/>
      <c r="M90"/>
      <c r="N90"/>
      <c r="O90"/>
      <c r="P90" s="10"/>
      <c r="S90" s="25" t="s">
        <v>289</v>
      </c>
      <c r="T90" s="25">
        <v>4056937</v>
      </c>
    </row>
    <row r="91" spans="3:20" ht="11.25" customHeight="1" x14ac:dyDescent="0.25">
      <c r="C91" s="39">
        <v>3706</v>
      </c>
      <c r="D91" s="23" t="s">
        <v>155</v>
      </c>
      <c r="E91" s="10"/>
      <c r="F91" s="92">
        <v>2989000</v>
      </c>
      <c r="G91" s="93">
        <v>2989000</v>
      </c>
      <c r="H91" s="92">
        <v>300000</v>
      </c>
      <c r="I91" s="92">
        <v>302000</v>
      </c>
      <c r="J91" s="92">
        <v>0</v>
      </c>
      <c r="K91"/>
      <c r="L91"/>
      <c r="M91"/>
      <c r="N91"/>
      <c r="O91"/>
      <c r="P91" s="10"/>
      <c r="S91" s="25" t="s">
        <v>23</v>
      </c>
      <c r="T91" s="25">
        <v>4056982</v>
      </c>
    </row>
    <row r="92" spans="3:20" ht="11.25" customHeight="1" x14ac:dyDescent="0.25">
      <c r="C92" s="39">
        <v>220</v>
      </c>
      <c r="D92" s="98" t="s">
        <v>156</v>
      </c>
      <c r="E92" s="95"/>
      <c r="F92" s="96">
        <v>78067000</v>
      </c>
      <c r="G92" s="97">
        <v>71001000</v>
      </c>
      <c r="H92" s="96">
        <v>57188000</v>
      </c>
      <c r="I92" s="96">
        <v>53484000</v>
      </c>
      <c r="J92" s="96">
        <v>50254000</v>
      </c>
      <c r="K92"/>
      <c r="L92"/>
      <c r="M92"/>
      <c r="N92"/>
      <c r="O92"/>
      <c r="P92" s="10"/>
      <c r="S92" s="25" t="s">
        <v>24</v>
      </c>
      <c r="T92" s="25">
        <v>4004172</v>
      </c>
    </row>
    <row r="93" spans="3:20" ht="11.25" customHeight="1" x14ac:dyDescent="0.25">
      <c r="C93" s="39">
        <v>6361</v>
      </c>
      <c r="D93" s="3" t="s">
        <v>157</v>
      </c>
      <c r="E93"/>
      <c r="F93" s="13">
        <v>5758000</v>
      </c>
      <c r="G93" s="56">
        <v>5342000</v>
      </c>
      <c r="H93" s="13">
        <v>4225000</v>
      </c>
      <c r="I93" s="13">
        <v>4076000</v>
      </c>
      <c r="J93" s="13">
        <v>5803000</v>
      </c>
      <c r="K93"/>
      <c r="L93"/>
      <c r="M93"/>
      <c r="N93"/>
      <c r="O93"/>
      <c r="P93" s="10"/>
      <c r="S93" s="25" t="s">
        <v>25</v>
      </c>
      <c r="T93" s="25">
        <v>4000672</v>
      </c>
    </row>
    <row r="94" spans="3:20" ht="11.25" customHeight="1" x14ac:dyDescent="0.25">
      <c r="C94" s="39">
        <v>6148</v>
      </c>
      <c r="D94" s="3" t="s">
        <v>158</v>
      </c>
      <c r="E94"/>
      <c r="F94" s="13">
        <v>17974000</v>
      </c>
      <c r="G94" s="56">
        <v>16882000</v>
      </c>
      <c r="H94" s="13">
        <v>14131000</v>
      </c>
      <c r="I94" s="13">
        <v>11688000</v>
      </c>
      <c r="J94" s="13">
        <v>11187000</v>
      </c>
      <c r="K94"/>
      <c r="L94"/>
      <c r="M94"/>
      <c r="N94"/>
      <c r="O94"/>
      <c r="P94" s="10"/>
      <c r="S94" s="25" t="s">
        <v>26</v>
      </c>
      <c r="T94" s="25">
        <v>4059402</v>
      </c>
    </row>
    <row r="95" spans="3:20" ht="11.25" customHeight="1" x14ac:dyDescent="0.25">
      <c r="C95" s="39">
        <v>18082</v>
      </c>
      <c r="D95" s="3" t="s">
        <v>159</v>
      </c>
      <c r="E95"/>
      <c r="F95" s="13">
        <v>2550000</v>
      </c>
      <c r="G95" s="56">
        <v>2429000</v>
      </c>
      <c r="H95" s="13">
        <v>2722000</v>
      </c>
      <c r="I95" s="13">
        <v>2646000</v>
      </c>
      <c r="J95" s="13">
        <v>2577000</v>
      </c>
      <c r="K95"/>
      <c r="L95"/>
      <c r="M95"/>
      <c r="N95"/>
      <c r="O95"/>
      <c r="P95" s="10"/>
      <c r="S95" s="25" t="s">
        <v>27</v>
      </c>
      <c r="T95" s="25">
        <v>4057080</v>
      </c>
    </row>
    <row r="96" spans="3:20" ht="11.25" customHeight="1" x14ac:dyDescent="0.25">
      <c r="C96" s="39">
        <v>845</v>
      </c>
      <c r="D96" s="3" t="s">
        <v>173</v>
      </c>
      <c r="E96"/>
      <c r="F96" s="13">
        <v>20092000</v>
      </c>
      <c r="G96" s="56">
        <v>18987000</v>
      </c>
      <c r="H96" s="13">
        <v>15643000</v>
      </c>
      <c r="I96" s="13">
        <v>13039000</v>
      </c>
      <c r="J96" s="13">
        <v>13588000</v>
      </c>
      <c r="K96"/>
      <c r="L96"/>
      <c r="M96"/>
      <c r="N96"/>
      <c r="O96"/>
      <c r="P96" s="10"/>
      <c r="S96" s="25" t="s">
        <v>28</v>
      </c>
      <c r="T96" s="25">
        <v>4057041</v>
      </c>
    </row>
    <row r="97" spans="3:20" ht="11.25" customHeight="1" x14ac:dyDescent="0.25">
      <c r="C97" s="39">
        <v>49691</v>
      </c>
      <c r="D97" s="32" t="s">
        <v>192</v>
      </c>
      <c r="E97"/>
      <c r="F97" s="13">
        <v>33594000</v>
      </c>
      <c r="G97" s="56">
        <v>29228000</v>
      </c>
      <c r="H97" s="13">
        <v>21398000</v>
      </c>
      <c r="I97" s="13">
        <v>21014000</v>
      </c>
      <c r="J97" s="13">
        <v>17040000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33594000</v>
      </c>
      <c r="G99" s="97">
        <v>29228000</v>
      </c>
      <c r="H99" s="96">
        <v>21398000</v>
      </c>
      <c r="I99" s="96">
        <v>21014000</v>
      </c>
      <c r="J99" s="96">
        <v>17040000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53686000</v>
      </c>
      <c r="G101" s="56">
        <v>48215000</v>
      </c>
      <c r="H101" s="13">
        <v>37041000</v>
      </c>
      <c r="I101" s="13">
        <v>34053000</v>
      </c>
      <c r="J101" s="13">
        <v>30628000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5358000</v>
      </c>
      <c r="G104" s="56">
        <v>5816000</v>
      </c>
      <c r="H104" s="13">
        <v>5181000</v>
      </c>
      <c r="I104" s="13">
        <v>4422000</v>
      </c>
      <c r="J104" s="13">
        <v>3916000</v>
      </c>
      <c r="K104"/>
      <c r="L104"/>
      <c r="M104"/>
      <c r="N104"/>
      <c r="O104"/>
      <c r="P104" s="10"/>
      <c r="S104" s="25" t="s">
        <v>410</v>
      </c>
      <c r="T104" s="25">
        <v>4057043</v>
      </c>
    </row>
    <row r="105" spans="3:20" ht="11.25" customHeight="1" x14ac:dyDescent="0.25">
      <c r="C105" s="39">
        <v>4993</v>
      </c>
      <c r="D105" s="3" t="s">
        <v>168</v>
      </c>
      <c r="E105"/>
      <c r="F105" s="13">
        <v>-7641000</v>
      </c>
      <c r="G105" s="56">
        <v>-7693000</v>
      </c>
      <c r="H105" s="13">
        <v>-5870000</v>
      </c>
      <c r="I105" s="13">
        <v>-5066000</v>
      </c>
      <c r="J105" s="13">
        <v>-5369000</v>
      </c>
      <c r="K105"/>
      <c r="L105"/>
      <c r="M105"/>
      <c r="N105"/>
      <c r="O105"/>
      <c r="P105" s="10"/>
      <c r="S105" s="25" t="s">
        <v>261</v>
      </c>
      <c r="T105" s="25">
        <v>4057083</v>
      </c>
    </row>
    <row r="106" spans="3:20" ht="11.25" customHeight="1" x14ac:dyDescent="0.25">
      <c r="C106" s="39">
        <v>4992</v>
      </c>
      <c r="D106" s="3" t="s">
        <v>169</v>
      </c>
      <c r="E106"/>
      <c r="F106" s="13">
        <v>2231000</v>
      </c>
      <c r="G106" s="56">
        <v>1773000</v>
      </c>
      <c r="H106" s="13">
        <v>630000</v>
      </c>
      <c r="I106" s="13">
        <v>724000</v>
      </c>
      <c r="J106" s="13">
        <v>1474000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-52000</v>
      </c>
      <c r="G108" s="56">
        <v>-104000</v>
      </c>
      <c r="H108" s="13">
        <v>-59000</v>
      </c>
      <c r="I108" s="13">
        <v>80000</v>
      </c>
      <c r="J108" s="13">
        <v>21000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4.3380455115910097</v>
      </c>
      <c r="G111" s="55">
        <v>4.7720381680492201</v>
      </c>
      <c r="H111" s="14">
        <v>4.2227529309596203</v>
      </c>
      <c r="I111" s="14">
        <v>4.1880271807015097</v>
      </c>
      <c r="J111" s="14">
        <v>3.9036038257393901</v>
      </c>
      <c r="K111"/>
      <c r="L111"/>
      <c r="M111"/>
      <c r="N111"/>
      <c r="O111"/>
      <c r="P111" s="10"/>
      <c r="S111" s="25" t="s">
        <v>291</v>
      </c>
      <c r="T111" s="25">
        <v>4062444</v>
      </c>
    </row>
    <row r="112" spans="3:20" ht="11.25" customHeight="1" x14ac:dyDescent="0.25">
      <c r="C112" s="39">
        <v>284</v>
      </c>
      <c r="D112" s="3" t="s">
        <v>166</v>
      </c>
      <c r="E112"/>
      <c r="F112" s="14">
        <v>10.096206836826299</v>
      </c>
      <c r="G112" s="55">
        <v>11.926255300271301</v>
      </c>
      <c r="H112" s="14">
        <v>10.9613488000751</v>
      </c>
      <c r="I112" s="14">
        <v>11.205739651078799</v>
      </c>
      <c r="J112" s="14">
        <v>11.060450066186201</v>
      </c>
      <c r="K112"/>
      <c r="L112"/>
      <c r="M112"/>
      <c r="N112"/>
      <c r="O112"/>
      <c r="P112" s="10"/>
      <c r="S112" s="25" t="s">
        <v>36</v>
      </c>
      <c r="T112" s="25">
        <v>4057103</v>
      </c>
    </row>
    <row r="113" spans="2:20" ht="11.25" customHeight="1" x14ac:dyDescent="0.25">
      <c r="C113" s="39">
        <v>18791</v>
      </c>
      <c r="D113" s="76" t="s">
        <v>172</v>
      </c>
      <c r="E113" s="61"/>
      <c r="F113" s="100">
        <v>6.3462685237651</v>
      </c>
      <c r="G113" s="101">
        <v>7.21629534374161</v>
      </c>
      <c r="H113" s="100">
        <v>6.6165839829907904</v>
      </c>
      <c r="I113" s="100">
        <v>6.6995575545534898</v>
      </c>
      <c r="J113" s="100">
        <v>6.4992869798193702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2F2E7A3-507C-4F27-B292-F61189982DEF}">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281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138C-58AC-4361-99FA-D756ABB8C00A}">
  <sheetPr codeName="Sheet41">
    <outlinePr summaryRight="0"/>
    <pageSetUpPr autoPageBreaks="0"/>
  </sheetPr>
  <dimension ref="A1:AB460"/>
  <sheetViews>
    <sheetView showGridLines="0" topLeftCell="A4" zoomScaleNormal="100" workbookViewId="0">
      <selection activeCell="H13" sqref="H13"/>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401</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Gulf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_xll.SNL.Clients.Office.Excel.Functions.SNLTable(1,Gulf!F20:G20,Gulf!C24:C35,Gulf!F21:G21,,"Options:Curr=USD,Mag=SNLstandard,ConvMethod=SNLrecommended")</f>
        <v>SNLTable</v>
      </c>
      <c r="D20" s="10"/>
      <c r="E20" s="10"/>
      <c r="F20" s="22">
        <f>VLOOKUP(V40,S:T,2,FALSE)</f>
        <v>4057000</v>
      </c>
      <c r="G20" s="51">
        <f>F20</f>
        <v>4057000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373</v>
      </c>
      <c r="G24" s="73" t="s">
        <v>373</v>
      </c>
      <c r="H24" s="129"/>
      <c r="I24"/>
      <c r="J24"/>
      <c r="K24"/>
      <c r="L24"/>
      <c r="M24"/>
      <c r="N24"/>
      <c r="O24"/>
      <c r="P24" s="10"/>
      <c r="V24" t="str">
        <f>SUBSTITUTE(Company_Name,"&amp;","&amp;amp;")</f>
        <v>Gulf Power Company</v>
      </c>
    </row>
    <row r="25" spans="3:27" ht="11.25" customHeight="1" x14ac:dyDescent="0.25">
      <c r="C25" s="39">
        <v>44942</v>
      </c>
      <c r="D25" s="23" t="s">
        <v>126</v>
      </c>
      <c r="E25" s="10"/>
      <c r="F25" s="74" t="s">
        <v>375</v>
      </c>
      <c r="G25" s="75" t="s">
        <v>375</v>
      </c>
      <c r="H25" s="129"/>
      <c r="I25"/>
      <c r="J25"/>
      <c r="K25"/>
      <c r="L25"/>
      <c r="M25"/>
      <c r="N25"/>
      <c r="O25"/>
      <c r="P25" s="10"/>
    </row>
    <row r="26" spans="3:27" ht="11.25" customHeight="1" x14ac:dyDescent="0.25">
      <c r="C26" s="39">
        <v>44944</v>
      </c>
      <c r="D26" s="76" t="s">
        <v>125</v>
      </c>
      <c r="E26" s="61"/>
      <c r="F26" s="77">
        <v>44210</v>
      </c>
      <c r="G26" s="78">
        <v>44200</v>
      </c>
      <c r="H26" s="130"/>
      <c r="I26" s="10"/>
      <c r="J26"/>
      <c r="K26"/>
      <c r="L26"/>
      <c r="M26"/>
      <c r="N26" s="4"/>
      <c r="O26" s="4"/>
      <c r="P26" s="44"/>
      <c r="Q26" s="44"/>
    </row>
    <row r="27" spans="3:27" ht="11.25" customHeight="1" x14ac:dyDescent="0.25">
      <c r="C27" s="39">
        <v>44949</v>
      </c>
      <c r="D27" s="2" t="s">
        <v>130</v>
      </c>
      <c r="E27"/>
      <c r="F27" s="24" t="s">
        <v>373</v>
      </c>
      <c r="G27" s="52" t="s">
        <v>390</v>
      </c>
      <c r="H27" s="129"/>
      <c r="I27"/>
      <c r="J27"/>
      <c r="K27"/>
      <c r="L27"/>
      <c r="M27"/>
      <c r="N27"/>
      <c r="O27"/>
      <c r="P27" s="10"/>
    </row>
    <row r="28" spans="3:27" ht="11.25" customHeight="1" x14ac:dyDescent="0.25">
      <c r="C28" s="39">
        <v>44950</v>
      </c>
      <c r="D28" s="3" t="s">
        <v>126</v>
      </c>
      <c r="E28"/>
      <c r="F28" s="24" t="s">
        <v>375</v>
      </c>
      <c r="G28" s="52" t="s">
        <v>181</v>
      </c>
      <c r="H28" s="129"/>
      <c r="I28"/>
      <c r="J28"/>
      <c r="K28"/>
      <c r="L28"/>
      <c r="M28"/>
      <c r="N28"/>
      <c r="O28"/>
      <c r="P28" s="10"/>
    </row>
    <row r="29" spans="3:27" ht="11.25" customHeight="1" x14ac:dyDescent="0.25">
      <c r="C29" s="48">
        <v>44952</v>
      </c>
      <c r="D29" s="76" t="s">
        <v>125</v>
      </c>
      <c r="E29" s="61"/>
      <c r="F29" s="77">
        <v>44210</v>
      </c>
      <c r="G29" s="78">
        <v>44403</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402</v>
      </c>
      <c r="H33" s="129"/>
      <c r="I33"/>
      <c r="J33"/>
      <c r="K33"/>
      <c r="L33"/>
      <c r="M33"/>
      <c r="N33"/>
      <c r="O33"/>
      <c r="P33" s="10"/>
    </row>
    <row r="34" spans="3:24" ht="11.25" customHeight="1" x14ac:dyDescent="0.25">
      <c r="C34" s="39">
        <v>44946</v>
      </c>
      <c r="D34" s="3" t="s">
        <v>126</v>
      </c>
      <c r="E34"/>
      <c r="F34" s="24" t="s">
        <v>375</v>
      </c>
      <c r="G34" s="52" t="s">
        <v>181</v>
      </c>
      <c r="H34" s="129"/>
      <c r="I34"/>
      <c r="J34"/>
      <c r="K34"/>
      <c r="L34"/>
      <c r="M34"/>
      <c r="N34"/>
      <c r="O34"/>
      <c r="P34" s="10"/>
    </row>
    <row r="35" spans="3:24" ht="11.25" customHeight="1" x14ac:dyDescent="0.25">
      <c r="C35" s="39">
        <v>44948</v>
      </c>
      <c r="D35" s="23" t="s">
        <v>125</v>
      </c>
      <c r="E35" s="10"/>
      <c r="F35" s="30">
        <v>44210</v>
      </c>
      <c r="G35" s="53">
        <v>44403</v>
      </c>
      <c r="H35" s="130"/>
      <c r="I35" s="10"/>
      <c r="J35"/>
      <c r="K35"/>
      <c r="L35"/>
      <c r="M35"/>
      <c r="N35"/>
      <c r="O35"/>
      <c r="P35" s="10"/>
    </row>
    <row r="36" spans="3:24" ht="11.25" hidden="1" customHeight="1" outlineLevel="1" x14ac:dyDescent="0.25">
      <c r="C36" s="12" t="str">
        <f>_xll.SNL.Clients.Office.Excel.Functions.SNLTable(1,Gulf!F36:J36,Gulf!C41:C113,Gulf!F37:J37,,"Options:Curr=USD,Mag=SNLstandard,ConvMethod=SNLrecommended")</f>
        <v>SNLTable</v>
      </c>
      <c r="E36"/>
      <c r="F36" s="11">
        <f>F20</f>
        <v>4057000</v>
      </c>
      <c r="G36" s="54">
        <f>F20</f>
        <v>4057000</v>
      </c>
      <c r="H36" s="11">
        <f>F20</f>
        <v>4057000</v>
      </c>
      <c r="I36" s="11">
        <f>F20</f>
        <v>4057000</v>
      </c>
      <c r="J36" s="11">
        <f>F20</f>
        <v>4057000</v>
      </c>
      <c r="K36"/>
      <c r="L36"/>
      <c r="M36"/>
      <c r="N36"/>
      <c r="O36"/>
      <c r="P36" s="10"/>
    </row>
    <row r="37" spans="3:24" ht="11.25" hidden="1" customHeight="1" outlineLevel="1" x14ac:dyDescent="0.25">
      <c r="D37"/>
      <c r="E37"/>
      <c r="F37" s="9" t="str">
        <f>IF(RIGHT(G12,1)="Y",G12,REPLACE(G12,5,1,"L"))</f>
        <v>2020Y</v>
      </c>
      <c r="G37" s="9" t="str">
        <f>LEFT(F37,4)-1 &amp; "Y"</f>
        <v>2019Y</v>
      </c>
      <c r="H37" s="9" t="str">
        <f>LEFT(G37,4)-1&amp;"Y"</f>
        <v>2018Y</v>
      </c>
      <c r="I37" s="9" t="str">
        <f>LEFT(H37,4)-1&amp;"Y"</f>
        <v>2017Y</v>
      </c>
      <c r="J37" s="9" t="str">
        <f>LEFT(I37,4)-1&amp;"Y"</f>
        <v>2016Y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2020Y</v>
      </c>
      <c r="G40" s="83" t="str">
        <f>G37</f>
        <v>2019Y</v>
      </c>
      <c r="H40" s="83" t="str">
        <f>H37</f>
        <v>2018Y</v>
      </c>
      <c r="I40" s="83" t="str">
        <f>I37</f>
        <v>2017Y</v>
      </c>
      <c r="J40" s="83" t="str">
        <f>J37</f>
        <v>2016Y</v>
      </c>
      <c r="K40"/>
      <c r="L40"/>
      <c r="M40"/>
      <c r="N40"/>
      <c r="O40"/>
      <c r="P40" s="10"/>
      <c r="S40" s="25" t="s">
        <v>334</v>
      </c>
      <c r="T40" s="25">
        <v>4306705</v>
      </c>
      <c r="V40" s="117" t="str">
        <f>G10</f>
        <v>Gulf Power Company</v>
      </c>
    </row>
    <row r="41" spans="3:24" ht="11.25" customHeight="1" x14ac:dyDescent="0.25">
      <c r="C41" s="39">
        <v>151</v>
      </c>
      <c r="D41" s="84" t="s">
        <v>133</v>
      </c>
      <c r="E41" s="85"/>
      <c r="F41" s="86">
        <v>44196</v>
      </c>
      <c r="G41" s="86">
        <v>43830</v>
      </c>
      <c r="H41" s="86"/>
      <c r="I41" s="86">
        <v>43100</v>
      </c>
      <c r="J41" s="86">
        <v>42735</v>
      </c>
      <c r="K41"/>
      <c r="L41"/>
      <c r="M41"/>
      <c r="N41"/>
      <c r="O41"/>
      <c r="P41" s="10"/>
      <c r="S41" s="25" t="s">
        <v>2</v>
      </c>
      <c r="T41" s="25">
        <v>4056954</v>
      </c>
      <c r="V41" s="117" t="str">
        <f>"Debt Maturity Schedule ($000)" &amp; " ("&amp;X43&amp; ")"</f>
        <v>Debt Maturity Schedule ($000) (2020Y)</v>
      </c>
      <c r="W41" s="3"/>
    </row>
    <row r="42" spans="3:24" ht="11.25" customHeight="1" x14ac:dyDescent="0.25">
      <c r="C42" s="39">
        <v>18857</v>
      </c>
      <c r="D42" s="3" t="s">
        <v>195</v>
      </c>
      <c r="E42"/>
      <c r="F42" s="14">
        <v>61.068702290076303</v>
      </c>
      <c r="G42" s="55">
        <v>45.241233851832298</v>
      </c>
      <c r="H42" s="31">
        <v>0</v>
      </c>
      <c r="I42" s="14">
        <v>53.512757777000999</v>
      </c>
      <c r="J42" s="14">
        <v>48.262682418346103</v>
      </c>
      <c r="K42"/>
      <c r="L42"/>
      <c r="M42"/>
      <c r="N42"/>
      <c r="O42"/>
      <c r="P42" s="10"/>
      <c r="S42" s="25" t="s">
        <v>335</v>
      </c>
      <c r="T42" s="25">
        <v>4056935</v>
      </c>
      <c r="V42" s="8" t="str">
        <f>_xll.SNL.Clients.Office.Excel.Functions.SNLTable(1,Gulf!X42,Gulf!W48:W56,Gulf!X43,,"Options:Curr=USD,Mag=SNLstandard,ConvMethod=SNLrecommended")</f>
        <v>SNLTable</v>
      </c>
      <c r="W42" s="3"/>
      <c r="X42" s="7">
        <f>F36</f>
        <v>4057000</v>
      </c>
    </row>
    <row r="43" spans="3:24" ht="11.25" customHeight="1" x14ac:dyDescent="0.25">
      <c r="C43" s="39">
        <v>18869</v>
      </c>
      <c r="D43" s="3" t="s">
        <v>196</v>
      </c>
      <c r="E43"/>
      <c r="F43" s="14">
        <v>0</v>
      </c>
      <c r="G43" s="55">
        <v>0</v>
      </c>
      <c r="H43" s="31">
        <v>0</v>
      </c>
      <c r="I43" s="14">
        <v>0</v>
      </c>
      <c r="J43" s="14">
        <v>5.1077136900625399</v>
      </c>
      <c r="K43"/>
      <c r="L43"/>
      <c r="M43"/>
      <c r="N43"/>
      <c r="O43"/>
      <c r="P43" s="10"/>
      <c r="S43" s="25" t="s">
        <v>336</v>
      </c>
      <c r="T43" s="25">
        <v>4341449</v>
      </c>
      <c r="V43" s="3"/>
      <c r="W43" s="3"/>
      <c r="X43" s="7" t="str">
        <f>IF(OR(RIGHT(G12,1)="Y",RIGHT(G12,1)="4"),LEFT(G12,4)&amp;"Y",G37)</f>
        <v>2020Y</v>
      </c>
    </row>
    <row r="44" spans="3:24" ht="11.25" customHeight="1" x14ac:dyDescent="0.25">
      <c r="C44" s="39">
        <v>17861</v>
      </c>
      <c r="D44" s="3" t="s">
        <v>209</v>
      </c>
      <c r="E44"/>
      <c r="F44" s="14">
        <v>38.931297709923697</v>
      </c>
      <c r="G44" s="55">
        <v>54.758766148167702</v>
      </c>
      <c r="H44" s="31">
        <v>0</v>
      </c>
      <c r="I44" s="14">
        <v>46.487242222999001</v>
      </c>
      <c r="J44" s="14">
        <v>46.629603891591401</v>
      </c>
      <c r="K44"/>
      <c r="L44"/>
      <c r="M44"/>
      <c r="N44"/>
      <c r="O44"/>
      <c r="P44" s="10"/>
      <c r="S44" s="25" t="s">
        <v>408</v>
      </c>
      <c r="T44" s="25">
        <v>4024697</v>
      </c>
      <c r="V44" s="3"/>
      <c r="W44" s="3"/>
      <c r="X44" s="7">
        <v>1</v>
      </c>
    </row>
    <row r="45" spans="3:24" ht="11.25" customHeight="1" x14ac:dyDescent="0.25">
      <c r="C45" s="39">
        <v>18861</v>
      </c>
      <c r="D45" s="3" t="s">
        <v>163</v>
      </c>
      <c r="E45"/>
      <c r="F45" s="14">
        <v>27.480916030534399</v>
      </c>
      <c r="G45" s="55">
        <v>39.810176641181101</v>
      </c>
      <c r="H45" s="31">
        <v>0</v>
      </c>
      <c r="I45" s="14">
        <v>44.914365606431303</v>
      </c>
      <c r="J45" s="14">
        <v>34.294649061848503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7.7317073170731696</v>
      </c>
      <c r="G47" s="55">
        <v>4.9272727272727304</v>
      </c>
      <c r="H47" s="14">
        <v>0</v>
      </c>
      <c r="I47" s="14">
        <v>5.78</v>
      </c>
      <c r="J47" s="14">
        <v>6.0212765957446797</v>
      </c>
      <c r="K47"/>
      <c r="L47"/>
      <c r="M47"/>
      <c r="N47"/>
      <c r="O47"/>
      <c r="P47" s="10"/>
      <c r="S47" s="25" t="s">
        <v>215</v>
      </c>
      <c r="T47" s="25">
        <v>4056955</v>
      </c>
      <c r="V47" s="3"/>
      <c r="W47" s="3"/>
      <c r="X47" s="7"/>
    </row>
    <row r="48" spans="3:24" ht="11.25" customHeight="1" x14ac:dyDescent="0.25">
      <c r="C48" s="39">
        <v>18778</v>
      </c>
      <c r="D48" s="3" t="s">
        <v>197</v>
      </c>
      <c r="E48"/>
      <c r="F48" s="14">
        <v>7.7317073170731696</v>
      </c>
      <c r="G48" s="55">
        <v>4.9272727272727304</v>
      </c>
      <c r="H48" s="14">
        <v>0</v>
      </c>
      <c r="I48" s="14">
        <v>5.3518518518518503</v>
      </c>
      <c r="J48" s="14">
        <v>5.0535714285714297</v>
      </c>
      <c r="K48" s="4"/>
      <c r="L48" s="4"/>
      <c r="M48" s="4"/>
      <c r="N48" s="4"/>
      <c r="O48" s="4"/>
      <c r="P48" s="44"/>
      <c r="Q48" s="44"/>
      <c r="S48" s="25" t="s">
        <v>5</v>
      </c>
      <c r="T48" s="25">
        <v>4022309</v>
      </c>
      <c r="V48" s="17" t="s">
        <v>174</v>
      </c>
      <c r="W48" s="114">
        <v>7597</v>
      </c>
      <c r="X48" s="20">
        <v>0</v>
      </c>
    </row>
    <row r="49" spans="3:28" ht="11.25" customHeight="1" x14ac:dyDescent="0.25">
      <c r="C49" s="39">
        <v>7270</v>
      </c>
      <c r="D49" s="3" t="s">
        <v>148</v>
      </c>
      <c r="E49"/>
      <c r="F49" s="14">
        <v>15.365853658536601</v>
      </c>
      <c r="G49" s="55">
        <v>9.5818181818181802</v>
      </c>
      <c r="H49" s="14">
        <v>0</v>
      </c>
      <c r="I49" s="14">
        <v>8.56</v>
      </c>
      <c r="J49" s="14">
        <v>9.7234042553191493</v>
      </c>
      <c r="K49"/>
      <c r="L49"/>
      <c r="M49"/>
      <c r="N49"/>
      <c r="O49"/>
      <c r="P49" s="10"/>
      <c r="S49" s="25" t="s">
        <v>6</v>
      </c>
      <c r="T49" s="25">
        <v>4057038</v>
      </c>
      <c r="V49" s="17" t="s">
        <v>175</v>
      </c>
      <c r="W49" s="114">
        <v>7598</v>
      </c>
      <c r="X49" s="20">
        <v>0</v>
      </c>
    </row>
    <row r="50" spans="3:28" ht="11.25" customHeight="1" x14ac:dyDescent="0.25">
      <c r="C50" s="39">
        <v>11512</v>
      </c>
      <c r="D50" s="3" t="s">
        <v>198</v>
      </c>
      <c r="E50"/>
      <c r="F50" s="14">
        <v>15.365853658536601</v>
      </c>
      <c r="G50" s="55">
        <v>10.072727272727301</v>
      </c>
      <c r="H50" s="14">
        <v>0</v>
      </c>
      <c r="I50" s="14">
        <v>8.5370370370370399</v>
      </c>
      <c r="J50" s="14">
        <v>8.16071428571429</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3.0603174603174601</v>
      </c>
      <c r="G52" s="55">
        <v>0</v>
      </c>
      <c r="H52" s="14">
        <v>0</v>
      </c>
      <c r="I52" s="14">
        <v>3.0239485981308398</v>
      </c>
      <c r="J52" s="14">
        <v>2.95705689277899</v>
      </c>
      <c r="K52"/>
      <c r="L52"/>
      <c r="M52"/>
      <c r="N52"/>
      <c r="O52"/>
      <c r="P52" s="10"/>
      <c r="S52" s="25" t="s">
        <v>7</v>
      </c>
      <c r="T52" s="25">
        <v>4007308</v>
      </c>
      <c r="V52" s="19" t="s">
        <v>178</v>
      </c>
      <c r="W52" s="114">
        <v>7601</v>
      </c>
      <c r="X52" s="20">
        <v>0</v>
      </c>
    </row>
    <row r="53" spans="3:28" ht="11.25" customHeight="1" x14ac:dyDescent="0.25">
      <c r="C53" s="39">
        <v>18794</v>
      </c>
      <c r="D53" s="3" t="s">
        <v>199</v>
      </c>
      <c r="E53"/>
      <c r="F53" s="14">
        <v>14.560975609756101</v>
      </c>
      <c r="G53" s="55">
        <v>6.3272727272727298</v>
      </c>
      <c r="H53" s="14">
        <v>0</v>
      </c>
      <c r="I53" s="14">
        <v>8.8000000000000007</v>
      </c>
      <c r="J53" s="14">
        <v>7.9148936170212796</v>
      </c>
      <c r="K53"/>
      <c r="L53"/>
      <c r="M53"/>
      <c r="N53"/>
      <c r="O53"/>
      <c r="P53" s="10"/>
      <c r="S53" s="25" t="s">
        <v>217</v>
      </c>
      <c r="T53" s="25">
        <v>4272394</v>
      </c>
      <c r="V53" s="17" t="s">
        <v>179</v>
      </c>
      <c r="W53" s="114">
        <v>7602</v>
      </c>
      <c r="X53" s="20">
        <v>0</v>
      </c>
    </row>
    <row r="54" spans="3:28" ht="11.25" customHeight="1" x14ac:dyDescent="0.25">
      <c r="C54" s="39">
        <v>18792</v>
      </c>
      <c r="D54" s="3" t="s">
        <v>200</v>
      </c>
      <c r="E54"/>
      <c r="F54" s="14">
        <v>28.8381742738589</v>
      </c>
      <c r="G54" s="55">
        <v>0</v>
      </c>
      <c r="H54" s="14">
        <v>0</v>
      </c>
      <c r="I54" s="14">
        <v>30.133281823449899</v>
      </c>
      <c r="J54" s="14">
        <v>24.049579132365199</v>
      </c>
      <c r="K54"/>
      <c r="L54"/>
      <c r="M54"/>
      <c r="N54"/>
      <c r="O54"/>
      <c r="P54" s="10"/>
      <c r="S54" s="25" t="s">
        <v>8</v>
      </c>
      <c r="T54" s="25">
        <v>4006321</v>
      </c>
      <c r="V54" s="26" t="s">
        <v>183</v>
      </c>
      <c r="W54" s="116"/>
      <c r="X54" s="20"/>
    </row>
    <row r="55" spans="3:28" ht="11.25" customHeight="1" x14ac:dyDescent="0.25">
      <c r="C55" s="39">
        <v>11576</v>
      </c>
      <c r="D55" s="3" t="s">
        <v>201</v>
      </c>
      <c r="E55"/>
      <c r="F55" s="14">
        <v>11.902439024390199</v>
      </c>
      <c r="G55" s="55">
        <v>6.7818181818181804</v>
      </c>
      <c r="H55" s="14">
        <v>0</v>
      </c>
      <c r="I55" s="14">
        <v>8.1199999999999992</v>
      </c>
      <c r="J55" s="14">
        <v>9.0638297872340399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47</v>
      </c>
    </row>
    <row r="57" spans="3:28" ht="11.25" customHeight="1" x14ac:dyDescent="0.25">
      <c r="C57" s="39">
        <v>6419</v>
      </c>
      <c r="D57" s="3" t="s">
        <v>164</v>
      </c>
      <c r="E57"/>
      <c r="F57" s="14">
        <v>0.47095070422535201</v>
      </c>
      <c r="G57" s="55">
        <v>0.39661319073083801</v>
      </c>
      <c r="H57" s="14">
        <v>0</v>
      </c>
      <c r="I57" s="14">
        <v>1.18233618233618</v>
      </c>
      <c r="J57" s="14">
        <v>0.65023112480739598</v>
      </c>
      <c r="K57"/>
      <c r="L57"/>
      <c r="M57"/>
      <c r="N57"/>
      <c r="O57"/>
      <c r="P57" s="10"/>
      <c r="S57" s="25" t="s">
        <v>338</v>
      </c>
      <c r="T57" s="25">
        <v>4963960</v>
      </c>
    </row>
    <row r="58" spans="3:28" ht="11.25" customHeight="1" x14ac:dyDescent="0.25">
      <c r="C58" s="39">
        <v>4963</v>
      </c>
      <c r="D58" s="3" t="s">
        <v>202</v>
      </c>
      <c r="E58"/>
      <c r="F58" s="14">
        <v>0.63749999999999996</v>
      </c>
      <c r="G58" s="55">
        <v>1.21037296037296</v>
      </c>
      <c r="H58" s="14">
        <v>0</v>
      </c>
      <c r="I58" s="14">
        <v>0.86871325930764198</v>
      </c>
      <c r="J58" s="14">
        <v>0.87369791666666696</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0</v>
      </c>
      <c r="G61" s="56">
        <v>0</v>
      </c>
      <c r="H61" s="13">
        <v>0</v>
      </c>
      <c r="I61" s="13">
        <v>45000</v>
      </c>
      <c r="J61" s="13">
        <v>355000</v>
      </c>
      <c r="K61"/>
      <c r="L61"/>
      <c r="M61"/>
      <c r="N61"/>
      <c r="O61"/>
      <c r="P61" s="10"/>
      <c r="S61" s="25" t="s">
        <v>409</v>
      </c>
      <c r="T61" s="25">
        <v>4086899</v>
      </c>
      <c r="V61" s="28" t="s">
        <v>148</v>
      </c>
      <c r="X61" s="27">
        <f>IF(ISNUMBER(F49),F49,NA())</f>
        <v>15.365853658536601</v>
      </c>
      <c r="Y61" s="27">
        <f>IF(ISNUMBER(G49),G49,NA())</f>
        <v>9.5818181818181802</v>
      </c>
      <c r="Z61" s="27">
        <f>IF(ISNUMBER(H49),H49,NA())</f>
        <v>0</v>
      </c>
      <c r="AA61" s="27">
        <f>IF(ISNUMBER(I49),I49,NA())</f>
        <v>8.56</v>
      </c>
      <c r="AB61" s="27">
        <f>IF(ISNUMBER(J49),J49,NA())</f>
        <v>9.7234042553191493</v>
      </c>
    </row>
    <row r="62" spans="3:28" ht="11.25" customHeight="1" x14ac:dyDescent="0.25">
      <c r="C62" s="39">
        <v>7598</v>
      </c>
      <c r="D62" s="3" t="s">
        <v>204</v>
      </c>
      <c r="E62"/>
      <c r="F62" s="13">
        <v>0</v>
      </c>
      <c r="G62" s="56">
        <v>0</v>
      </c>
      <c r="H62" s="13">
        <v>0</v>
      </c>
      <c r="I62" s="13">
        <v>0</v>
      </c>
      <c r="J62" s="13">
        <v>0</v>
      </c>
      <c r="K62"/>
      <c r="L62"/>
      <c r="M62"/>
      <c r="N62"/>
      <c r="O62"/>
      <c r="P62" s="10"/>
      <c r="S62" s="25" t="s">
        <v>11</v>
      </c>
      <c r="T62" s="25">
        <v>4056975</v>
      </c>
      <c r="V62" s="118" t="s">
        <v>187</v>
      </c>
    </row>
    <row r="63" spans="3:28" ht="11.25" customHeight="1" x14ac:dyDescent="0.25">
      <c r="C63" s="39">
        <v>7599</v>
      </c>
      <c r="D63" s="3" t="s">
        <v>205</v>
      </c>
      <c r="E63"/>
      <c r="F63" s="13">
        <v>0</v>
      </c>
      <c r="G63" s="56">
        <v>0</v>
      </c>
      <c r="H63" s="13">
        <v>0</v>
      </c>
      <c r="I63" s="13">
        <v>175000</v>
      </c>
      <c r="J63" s="13">
        <v>0</v>
      </c>
      <c r="K63"/>
      <c r="L63"/>
      <c r="M63"/>
      <c r="N63"/>
      <c r="O63"/>
      <c r="P63" s="10"/>
      <c r="S63" s="25" t="s">
        <v>270</v>
      </c>
      <c r="T63" s="25">
        <v>4098671</v>
      </c>
      <c r="V63" s="28" t="s">
        <v>188</v>
      </c>
    </row>
    <row r="64" spans="3:28" ht="11.25" customHeight="1" x14ac:dyDescent="0.25">
      <c r="C64" s="39">
        <v>7600</v>
      </c>
      <c r="D64" s="3" t="s">
        <v>206</v>
      </c>
      <c r="E64"/>
      <c r="F64" s="13">
        <v>0</v>
      </c>
      <c r="G64" s="56">
        <v>0</v>
      </c>
      <c r="H64" s="13">
        <v>0</v>
      </c>
      <c r="I64" s="13">
        <v>0</v>
      </c>
      <c r="J64" s="13">
        <v>175000</v>
      </c>
      <c r="K64"/>
      <c r="L64"/>
      <c r="M64"/>
      <c r="N64"/>
      <c r="O64"/>
      <c r="P64" s="10"/>
      <c r="S64" s="25" t="s">
        <v>395</v>
      </c>
      <c r="T64" s="25">
        <v>4545218</v>
      </c>
      <c r="V64" s="28" t="s">
        <v>189</v>
      </c>
    </row>
    <row r="65" spans="3:28" ht="11.25" customHeight="1" x14ac:dyDescent="0.25">
      <c r="C65" s="39">
        <v>7601</v>
      </c>
      <c r="D65" s="3" t="s">
        <v>207</v>
      </c>
      <c r="E65"/>
      <c r="F65" s="13">
        <v>0</v>
      </c>
      <c r="G65" s="56">
        <v>0</v>
      </c>
      <c r="H65" s="13">
        <v>0</v>
      </c>
      <c r="I65" s="13">
        <v>141000</v>
      </c>
      <c r="J65" s="13">
        <v>0</v>
      </c>
      <c r="K65"/>
      <c r="L65"/>
      <c r="M65"/>
      <c r="N65"/>
      <c r="O65"/>
      <c r="P65" s="10"/>
      <c r="S65" s="25" t="s">
        <v>218</v>
      </c>
      <c r="T65" s="25">
        <v>4057157</v>
      </c>
      <c r="V65" s="28" t="s">
        <v>164</v>
      </c>
      <c r="X65" s="27">
        <f>IF(ISNUMBER(F57),F57,NA())</f>
        <v>0.47095070422535201</v>
      </c>
      <c r="Y65" s="27">
        <f>IF(ISNUMBER(G57),G57,NA())</f>
        <v>0.39661319073083801</v>
      </c>
      <c r="Z65" s="27">
        <f>IF(ISNUMBER(H57),H57,NA())</f>
        <v>0</v>
      </c>
      <c r="AA65" s="27">
        <f>IF(ISNUMBER(I57),I57,NA())</f>
        <v>1.18233618233618</v>
      </c>
      <c r="AB65" s="27">
        <f>IF(ISNUMBER(J57),J57,NA())</f>
        <v>0.65023112480739598</v>
      </c>
    </row>
    <row r="66" spans="3:28" ht="11.25" customHeight="1" x14ac:dyDescent="0.25">
      <c r="C66" s="39">
        <v>7602</v>
      </c>
      <c r="D66" s="3" t="s">
        <v>208</v>
      </c>
      <c r="E66"/>
      <c r="F66" s="13">
        <v>0</v>
      </c>
      <c r="G66" s="56">
        <v>0</v>
      </c>
      <c r="H66" s="13">
        <v>0</v>
      </c>
      <c r="I66" s="13">
        <v>969000</v>
      </c>
      <c r="J66" s="13">
        <v>812000</v>
      </c>
      <c r="K66"/>
      <c r="L66"/>
      <c r="M66"/>
      <c r="N66"/>
      <c r="O66"/>
      <c r="P66" s="10"/>
      <c r="S66" s="25" t="s">
        <v>287</v>
      </c>
      <c r="T66" s="25">
        <v>4057045</v>
      </c>
      <c r="V66" s="118" t="str">
        <f>"Capital Structure " &amp;"("&amp;F40&amp;")"</f>
        <v>Capital Structure (2020Y)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61.068702290076303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1398000</v>
      </c>
      <c r="G69" s="56">
        <v>1487000</v>
      </c>
      <c r="H69" s="13">
        <v>0</v>
      </c>
      <c r="I69" s="13">
        <v>1516000</v>
      </c>
      <c r="J69" s="13">
        <v>1485000</v>
      </c>
      <c r="K69" s="4"/>
      <c r="L69" s="4"/>
      <c r="M69" s="4"/>
      <c r="N69"/>
      <c r="O69"/>
      <c r="P69" s="10"/>
      <c r="S69" s="25" t="s">
        <v>340</v>
      </c>
      <c r="T69" s="25">
        <v>4057049</v>
      </c>
      <c r="V69" s="28" t="str">
        <f>"Total Debt -"</f>
        <v>Total Debt -</v>
      </c>
      <c r="X69" s="47">
        <f>F44</f>
        <v>38.931297709923697</v>
      </c>
    </row>
    <row r="70" spans="3:28" ht="11.25" customHeight="1" x14ac:dyDescent="0.25">
      <c r="C70" s="39">
        <v>18630</v>
      </c>
      <c r="D70" s="3" t="s">
        <v>135</v>
      </c>
      <c r="F70" s="13">
        <v>444000</v>
      </c>
      <c r="G70" s="56">
        <v>547000</v>
      </c>
      <c r="H70" s="13">
        <v>0</v>
      </c>
      <c r="I70" s="13">
        <v>582000</v>
      </c>
      <c r="J70" s="13">
        <v>574000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3.0603174603174601</v>
      </c>
      <c r="Y71" s="27">
        <f>IF(ISNUMBER(G52),G52,NA())</f>
        <v>0</v>
      </c>
      <c r="Z71" s="27">
        <f>IF(ISNUMBER(H52),H52,NA())</f>
        <v>0</v>
      </c>
      <c r="AA71" s="27">
        <f>IF(ISNUMBER(I52),I52,NA())</f>
        <v>3.0239485981308398</v>
      </c>
      <c r="AB71" s="27">
        <f>IF(ISNUMBER(J52),J52,NA())</f>
        <v>2.95705689277899</v>
      </c>
    </row>
    <row r="72" spans="3:28" ht="11.25" customHeight="1" x14ac:dyDescent="0.25">
      <c r="C72" s="39">
        <v>18632</v>
      </c>
      <c r="D72" s="3" t="s">
        <v>137</v>
      </c>
      <c r="E72" s="5"/>
      <c r="F72" s="13">
        <v>245000</v>
      </c>
      <c r="G72" s="56">
        <v>279000</v>
      </c>
      <c r="H72" s="13">
        <v>0</v>
      </c>
      <c r="I72" s="13">
        <v>359000</v>
      </c>
      <c r="J72" s="13">
        <v>336000</v>
      </c>
      <c r="K72"/>
      <c r="L72"/>
      <c r="M72"/>
      <c r="N72"/>
      <c r="O72"/>
      <c r="P72" s="10"/>
      <c r="S72" s="25" t="s">
        <v>271</v>
      </c>
      <c r="T72" s="25">
        <v>4082886</v>
      </c>
    </row>
    <row r="73" spans="3:28" ht="11.25" customHeight="1" x14ac:dyDescent="0.25">
      <c r="C73" s="39">
        <v>18636</v>
      </c>
      <c r="D73" s="3" t="s">
        <v>138</v>
      </c>
      <c r="F73" s="13">
        <v>281000</v>
      </c>
      <c r="G73" s="56">
        <v>247000</v>
      </c>
      <c r="H73" s="13">
        <v>0</v>
      </c>
      <c r="I73" s="13">
        <v>137000</v>
      </c>
      <c r="J73" s="13">
        <v>172000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1081000</v>
      </c>
      <c r="G75" s="56">
        <v>1189000</v>
      </c>
      <c r="H75" s="13">
        <v>0</v>
      </c>
      <c r="I75" s="13">
        <v>1194000</v>
      </c>
      <c r="J75" s="13">
        <v>1202000</v>
      </c>
      <c r="K75"/>
      <c r="L75"/>
      <c r="M75"/>
      <c r="N75"/>
      <c r="O75"/>
      <c r="P75" s="10"/>
      <c r="S75" s="25" t="s">
        <v>16</v>
      </c>
      <c r="T75" s="25">
        <v>4056958</v>
      </c>
    </row>
    <row r="76" spans="3:28" ht="11.25" customHeight="1" x14ac:dyDescent="0.25">
      <c r="C76" s="39">
        <v>6200</v>
      </c>
      <c r="D76" s="3" t="s">
        <v>141</v>
      </c>
      <c r="F76" s="13">
        <v>630000</v>
      </c>
      <c r="G76" s="56">
        <v>527000</v>
      </c>
      <c r="H76" s="13">
        <v>0</v>
      </c>
      <c r="I76" s="13">
        <v>428000</v>
      </c>
      <c r="J76" s="13">
        <v>457000</v>
      </c>
      <c r="K76"/>
      <c r="L76"/>
      <c r="M76"/>
      <c r="N76"/>
      <c r="O76"/>
      <c r="P76" s="10"/>
      <c r="S76" s="25" t="s">
        <v>312</v>
      </c>
      <c r="T76" s="25">
        <v>4246977</v>
      </c>
    </row>
    <row r="77" spans="3:28" ht="11.25" customHeight="1" x14ac:dyDescent="0.25">
      <c r="C77" s="39">
        <v>28017</v>
      </c>
      <c r="D77" s="3" t="s">
        <v>150</v>
      </c>
      <c r="E77"/>
      <c r="F77" s="13">
        <v>630000</v>
      </c>
      <c r="G77" s="56">
        <v>554000</v>
      </c>
      <c r="H77" s="13">
        <v>0</v>
      </c>
      <c r="I77" s="13">
        <v>461000</v>
      </c>
      <c r="J77" s="13">
        <v>457000</v>
      </c>
      <c r="K77"/>
      <c r="L77"/>
      <c r="M77"/>
      <c r="N77"/>
      <c r="O77"/>
      <c r="P77" s="10"/>
      <c r="S77" s="25" t="s">
        <v>272</v>
      </c>
      <c r="T77" s="25">
        <v>4142320</v>
      </c>
    </row>
    <row r="78" spans="3:28" ht="11.25" customHeight="1" x14ac:dyDescent="0.25">
      <c r="C78" s="39">
        <v>4424</v>
      </c>
      <c r="D78" s="3" t="s">
        <v>142</v>
      </c>
      <c r="F78" s="13">
        <v>305000</v>
      </c>
      <c r="G78" s="56">
        <v>222000</v>
      </c>
      <c r="H78" s="13">
        <v>0</v>
      </c>
      <c r="I78" s="13">
        <v>229000</v>
      </c>
      <c r="J78" s="13">
        <v>231000</v>
      </c>
      <c r="K78"/>
      <c r="L78"/>
      <c r="M78"/>
      <c r="N78"/>
      <c r="O78"/>
      <c r="P78" s="10"/>
      <c r="S78" s="25" t="s">
        <v>273</v>
      </c>
      <c r="T78" s="25">
        <v>4237697</v>
      </c>
    </row>
    <row r="79" spans="3:28" ht="11.25" customHeight="1" x14ac:dyDescent="0.25">
      <c r="C79" s="39">
        <v>4427</v>
      </c>
      <c r="D79" s="3" t="s">
        <v>143</v>
      </c>
      <c r="F79" s="13">
        <v>67000</v>
      </c>
      <c r="G79" s="56">
        <v>42000</v>
      </c>
      <c r="H79" s="13">
        <v>0</v>
      </c>
      <c r="I79" s="13">
        <v>90000</v>
      </c>
      <c r="J79" s="13">
        <v>91000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238000</v>
      </c>
      <c r="G81" s="93">
        <v>180000</v>
      </c>
      <c r="H81" s="92">
        <v>0</v>
      </c>
      <c r="I81" s="92">
        <v>139000</v>
      </c>
      <c r="J81" s="92">
        <v>140000</v>
      </c>
      <c r="K81"/>
      <c r="L81"/>
      <c r="M81"/>
      <c r="N81"/>
      <c r="O81"/>
      <c r="P81" s="10"/>
      <c r="S81" s="25" t="s">
        <v>275</v>
      </c>
      <c r="T81" s="25">
        <v>4276419</v>
      </c>
    </row>
    <row r="82" spans="3:20" ht="11.25" customHeight="1" x14ac:dyDescent="0.25">
      <c r="C82" s="39">
        <v>833</v>
      </c>
      <c r="D82" s="94" t="s">
        <v>146</v>
      </c>
      <c r="E82" s="95"/>
      <c r="F82" s="96">
        <v>238000</v>
      </c>
      <c r="G82" s="97">
        <v>180000</v>
      </c>
      <c r="H82" s="96">
        <v>0</v>
      </c>
      <c r="I82" s="96">
        <v>139000</v>
      </c>
      <c r="J82" s="96">
        <v>140000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238000</v>
      </c>
      <c r="G84" s="56">
        <v>180000</v>
      </c>
      <c r="H84" s="13">
        <v>0</v>
      </c>
      <c r="I84" s="13">
        <v>139000</v>
      </c>
      <c r="J84" s="13">
        <v>140000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535000</v>
      </c>
      <c r="G87" s="56">
        <v>445000</v>
      </c>
      <c r="H87" s="13">
        <v>0</v>
      </c>
      <c r="I87" s="13">
        <v>415000</v>
      </c>
      <c r="J87" s="13">
        <v>422000</v>
      </c>
      <c r="K87"/>
      <c r="L87"/>
      <c r="M87"/>
      <c r="N87"/>
      <c r="O87"/>
      <c r="P87" s="10"/>
      <c r="S87" s="25" t="s">
        <v>21</v>
      </c>
      <c r="T87" s="25">
        <v>4057039</v>
      </c>
    </row>
    <row r="88" spans="3:20" ht="11.25" customHeight="1" x14ac:dyDescent="0.25">
      <c r="C88" s="39">
        <v>18807</v>
      </c>
      <c r="D88" s="3" t="s">
        <v>152</v>
      </c>
      <c r="E88"/>
      <c r="F88" s="13">
        <v>4946000</v>
      </c>
      <c r="G88" s="56">
        <v>4763000</v>
      </c>
      <c r="H88" s="13">
        <v>0</v>
      </c>
      <c r="I88" s="13">
        <v>3826000</v>
      </c>
      <c r="J88" s="13">
        <v>3809000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1000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6725000</v>
      </c>
      <c r="G92" s="97">
        <v>5855000</v>
      </c>
      <c r="H92" s="96">
        <v>0</v>
      </c>
      <c r="I92" s="96">
        <v>4797000</v>
      </c>
      <c r="J92" s="96">
        <v>4822000</v>
      </c>
      <c r="K92"/>
      <c r="L92"/>
      <c r="M92"/>
      <c r="N92"/>
      <c r="O92"/>
      <c r="P92" s="10"/>
      <c r="S92" s="25" t="s">
        <v>24</v>
      </c>
      <c r="T92" s="25">
        <v>4004172</v>
      </c>
    </row>
    <row r="93" spans="3:20" ht="11.25" customHeight="1" x14ac:dyDescent="0.25">
      <c r="C93" s="39">
        <v>6361</v>
      </c>
      <c r="D93" s="3" t="s">
        <v>157</v>
      </c>
      <c r="E93"/>
      <c r="F93" s="13">
        <v>1136000</v>
      </c>
      <c r="G93" s="56">
        <v>1122000</v>
      </c>
      <c r="H93" s="13">
        <v>0</v>
      </c>
      <c r="I93" s="13">
        <v>351000</v>
      </c>
      <c r="J93" s="13">
        <v>649000</v>
      </c>
      <c r="K93"/>
      <c r="L93"/>
      <c r="M93"/>
      <c r="N93"/>
      <c r="O93"/>
      <c r="P93" s="10"/>
      <c r="S93" s="25" t="s">
        <v>25</v>
      </c>
      <c r="T93" s="25">
        <v>4000672</v>
      </c>
    </row>
    <row r="94" spans="3:20" ht="11.25" customHeight="1" x14ac:dyDescent="0.25">
      <c r="C94" s="39">
        <v>6148</v>
      </c>
      <c r="D94" s="3" t="s">
        <v>158</v>
      </c>
      <c r="E94"/>
      <c r="F94" s="13">
        <v>1260000</v>
      </c>
      <c r="G94" s="56">
        <v>1510000</v>
      </c>
      <c r="H94" s="13">
        <v>0</v>
      </c>
      <c r="I94" s="13">
        <v>1285000</v>
      </c>
      <c r="J94" s="13">
        <v>987000</v>
      </c>
      <c r="K94"/>
      <c r="L94"/>
      <c r="M94"/>
      <c r="N94"/>
      <c r="O94"/>
      <c r="P94" s="10"/>
      <c r="S94" s="25" t="s">
        <v>26</v>
      </c>
      <c r="T94" s="25">
        <v>4059402</v>
      </c>
    </row>
    <row r="95" spans="3:20" ht="11.25" customHeight="1" x14ac:dyDescent="0.25">
      <c r="C95" s="39">
        <v>18082</v>
      </c>
      <c r="D95" s="3" t="s">
        <v>159</v>
      </c>
      <c r="E95"/>
      <c r="F95" s="13">
        <v>252000</v>
      </c>
      <c r="G95" s="56">
        <v>354000</v>
      </c>
      <c r="H95" s="13">
        <v>0</v>
      </c>
      <c r="I95" s="13">
        <v>526000</v>
      </c>
      <c r="J95" s="13">
        <v>587000</v>
      </c>
      <c r="K95"/>
      <c r="L95"/>
      <c r="M95"/>
      <c r="N95"/>
      <c r="O95"/>
      <c r="P95" s="10"/>
      <c r="S95" s="25" t="s">
        <v>27</v>
      </c>
      <c r="T95" s="25">
        <v>4057080</v>
      </c>
    </row>
    <row r="96" spans="3:20" ht="11.25" customHeight="1" x14ac:dyDescent="0.25">
      <c r="C96" s="39">
        <v>845</v>
      </c>
      <c r="D96" s="3" t="s">
        <v>173</v>
      </c>
      <c r="E96"/>
      <c r="F96" s="13">
        <v>1785000</v>
      </c>
      <c r="G96" s="56">
        <v>2077000</v>
      </c>
      <c r="H96" s="13">
        <v>0</v>
      </c>
      <c r="I96" s="13">
        <v>1330000</v>
      </c>
      <c r="J96" s="13">
        <v>1342000</v>
      </c>
      <c r="K96"/>
      <c r="L96"/>
      <c r="M96"/>
      <c r="N96"/>
      <c r="O96"/>
      <c r="P96" s="10"/>
      <c r="S96" s="25" t="s">
        <v>28</v>
      </c>
      <c r="T96" s="25">
        <v>4057041</v>
      </c>
    </row>
    <row r="97" spans="3:20" ht="11.25" customHeight="1" x14ac:dyDescent="0.25">
      <c r="C97" s="39">
        <v>49691</v>
      </c>
      <c r="D97" s="32" t="s">
        <v>192</v>
      </c>
      <c r="E97"/>
      <c r="F97" s="13">
        <v>2800000</v>
      </c>
      <c r="G97" s="56">
        <v>1716000</v>
      </c>
      <c r="H97" s="13">
        <v>0</v>
      </c>
      <c r="I97" s="13">
        <v>1531000</v>
      </c>
      <c r="J97" s="13">
        <v>1536000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2800000</v>
      </c>
      <c r="G99" s="97">
        <v>1716000</v>
      </c>
      <c r="H99" s="96">
        <v>0</v>
      </c>
      <c r="I99" s="96">
        <v>1531000</v>
      </c>
      <c r="J99" s="96">
        <v>1536000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4585000</v>
      </c>
      <c r="G101" s="56">
        <v>3793000</v>
      </c>
      <c r="H101" s="13">
        <v>0</v>
      </c>
      <c r="I101" s="13">
        <v>2861000</v>
      </c>
      <c r="J101" s="13">
        <v>2878000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447000</v>
      </c>
      <c r="G104" s="56">
        <v>318000</v>
      </c>
      <c r="H104" s="13">
        <v>0</v>
      </c>
      <c r="I104" s="13">
        <v>356000</v>
      </c>
      <c r="J104" s="13">
        <v>379000</v>
      </c>
      <c r="K104"/>
      <c r="L104"/>
      <c r="M104"/>
      <c r="N104"/>
      <c r="O104"/>
      <c r="P104" s="10"/>
      <c r="S104" s="25" t="s">
        <v>410</v>
      </c>
      <c r="T104" s="25">
        <v>4057043</v>
      </c>
    </row>
    <row r="105" spans="3:20" ht="11.25" customHeight="1" x14ac:dyDescent="0.25">
      <c r="C105" s="39">
        <v>4993</v>
      </c>
      <c r="D105" s="3" t="s">
        <v>168</v>
      </c>
      <c r="E105"/>
      <c r="F105" s="13">
        <v>-1008000</v>
      </c>
      <c r="G105" s="56">
        <v>-729000</v>
      </c>
      <c r="H105" s="13">
        <v>0</v>
      </c>
      <c r="I105" s="13">
        <v>-234000</v>
      </c>
      <c r="J105" s="13">
        <v>-180000</v>
      </c>
      <c r="K105"/>
      <c r="L105"/>
      <c r="M105"/>
      <c r="N105"/>
      <c r="O105"/>
      <c r="P105" s="10"/>
      <c r="S105" s="25" t="s">
        <v>261</v>
      </c>
      <c r="T105" s="25">
        <v>4057083</v>
      </c>
    </row>
    <row r="106" spans="3:20" ht="11.25" customHeight="1" x14ac:dyDescent="0.25">
      <c r="C106" s="39">
        <v>4992</v>
      </c>
      <c r="D106" s="3" t="s">
        <v>169</v>
      </c>
      <c r="E106"/>
      <c r="F106" s="13">
        <v>556000</v>
      </c>
      <c r="G106" s="56">
        <v>480000</v>
      </c>
      <c r="H106" s="13">
        <v>0</v>
      </c>
      <c r="I106" s="13">
        <v>-150000</v>
      </c>
      <c r="J106" s="13">
        <v>-217000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-5000</v>
      </c>
      <c r="G108" s="56">
        <v>69000</v>
      </c>
      <c r="H108" s="13">
        <v>0</v>
      </c>
      <c r="I108" s="13">
        <v>-28000</v>
      </c>
      <c r="J108" s="13">
        <v>-18000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3.7548315847597999</v>
      </c>
      <c r="G111" s="55">
        <v>0</v>
      </c>
      <c r="H111" s="14">
        <v>0</v>
      </c>
      <c r="I111" s="14">
        <v>2.89455189108988</v>
      </c>
      <c r="J111" s="14">
        <v>2.8987007609089499</v>
      </c>
      <c r="K111"/>
      <c r="L111"/>
      <c r="M111"/>
      <c r="N111"/>
      <c r="O111"/>
      <c r="P111" s="10"/>
      <c r="S111" s="25" t="s">
        <v>291</v>
      </c>
      <c r="T111" s="25">
        <v>4062444</v>
      </c>
    </row>
    <row r="112" spans="3:20" ht="11.25" customHeight="1" x14ac:dyDescent="0.25">
      <c r="C112" s="39">
        <v>284</v>
      </c>
      <c r="D112" s="3" t="s">
        <v>166</v>
      </c>
      <c r="E112"/>
      <c r="F112" s="14">
        <v>9.8428453267162901</v>
      </c>
      <c r="G112" s="55">
        <v>0</v>
      </c>
      <c r="H112" s="14">
        <v>0</v>
      </c>
      <c r="I112" s="14">
        <v>8.7195169763977098</v>
      </c>
      <c r="J112" s="14">
        <v>9.2500825900231192</v>
      </c>
      <c r="K112"/>
      <c r="L112"/>
      <c r="M112"/>
      <c r="N112"/>
      <c r="O112"/>
      <c r="P112" s="10"/>
      <c r="S112" s="25" t="s">
        <v>36</v>
      </c>
      <c r="T112" s="25">
        <v>4057103</v>
      </c>
    </row>
    <row r="113" spans="2:20" ht="11.25" customHeight="1" x14ac:dyDescent="0.25">
      <c r="C113" s="39">
        <v>18791</v>
      </c>
      <c r="D113" s="76" t="s">
        <v>172</v>
      </c>
      <c r="E113" s="61"/>
      <c r="F113" s="100">
        <v>5.4763000460193298</v>
      </c>
      <c r="G113" s="101">
        <v>0</v>
      </c>
      <c r="H113" s="100">
        <v>0</v>
      </c>
      <c r="I113" s="100">
        <v>4.8123945124853904</v>
      </c>
      <c r="J113" s="100">
        <v>4.8867751647105004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10C00F1-17E1-4AE1-89FD-34AE5EE43614}">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4AD5-6829-4B8F-90BB-A7064894AB93}">
  <sheetPr codeName="Sheet58">
    <outlinePr summaryRight="0"/>
    <pageSetUpPr autoPageBreaks="0"/>
  </sheetPr>
  <dimension ref="A1:AB460"/>
  <sheetViews>
    <sheetView showGridLines="0" topLeftCell="A9"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70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NorthWestern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_xll.SNL.Clients.Office.Excel.Functions.SNLTable(1,NWE!F20:G20,NWE!C24:C35,NWE!F21:G21,,"Options:Curr=USD,Mag=SNLstandard,ConvMethod=SNLrecommended")</f>
        <v>SNLTable</v>
      </c>
      <c r="D20" s="10"/>
      <c r="E20" s="10"/>
      <c r="F20" s="22">
        <f>VLOOKUP(V40,S:T,2,FALSE)</f>
        <v>4057053</v>
      </c>
      <c r="G20" s="51">
        <f>F20</f>
        <v>4057053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373</v>
      </c>
      <c r="H24" s="129"/>
      <c r="I24"/>
      <c r="J24"/>
      <c r="K24"/>
      <c r="L24"/>
      <c r="M24"/>
      <c r="N24"/>
      <c r="O24"/>
      <c r="P24" s="10"/>
      <c r="V24" t="str">
        <f>SUBSTITUTE(Company_Name,"&amp;","&amp;amp;")</f>
        <v>NorthWestern Corporation</v>
      </c>
    </row>
    <row r="25" spans="3:27" ht="11.25" customHeight="1" x14ac:dyDescent="0.25">
      <c r="C25" s="39">
        <v>44942</v>
      </c>
      <c r="D25" s="23" t="s">
        <v>126</v>
      </c>
      <c r="E25" s="10"/>
      <c r="F25" s="74" t="s">
        <v>284</v>
      </c>
      <c r="G25" s="75" t="s">
        <v>375</v>
      </c>
      <c r="H25" s="129"/>
      <c r="I25"/>
      <c r="J25"/>
      <c r="K25"/>
      <c r="L25"/>
      <c r="M25"/>
      <c r="N25"/>
      <c r="O25"/>
      <c r="P25" s="10"/>
    </row>
    <row r="26" spans="3:27" ht="11.25" customHeight="1" x14ac:dyDescent="0.25">
      <c r="C26" s="39">
        <v>44944</v>
      </c>
      <c r="D26" s="76" t="s">
        <v>125</v>
      </c>
      <c r="E26" s="61"/>
      <c r="F26" s="77">
        <v>39521</v>
      </c>
      <c r="G26" s="78">
        <v>37940</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382</v>
      </c>
      <c r="G28" s="52" t="s">
        <v>181</v>
      </c>
      <c r="H28" s="129"/>
      <c r="I28"/>
      <c r="J28"/>
      <c r="K28"/>
      <c r="L28"/>
      <c r="M28"/>
      <c r="N28"/>
      <c r="O28"/>
      <c r="P28" s="10"/>
    </row>
    <row r="29" spans="3:27" ht="11.25" customHeight="1" x14ac:dyDescent="0.25">
      <c r="C29" s="48">
        <v>44952</v>
      </c>
      <c r="D29" s="76" t="s">
        <v>125</v>
      </c>
      <c r="E29" s="61"/>
      <c r="F29" s="77">
        <v>40276</v>
      </c>
      <c r="G29" s="78">
        <v>44853</v>
      </c>
      <c r="H29" s="130"/>
      <c r="I29"/>
      <c r="J29"/>
      <c r="K29"/>
      <c r="L29"/>
      <c r="M29"/>
      <c r="N29"/>
      <c r="O29"/>
      <c r="P29" s="10"/>
    </row>
    <row r="30" spans="3:27" ht="11.25" customHeight="1" x14ac:dyDescent="0.25">
      <c r="C30" s="39">
        <v>44965</v>
      </c>
      <c r="D30" s="2" t="s">
        <v>131</v>
      </c>
      <c r="E30"/>
      <c r="F30" s="24" t="s">
        <v>378</v>
      </c>
      <c r="G30" s="52" t="s">
        <v>383</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39521</v>
      </c>
      <c r="G32" s="78">
        <v>44692</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381</v>
      </c>
      <c r="G34" s="52" t="s">
        <v>181</v>
      </c>
      <c r="H34" s="129"/>
      <c r="I34"/>
      <c r="J34"/>
      <c r="K34"/>
      <c r="L34"/>
      <c r="M34"/>
      <c r="N34"/>
      <c r="O34"/>
      <c r="P34" s="10"/>
    </row>
    <row r="35" spans="3:24" ht="11.25" customHeight="1" x14ac:dyDescent="0.25">
      <c r="C35" s="39">
        <v>44948</v>
      </c>
      <c r="D35" s="23" t="s">
        <v>125</v>
      </c>
      <c r="E35" s="10"/>
      <c r="F35" s="30">
        <v>40577</v>
      </c>
      <c r="G35" s="53">
        <v>44692</v>
      </c>
      <c r="H35" s="130"/>
      <c r="I35" s="10"/>
      <c r="J35"/>
      <c r="K35"/>
      <c r="L35"/>
      <c r="M35"/>
      <c r="N35"/>
      <c r="O35"/>
      <c r="P35" s="10"/>
    </row>
    <row r="36" spans="3:24" ht="11.25" hidden="1" customHeight="1" outlineLevel="1" x14ac:dyDescent="0.25">
      <c r="C36" s="12" t="str">
        <f>_xll.SNL.Clients.Office.Excel.Functions.SNLTable(1,NWE!F36:J36,NWE!C41:C113,NWE!F37:J37,,"Options:Curr=USD,Mag=SNLstandard,ConvMethod=SNLrecommended")</f>
        <v>SNLTable</v>
      </c>
      <c r="E36"/>
      <c r="F36" s="11">
        <f>F20</f>
        <v>4057053</v>
      </c>
      <c r="G36" s="54">
        <f>F20</f>
        <v>4057053</v>
      </c>
      <c r="H36" s="11">
        <f>F20</f>
        <v>4057053</v>
      </c>
      <c r="I36" s="11">
        <f>F20</f>
        <v>4057053</v>
      </c>
      <c r="J36" s="11">
        <f>F20</f>
        <v>4057053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NorthWestern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47.788616866589898</v>
      </c>
      <c r="G42" s="55">
        <v>46.081326833333499</v>
      </c>
      <c r="H42" s="31">
        <v>47.465253497927797</v>
      </c>
      <c r="I42" s="14">
        <v>47.760281685984999</v>
      </c>
      <c r="J42" s="14">
        <v>45.701435865204097</v>
      </c>
      <c r="K42"/>
      <c r="L42"/>
      <c r="M42"/>
      <c r="N42"/>
      <c r="O42"/>
      <c r="P42" s="10"/>
      <c r="S42" s="25" t="s">
        <v>335</v>
      </c>
      <c r="T42" s="25">
        <v>4056935</v>
      </c>
      <c r="V42" s="8" t="str">
        <f>_xll.SNL.Clients.Office.Excel.Functions.SNLTable(1,NWE!X42,NWE!W48:W56,NWE!X43,,"Options:Curr=USD,Mag=SNLstandard,ConvMethod=SNLrecommended")</f>
        <v>SNLTable</v>
      </c>
      <c r="W42" s="3"/>
      <c r="X42" s="7">
        <f>F36</f>
        <v>4057053</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52.211383133410102</v>
      </c>
      <c r="G44" s="55">
        <v>53.918673166666501</v>
      </c>
      <c r="H44" s="31">
        <v>52.534746502072203</v>
      </c>
      <c r="I44" s="14">
        <v>52.239718314015001</v>
      </c>
      <c r="J44" s="14">
        <v>54.298564134795903</v>
      </c>
      <c r="K44"/>
      <c r="L44"/>
      <c r="M44"/>
      <c r="N44"/>
      <c r="O44"/>
      <c r="P44" s="10"/>
      <c r="S44" s="25" t="s">
        <v>408</v>
      </c>
      <c r="T44" s="25">
        <v>4024697</v>
      </c>
      <c r="V44" s="3"/>
      <c r="W44" s="3"/>
      <c r="X44" s="7">
        <v>1</v>
      </c>
    </row>
    <row r="45" spans="3:24" ht="11.25" customHeight="1" x14ac:dyDescent="0.25">
      <c r="C45" s="39">
        <v>18861</v>
      </c>
      <c r="D45" s="3" t="s">
        <v>163</v>
      </c>
      <c r="E45"/>
      <c r="F45" s="14">
        <v>52.152661284409199</v>
      </c>
      <c r="G45" s="55">
        <v>51.643126516164799</v>
      </c>
      <c r="H45" s="31">
        <v>52.445011280334199</v>
      </c>
      <c r="I45" s="14">
        <v>52.183213915130302</v>
      </c>
      <c r="J45" s="14">
        <v>46.1260550379005</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2.9429831116425</v>
      </c>
      <c r="G47" s="55">
        <v>2.4398215097302001</v>
      </c>
      <c r="H47" s="14">
        <v>2.9121260571380501</v>
      </c>
      <c r="I47" s="14">
        <v>2.8946384310997102</v>
      </c>
      <c r="J47" s="14">
        <v>2.8579887257582799</v>
      </c>
      <c r="K47"/>
      <c r="L47"/>
      <c r="M47"/>
      <c r="N47"/>
      <c r="O47"/>
      <c r="P47" s="10"/>
      <c r="S47" s="25" t="s">
        <v>215</v>
      </c>
      <c r="T47" s="25">
        <v>4056955</v>
      </c>
      <c r="V47" s="3"/>
      <c r="W47" s="3"/>
      <c r="X47" s="7"/>
    </row>
    <row r="48" spans="3:24" ht="11.25" customHeight="1" x14ac:dyDescent="0.25">
      <c r="C48" s="39">
        <v>18778</v>
      </c>
      <c r="D48" s="3" t="s">
        <v>197</v>
      </c>
      <c r="E48"/>
      <c r="F48" s="14">
        <v>2.9429831116425</v>
      </c>
      <c r="G48" s="55">
        <v>2.4398215097302001</v>
      </c>
      <c r="H48" s="14">
        <v>2.9121260571380501</v>
      </c>
      <c r="I48" s="14">
        <v>2.8946384310997102</v>
      </c>
      <c r="J48" s="14">
        <v>2.8579887257582799</v>
      </c>
      <c r="K48" s="4"/>
      <c r="L48" s="4"/>
      <c r="M48" s="4"/>
      <c r="N48" s="4"/>
      <c r="O48" s="4"/>
      <c r="P48" s="44"/>
      <c r="Q48" s="44"/>
      <c r="S48" s="25" t="s">
        <v>5</v>
      </c>
      <c r="T48" s="25">
        <v>4022309</v>
      </c>
      <c r="V48" s="17" t="s">
        <v>174</v>
      </c>
      <c r="W48" s="114">
        <v>7597</v>
      </c>
      <c r="X48" s="20">
        <v>2875</v>
      </c>
    </row>
    <row r="49" spans="3:28" ht="11.25" customHeight="1" x14ac:dyDescent="0.25">
      <c r="C49" s="39">
        <v>7270</v>
      </c>
      <c r="D49" s="3" t="s">
        <v>148</v>
      </c>
      <c r="E49"/>
      <c r="F49" s="14">
        <v>5.0323462220039703</v>
      </c>
      <c r="G49" s="55">
        <v>4.3455460066933904</v>
      </c>
      <c r="H49" s="14">
        <v>4.7354104430512898</v>
      </c>
      <c r="I49" s="14">
        <v>4.8344784102274199</v>
      </c>
      <c r="J49" s="14">
        <v>4.7090491312877303</v>
      </c>
      <c r="K49"/>
      <c r="L49"/>
      <c r="M49"/>
      <c r="N49"/>
      <c r="O49"/>
      <c r="P49" s="10"/>
      <c r="S49" s="25" t="s">
        <v>6</v>
      </c>
      <c r="T49" s="25">
        <v>4057038</v>
      </c>
      <c r="V49" s="17" t="s">
        <v>175</v>
      </c>
      <c r="W49" s="114">
        <v>7598</v>
      </c>
      <c r="X49" s="20">
        <v>520759</v>
      </c>
    </row>
    <row r="50" spans="3:28" ht="11.25" customHeight="1" x14ac:dyDescent="0.25">
      <c r="C50" s="39">
        <v>11512</v>
      </c>
      <c r="D50" s="3" t="s">
        <v>198</v>
      </c>
      <c r="E50"/>
      <c r="F50" s="14">
        <v>5.0323462220039703</v>
      </c>
      <c r="G50" s="55">
        <v>4.3455460066933904</v>
      </c>
      <c r="H50" s="14">
        <v>4.7354104430512898</v>
      </c>
      <c r="I50" s="14">
        <v>4.8344784102274199</v>
      </c>
      <c r="J50" s="14">
        <v>4.7090491312877303</v>
      </c>
      <c r="K50"/>
      <c r="L50"/>
      <c r="M50"/>
      <c r="N50"/>
      <c r="O50"/>
      <c r="P50" s="10"/>
      <c r="S50" s="25" t="s">
        <v>269</v>
      </c>
      <c r="T50" s="25">
        <v>4135391</v>
      </c>
      <c r="V50" s="18" t="s">
        <v>176</v>
      </c>
      <c r="W50" s="115">
        <v>7599</v>
      </c>
      <c r="X50" s="20">
        <v>103337</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303596</v>
      </c>
    </row>
    <row r="52" spans="3:28" ht="11.25" customHeight="1" x14ac:dyDescent="0.25">
      <c r="C52" s="39">
        <v>18788</v>
      </c>
      <c r="D52" s="3" t="s">
        <v>210</v>
      </c>
      <c r="E52"/>
      <c r="F52" s="14">
        <v>5.2892697284683896</v>
      </c>
      <c r="G52" s="55">
        <v>5.4593167118689996</v>
      </c>
      <c r="H52" s="14">
        <v>4.8198761178712797</v>
      </c>
      <c r="I52" s="14">
        <v>4.6340709984394497</v>
      </c>
      <c r="J52" s="14">
        <v>4.8270143461819099</v>
      </c>
      <c r="K52"/>
      <c r="L52"/>
      <c r="M52"/>
      <c r="N52"/>
      <c r="O52"/>
      <c r="P52" s="10"/>
      <c r="S52" s="25" t="s">
        <v>7</v>
      </c>
      <c r="T52" s="25">
        <v>4007308</v>
      </c>
      <c r="V52" s="19" t="s">
        <v>178</v>
      </c>
      <c r="W52" s="114">
        <v>7601</v>
      </c>
      <c r="X52" s="20">
        <v>106865</v>
      </c>
    </row>
    <row r="53" spans="3:28" ht="11.25" customHeight="1" x14ac:dyDescent="0.25">
      <c r="C53" s="39">
        <v>18794</v>
      </c>
      <c r="D53" s="3" t="s">
        <v>199</v>
      </c>
      <c r="E53"/>
      <c r="F53" s="14">
        <v>4.6360142622285796</v>
      </c>
      <c r="G53" s="55">
        <v>4.1407366855348497</v>
      </c>
      <c r="H53" s="14">
        <v>4.6781040939117302</v>
      </c>
      <c r="I53" s="14">
        <v>4.58964212723399</v>
      </c>
      <c r="J53" s="14">
        <v>4.5552879559126698</v>
      </c>
      <c r="K53"/>
      <c r="L53"/>
      <c r="M53"/>
      <c r="N53"/>
      <c r="O53"/>
      <c r="P53" s="10"/>
      <c r="S53" s="25" t="s">
        <v>217</v>
      </c>
      <c r="T53" s="25">
        <v>4272394</v>
      </c>
      <c r="V53" s="17" t="s">
        <v>179</v>
      </c>
      <c r="W53" s="114">
        <v>7602</v>
      </c>
      <c r="X53" s="20">
        <v>1530000</v>
      </c>
    </row>
    <row r="54" spans="3:28" ht="11.25" customHeight="1" x14ac:dyDescent="0.25">
      <c r="C54" s="39">
        <v>18792</v>
      </c>
      <c r="D54" s="3" t="s">
        <v>200</v>
      </c>
      <c r="E54"/>
      <c r="F54" s="14">
        <v>14.105133360612401</v>
      </c>
      <c r="G54" s="55">
        <v>13.5390161707464</v>
      </c>
      <c r="H54" s="14">
        <v>16.380833478217198</v>
      </c>
      <c r="I54" s="14">
        <v>16.224918403876099</v>
      </c>
      <c r="J54" s="14">
        <v>16.391015105752398</v>
      </c>
      <c r="K54"/>
      <c r="L54"/>
      <c r="M54"/>
      <c r="N54"/>
      <c r="O54"/>
      <c r="P54" s="10"/>
      <c r="S54" s="25" t="s">
        <v>8</v>
      </c>
      <c r="T54" s="25">
        <v>4006321</v>
      </c>
      <c r="V54" s="26" t="s">
        <v>183</v>
      </c>
      <c r="W54" s="116"/>
      <c r="X54" s="20"/>
    </row>
    <row r="55" spans="3:28" ht="11.25" customHeight="1" x14ac:dyDescent="0.25">
      <c r="C55" s="39">
        <v>11576</v>
      </c>
      <c r="D55" s="3" t="s">
        <v>201</v>
      </c>
      <c r="E55"/>
      <c r="F55" s="14">
        <v>3.3483357174883102</v>
      </c>
      <c r="G55" s="55">
        <v>4.6374519687642</v>
      </c>
      <c r="H55" s="14">
        <v>4.1211343459418499</v>
      </c>
      <c r="I55" s="14">
        <v>5.1525525068487203</v>
      </c>
      <c r="J55" s="14">
        <v>4.49802195896513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70</v>
      </c>
    </row>
    <row r="57" spans="3:28" ht="11.25" customHeight="1" x14ac:dyDescent="0.25">
      <c r="C57" s="39">
        <v>6419</v>
      </c>
      <c r="D57" s="3" t="s">
        <v>164</v>
      </c>
      <c r="E57"/>
      <c r="F57" s="14">
        <v>1.15317852081698</v>
      </c>
      <c r="G57" s="55">
        <v>0.661802698408955</v>
      </c>
      <c r="H57" s="14">
        <v>0.90265266987168902</v>
      </c>
      <c r="I57" s="14">
        <v>0.80022420167776598</v>
      </c>
      <c r="J57" s="14">
        <v>0.46874594693770399</v>
      </c>
      <c r="K57"/>
      <c r="L57"/>
      <c r="M57"/>
      <c r="N57"/>
      <c r="O57"/>
      <c r="P57" s="10"/>
      <c r="S57" s="25" t="s">
        <v>338</v>
      </c>
      <c r="T57" s="25">
        <v>4963960</v>
      </c>
    </row>
    <row r="58" spans="3:28" ht="11.25" customHeight="1" x14ac:dyDescent="0.25">
      <c r="C58" s="39">
        <v>4963</v>
      </c>
      <c r="D58" s="3" t="s">
        <v>202</v>
      </c>
      <c r="E58"/>
      <c r="F58" s="14">
        <v>1.0925485305249001</v>
      </c>
      <c r="G58" s="55">
        <v>1.1700764034351501</v>
      </c>
      <c r="H58" s="14">
        <v>1.1068042964179201</v>
      </c>
      <c r="I58" s="14">
        <v>1.09378999599461</v>
      </c>
      <c r="J58" s="14">
        <v>1.1881150582434401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2875</v>
      </c>
      <c r="G61" s="56">
        <v>102668</v>
      </c>
      <c r="H61" s="13">
        <v>2476</v>
      </c>
      <c r="I61" s="13">
        <v>2298</v>
      </c>
      <c r="J61" s="13">
        <v>321689</v>
      </c>
      <c r="K61"/>
      <c r="L61"/>
      <c r="M61"/>
      <c r="N61"/>
      <c r="O61"/>
      <c r="P61" s="10"/>
      <c r="S61" s="25" t="s">
        <v>409</v>
      </c>
      <c r="T61" s="25">
        <v>4086899</v>
      </c>
      <c r="V61" s="28" t="s">
        <v>148</v>
      </c>
      <c r="X61" s="27">
        <f>IF(ISNUMBER(F49),F49,NA())</f>
        <v>5.0323462220039703</v>
      </c>
      <c r="Y61" s="27">
        <f>IF(ISNUMBER(G49),G49,NA())</f>
        <v>4.3455460066933904</v>
      </c>
      <c r="Z61" s="27">
        <f>IF(ISNUMBER(H49),H49,NA())</f>
        <v>4.7354104430512898</v>
      </c>
      <c r="AA61" s="27">
        <f>IF(ISNUMBER(I49),I49,NA())</f>
        <v>4.8344784102274199</v>
      </c>
      <c r="AB61" s="27">
        <f>IF(ISNUMBER(J49),J49,NA())</f>
        <v>4.7090491312877303</v>
      </c>
    </row>
    <row r="62" spans="3:28" ht="11.25" customHeight="1" x14ac:dyDescent="0.25">
      <c r="C62" s="39">
        <v>7598</v>
      </c>
      <c r="D62" s="3" t="s">
        <v>204</v>
      </c>
      <c r="E62"/>
      <c r="F62" s="13">
        <v>520759</v>
      </c>
      <c r="G62" s="56">
        <v>2875</v>
      </c>
      <c r="H62" s="13">
        <v>291668</v>
      </c>
      <c r="I62" s="13">
        <v>20476</v>
      </c>
      <c r="J62" s="13">
        <v>2298</v>
      </c>
      <c r="K62"/>
      <c r="L62"/>
      <c r="M62"/>
      <c r="N62"/>
      <c r="O62"/>
      <c r="P62" s="10"/>
      <c r="S62" s="25" t="s">
        <v>11</v>
      </c>
      <c r="T62" s="25">
        <v>4056975</v>
      </c>
      <c r="V62" s="118" t="s">
        <v>187</v>
      </c>
    </row>
    <row r="63" spans="3:28" ht="11.25" customHeight="1" x14ac:dyDescent="0.25">
      <c r="C63" s="39">
        <v>7599</v>
      </c>
      <c r="D63" s="3" t="s">
        <v>205</v>
      </c>
      <c r="E63"/>
      <c r="F63" s="13">
        <v>103337</v>
      </c>
      <c r="G63" s="56">
        <v>369758</v>
      </c>
      <c r="H63" s="13">
        <v>2875</v>
      </c>
      <c r="I63" s="13">
        <v>292668</v>
      </c>
      <c r="J63" s="13">
        <v>2476</v>
      </c>
      <c r="K63"/>
      <c r="L63"/>
      <c r="M63"/>
      <c r="N63"/>
      <c r="O63"/>
      <c r="P63" s="10"/>
      <c r="S63" s="25" t="s">
        <v>270</v>
      </c>
      <c r="T63" s="25">
        <v>4098671</v>
      </c>
      <c r="V63" s="28" t="s">
        <v>188</v>
      </c>
    </row>
    <row r="64" spans="3:28" ht="11.25" customHeight="1" x14ac:dyDescent="0.25">
      <c r="C64" s="39">
        <v>7600</v>
      </c>
      <c r="D64" s="3" t="s">
        <v>206</v>
      </c>
      <c r="E64"/>
      <c r="F64" s="13">
        <v>303596</v>
      </c>
      <c r="G64" s="56">
        <v>3337</v>
      </c>
      <c r="H64" s="13">
        <v>147757</v>
      </c>
      <c r="I64" s="13">
        <v>2875</v>
      </c>
      <c r="J64" s="13">
        <v>2668</v>
      </c>
      <c r="K64"/>
      <c r="L64"/>
      <c r="M64"/>
      <c r="N64"/>
      <c r="O64"/>
      <c r="P64" s="10"/>
      <c r="S64" s="25" t="s">
        <v>395</v>
      </c>
      <c r="T64" s="25">
        <v>4545218</v>
      </c>
      <c r="V64" s="28" t="s">
        <v>189</v>
      </c>
    </row>
    <row r="65" spans="3:28" ht="11.25" customHeight="1" x14ac:dyDescent="0.25">
      <c r="C65" s="39">
        <v>7601</v>
      </c>
      <c r="D65" s="3" t="s">
        <v>207</v>
      </c>
      <c r="E65"/>
      <c r="F65" s="13">
        <v>106865</v>
      </c>
      <c r="G65" s="56">
        <v>303596</v>
      </c>
      <c r="H65" s="13">
        <v>3338</v>
      </c>
      <c r="I65" s="13">
        <v>3097</v>
      </c>
      <c r="J65" s="13">
        <v>2875</v>
      </c>
      <c r="K65"/>
      <c r="L65"/>
      <c r="M65"/>
      <c r="N65"/>
      <c r="O65"/>
      <c r="P65" s="10"/>
      <c r="S65" s="25" t="s">
        <v>218</v>
      </c>
      <c r="T65" s="25">
        <v>4057157</v>
      </c>
      <c r="V65" s="28" t="s">
        <v>164</v>
      </c>
      <c r="X65" s="27">
        <f>IF(ISNUMBER(F57),F57,NA())</f>
        <v>1.15317852081698</v>
      </c>
      <c r="Y65" s="27">
        <f>IF(ISNUMBER(G57),G57,NA())</f>
        <v>0.661802698408955</v>
      </c>
      <c r="Z65" s="27">
        <f>IF(ISNUMBER(H57),H57,NA())</f>
        <v>0.90265266987168902</v>
      </c>
      <c r="AA65" s="27">
        <f>IF(ISNUMBER(I57),I57,NA())</f>
        <v>0.80022420167776598</v>
      </c>
      <c r="AB65" s="27">
        <f>IF(ISNUMBER(J57),J57,NA())</f>
        <v>0.46874594693770399</v>
      </c>
    </row>
    <row r="66" spans="3:28" ht="11.25" customHeight="1" x14ac:dyDescent="0.25">
      <c r="C66" s="39">
        <v>7602</v>
      </c>
      <c r="D66" s="3" t="s">
        <v>208</v>
      </c>
      <c r="E66"/>
      <c r="F66" s="13">
        <v>1530000</v>
      </c>
      <c r="G66" s="56">
        <v>1663842</v>
      </c>
      <c r="H66" s="13">
        <v>1805082</v>
      </c>
      <c r="I66" s="13">
        <v>1803144</v>
      </c>
      <c r="J66" s="13">
        <v>1805312</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47.788616866589898</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1372316</v>
      </c>
      <c r="G69" s="56">
        <v>1198670</v>
      </c>
      <c r="H69" s="13">
        <v>1257910</v>
      </c>
      <c r="I69" s="13">
        <v>1192009</v>
      </c>
      <c r="J69" s="13">
        <v>1305652</v>
      </c>
      <c r="K69" s="4"/>
      <c r="L69" s="4"/>
      <c r="M69" s="4"/>
      <c r="N69"/>
      <c r="O69"/>
      <c r="P69" s="10"/>
      <c r="S69" s="25" t="s">
        <v>340</v>
      </c>
      <c r="T69" s="25">
        <v>4057049</v>
      </c>
      <c r="V69" s="28" t="str">
        <f>"Total Debt -"</f>
        <v>Total Debt -</v>
      </c>
      <c r="X69" s="47">
        <f>F44</f>
        <v>52.211383133410102</v>
      </c>
    </row>
    <row r="70" spans="3:28" ht="11.25" customHeight="1" x14ac:dyDescent="0.25">
      <c r="C70" s="39">
        <v>18630</v>
      </c>
      <c r="D70" s="3" t="s">
        <v>135</v>
      </c>
      <c r="F70" s="13">
        <v>294820</v>
      </c>
      <c r="G70" s="56">
        <v>236581</v>
      </c>
      <c r="H70" s="13">
        <v>239589</v>
      </c>
      <c r="I70" s="13">
        <v>194608</v>
      </c>
      <c r="J70" s="13">
        <v>334029</v>
      </c>
      <c r="K70"/>
      <c r="L70"/>
      <c r="M70"/>
      <c r="N70"/>
      <c r="O70"/>
      <c r="P70" s="10"/>
      <c r="S70" s="25" t="s">
        <v>14</v>
      </c>
      <c r="T70" s="25">
        <v>4010420</v>
      </c>
      <c r="V70" s="118" t="s">
        <v>211</v>
      </c>
    </row>
    <row r="71" spans="3:28" ht="11.25" customHeight="1" x14ac:dyDescent="0.25">
      <c r="C71" s="39">
        <v>18631</v>
      </c>
      <c r="D71" s="3" t="s">
        <v>136</v>
      </c>
      <c r="F71" s="13">
        <v>130728</v>
      </c>
      <c r="G71" s="56">
        <v>69609</v>
      </c>
      <c r="H71" s="13">
        <v>78431</v>
      </c>
      <c r="I71" s="13">
        <v>78275</v>
      </c>
      <c r="J71" s="13">
        <v>76320</v>
      </c>
      <c r="K71"/>
      <c r="L71"/>
      <c r="M71"/>
      <c r="N71"/>
      <c r="O71"/>
      <c r="P71" s="10"/>
      <c r="S71" s="25" t="s">
        <v>15</v>
      </c>
      <c r="T71" s="25">
        <v>4065694</v>
      </c>
      <c r="V71" s="28" t="s">
        <v>210</v>
      </c>
      <c r="X71" s="27">
        <f>IF(ISNUMBER(F52),F52,NA())</f>
        <v>5.2892697284683896</v>
      </c>
      <c r="Y71" s="27">
        <f>IF(ISNUMBER(G52),G52,NA())</f>
        <v>5.4593167118689996</v>
      </c>
      <c r="Z71" s="27">
        <f>IF(ISNUMBER(H52),H52,NA())</f>
        <v>4.8198761178712797</v>
      </c>
      <c r="AA71" s="27">
        <f>IF(ISNUMBER(I52),I52,NA())</f>
        <v>4.6340709984394497</v>
      </c>
      <c r="AB71" s="27">
        <f>IF(ISNUMBER(J52),J52,NA())</f>
        <v>4.8270143461819099</v>
      </c>
    </row>
    <row r="72" spans="3:28" ht="11.25" customHeight="1" x14ac:dyDescent="0.25">
      <c r="C72" s="39">
        <v>18632</v>
      </c>
      <c r="D72" s="3" t="s">
        <v>137</v>
      </c>
      <c r="E72" s="5"/>
      <c r="F72" s="13">
        <v>208303</v>
      </c>
      <c r="G72" s="56">
        <v>202991</v>
      </c>
      <c r="H72" s="13">
        <v>209052</v>
      </c>
      <c r="I72" s="13">
        <v>0</v>
      </c>
      <c r="J72" s="13">
        <v>0</v>
      </c>
      <c r="K72"/>
      <c r="L72"/>
      <c r="M72"/>
      <c r="N72"/>
      <c r="O72"/>
      <c r="P72" s="10"/>
      <c r="S72" s="25" t="s">
        <v>271</v>
      </c>
      <c r="T72" s="25">
        <v>4082886</v>
      </c>
    </row>
    <row r="73" spans="3:28" ht="11.25" customHeight="1" x14ac:dyDescent="0.25">
      <c r="C73" s="39">
        <v>18636</v>
      </c>
      <c r="D73" s="3" t="s">
        <v>138</v>
      </c>
      <c r="F73" s="13">
        <v>187467</v>
      </c>
      <c r="G73" s="56">
        <v>179644</v>
      </c>
      <c r="H73" s="13">
        <v>172923</v>
      </c>
      <c r="I73" s="13">
        <v>174476</v>
      </c>
      <c r="J73" s="13">
        <v>166137</v>
      </c>
      <c r="K73"/>
      <c r="L73"/>
      <c r="M73"/>
      <c r="N73"/>
      <c r="O73"/>
      <c r="P73" s="10"/>
      <c r="S73" s="25" t="s">
        <v>396</v>
      </c>
      <c r="T73" s="25">
        <v>4235589</v>
      </c>
    </row>
    <row r="74" spans="3:28" ht="11.25" customHeight="1" x14ac:dyDescent="0.25">
      <c r="C74" s="39">
        <v>18635</v>
      </c>
      <c r="D74" s="3" t="s">
        <v>139</v>
      </c>
      <c r="F74" s="13">
        <v>101873</v>
      </c>
      <c r="G74" s="56">
        <v>94124</v>
      </c>
      <c r="H74" s="13">
        <v>109177</v>
      </c>
      <c r="I74" s="13">
        <v>307119</v>
      </c>
      <c r="J74" s="13">
        <v>294803</v>
      </c>
      <c r="K74"/>
      <c r="L74"/>
      <c r="M74"/>
      <c r="N74"/>
      <c r="O74"/>
      <c r="P74" s="10"/>
      <c r="S74" s="25" t="s">
        <v>288</v>
      </c>
      <c r="T74" s="25">
        <v>4304864</v>
      </c>
    </row>
    <row r="75" spans="3:28" ht="11.25" customHeight="1" x14ac:dyDescent="0.25">
      <c r="C75" s="39">
        <v>18634</v>
      </c>
      <c r="D75" s="3" t="s">
        <v>140</v>
      </c>
      <c r="F75" s="13">
        <v>1096635</v>
      </c>
      <c r="G75" s="56">
        <v>962466</v>
      </c>
      <c r="H75" s="13">
        <v>981060</v>
      </c>
      <c r="I75" s="13">
        <v>925737</v>
      </c>
      <c r="J75" s="13">
        <v>1033903</v>
      </c>
      <c r="K75"/>
      <c r="L75"/>
      <c r="M75"/>
      <c r="N75"/>
      <c r="O75"/>
      <c r="P75" s="10"/>
      <c r="S75" s="25" t="s">
        <v>16</v>
      </c>
      <c r="T75" s="25">
        <v>4056958</v>
      </c>
    </row>
    <row r="76" spans="3:28" ht="11.25" customHeight="1" x14ac:dyDescent="0.25">
      <c r="C76" s="39">
        <v>6200</v>
      </c>
      <c r="D76" s="3" t="s">
        <v>141</v>
      </c>
      <c r="F76" s="13">
        <v>471400</v>
      </c>
      <c r="G76" s="56">
        <v>420701</v>
      </c>
      <c r="H76" s="13">
        <v>450186</v>
      </c>
      <c r="I76" s="13">
        <v>444714</v>
      </c>
      <c r="J76" s="13">
        <v>434471</v>
      </c>
      <c r="K76"/>
      <c r="L76"/>
      <c r="M76"/>
      <c r="N76"/>
      <c r="O76"/>
      <c r="P76" s="10"/>
      <c r="S76" s="25" t="s">
        <v>312</v>
      </c>
      <c r="T76" s="25">
        <v>4246977</v>
      </c>
    </row>
    <row r="77" spans="3:28" ht="11.25" customHeight="1" x14ac:dyDescent="0.25">
      <c r="C77" s="39">
        <v>28017</v>
      </c>
      <c r="D77" s="3" t="s">
        <v>150</v>
      </c>
      <c r="E77"/>
      <c r="F77" s="13">
        <v>471400</v>
      </c>
      <c r="G77" s="56">
        <v>420701</v>
      </c>
      <c r="H77" s="13">
        <v>450186</v>
      </c>
      <c r="I77" s="13">
        <v>444714</v>
      </c>
      <c r="J77" s="13">
        <v>434471</v>
      </c>
      <c r="K77"/>
      <c r="L77"/>
      <c r="M77"/>
      <c r="N77"/>
      <c r="O77"/>
      <c r="P77" s="10"/>
      <c r="S77" s="25" t="s">
        <v>272</v>
      </c>
      <c r="T77" s="25">
        <v>4142320</v>
      </c>
    </row>
    <row r="78" spans="3:28" ht="11.25" customHeight="1" x14ac:dyDescent="0.25">
      <c r="C78" s="39">
        <v>4424</v>
      </c>
      <c r="D78" s="3" t="s">
        <v>142</v>
      </c>
      <c r="F78" s="13">
        <v>190259</v>
      </c>
      <c r="G78" s="56">
        <v>144245</v>
      </c>
      <c r="H78" s="13">
        <v>182195</v>
      </c>
      <c r="I78" s="13">
        <v>178250</v>
      </c>
      <c r="J78" s="13">
        <v>176071</v>
      </c>
      <c r="K78"/>
      <c r="L78"/>
      <c r="M78"/>
      <c r="N78"/>
      <c r="O78"/>
      <c r="P78" s="10"/>
      <c r="S78" s="25" t="s">
        <v>273</v>
      </c>
      <c r="T78" s="25">
        <v>4237697</v>
      </c>
    </row>
    <row r="79" spans="3:28" ht="11.25" customHeight="1" x14ac:dyDescent="0.25">
      <c r="C79" s="39">
        <v>4427</v>
      </c>
      <c r="D79" s="3" t="s">
        <v>143</v>
      </c>
      <c r="F79" s="13">
        <v>3419</v>
      </c>
      <c r="G79" s="56">
        <v>-10970</v>
      </c>
      <c r="H79" s="13">
        <v>-19925</v>
      </c>
      <c r="I79" s="13">
        <v>-18710</v>
      </c>
      <c r="J79" s="13">
        <v>13368</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186840</v>
      </c>
      <c r="G81" s="93">
        <v>155215</v>
      </c>
      <c r="H81" s="92">
        <v>202120</v>
      </c>
      <c r="I81" s="92">
        <v>196960</v>
      </c>
      <c r="J81" s="92">
        <v>162703</v>
      </c>
      <c r="K81"/>
      <c r="L81"/>
      <c r="M81"/>
      <c r="N81"/>
      <c r="O81"/>
      <c r="P81" s="10"/>
      <c r="S81" s="25" t="s">
        <v>275</v>
      </c>
      <c r="T81" s="25">
        <v>4276419</v>
      </c>
    </row>
    <row r="82" spans="3:20" ht="11.25" customHeight="1" x14ac:dyDescent="0.25">
      <c r="C82" s="39">
        <v>833</v>
      </c>
      <c r="D82" s="94" t="s">
        <v>146</v>
      </c>
      <c r="E82" s="95"/>
      <c r="F82" s="96">
        <v>186840</v>
      </c>
      <c r="G82" s="97">
        <v>155215</v>
      </c>
      <c r="H82" s="96">
        <v>202120</v>
      </c>
      <c r="I82" s="96">
        <v>196960</v>
      </c>
      <c r="J82" s="96">
        <v>162703</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186840</v>
      </c>
      <c r="G84" s="56">
        <v>155215</v>
      </c>
      <c r="H84" s="13">
        <v>202120</v>
      </c>
      <c r="I84" s="13">
        <v>196960</v>
      </c>
      <c r="J84" s="13">
        <v>162703</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437795</v>
      </c>
      <c r="G87" s="56">
        <v>308680</v>
      </c>
      <c r="H87" s="13">
        <v>301727</v>
      </c>
      <c r="I87" s="13">
        <v>277685</v>
      </c>
      <c r="J87" s="13">
        <v>296359</v>
      </c>
      <c r="K87"/>
      <c r="L87"/>
      <c r="M87"/>
      <c r="N87"/>
      <c r="O87"/>
      <c r="P87" s="10"/>
      <c r="S87" s="25" t="s">
        <v>21</v>
      </c>
      <c r="T87" s="25">
        <v>4057039</v>
      </c>
    </row>
    <row r="88" spans="3:20" ht="11.25" customHeight="1" x14ac:dyDescent="0.25">
      <c r="C88" s="39">
        <v>18807</v>
      </c>
      <c r="D88" s="3" t="s">
        <v>152</v>
      </c>
      <c r="E88"/>
      <c r="F88" s="13">
        <v>5247232</v>
      </c>
      <c r="G88" s="56">
        <v>4952935</v>
      </c>
      <c r="H88" s="13">
        <v>4704606</v>
      </c>
      <c r="I88" s="13">
        <v>4521318</v>
      </c>
      <c r="J88" s="13">
        <v>4358265</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357586</v>
      </c>
      <c r="G91" s="93">
        <v>357586</v>
      </c>
      <c r="H91" s="92">
        <v>357586</v>
      </c>
      <c r="I91" s="92">
        <v>357586</v>
      </c>
      <c r="J91" s="92">
        <v>357586</v>
      </c>
      <c r="K91"/>
      <c r="L91"/>
      <c r="M91"/>
      <c r="N91"/>
      <c r="O91"/>
      <c r="P91" s="10"/>
      <c r="S91" s="25" t="s">
        <v>23</v>
      </c>
      <c r="T91" s="25">
        <v>4056982</v>
      </c>
    </row>
    <row r="92" spans="3:20" ht="11.25" customHeight="1" x14ac:dyDescent="0.25">
      <c r="C92" s="39">
        <v>220</v>
      </c>
      <c r="D92" s="98" t="s">
        <v>156</v>
      </c>
      <c r="E92" s="95"/>
      <c r="F92" s="96">
        <v>6780443</v>
      </c>
      <c r="G92" s="97">
        <v>6389449</v>
      </c>
      <c r="H92" s="96">
        <v>6083486</v>
      </c>
      <c r="I92" s="96">
        <v>5644376</v>
      </c>
      <c r="J92" s="96">
        <v>5420917</v>
      </c>
      <c r="K92"/>
      <c r="L92"/>
      <c r="M92"/>
      <c r="N92"/>
      <c r="O92"/>
      <c r="P92" s="10"/>
      <c r="S92" s="25" t="s">
        <v>24</v>
      </c>
      <c r="T92" s="25">
        <v>4004172</v>
      </c>
    </row>
    <row r="93" spans="3:20" ht="11.25" customHeight="1" x14ac:dyDescent="0.25">
      <c r="C93" s="39">
        <v>6361</v>
      </c>
      <c r="D93" s="3" t="s">
        <v>157</v>
      </c>
      <c r="E93"/>
      <c r="F93" s="13">
        <v>379642</v>
      </c>
      <c r="G93" s="56">
        <v>466423</v>
      </c>
      <c r="H93" s="13">
        <v>334267</v>
      </c>
      <c r="I93" s="13">
        <v>347009</v>
      </c>
      <c r="J93" s="13">
        <v>632238</v>
      </c>
      <c r="K93"/>
      <c r="L93"/>
      <c r="M93"/>
      <c r="N93"/>
      <c r="O93"/>
      <c r="P93" s="10"/>
      <c r="S93" s="25" t="s">
        <v>25</v>
      </c>
      <c r="T93" s="25">
        <v>4000672</v>
      </c>
    </row>
    <row r="94" spans="3:20" ht="11.25" customHeight="1" x14ac:dyDescent="0.25">
      <c r="C94" s="39">
        <v>6148</v>
      </c>
      <c r="D94" s="3" t="s">
        <v>158</v>
      </c>
      <c r="E94"/>
      <c r="F94" s="13">
        <v>2553375</v>
      </c>
      <c r="G94" s="56">
        <v>2330032</v>
      </c>
      <c r="H94" s="13">
        <v>2253023</v>
      </c>
      <c r="I94" s="13">
        <v>2122260</v>
      </c>
      <c r="J94" s="13">
        <v>1815629</v>
      </c>
      <c r="K94"/>
      <c r="L94"/>
      <c r="M94"/>
      <c r="N94"/>
      <c r="O94"/>
      <c r="P94" s="10"/>
      <c r="S94" s="25" t="s">
        <v>26</v>
      </c>
      <c r="T94" s="25">
        <v>4059402</v>
      </c>
    </row>
    <row r="95" spans="3:20" ht="11.25" customHeight="1" x14ac:dyDescent="0.25">
      <c r="C95" s="39">
        <v>18082</v>
      </c>
      <c r="D95" s="3" t="s">
        <v>159</v>
      </c>
      <c r="E95"/>
      <c r="F95" s="13">
        <v>369319</v>
      </c>
      <c r="G95" s="56">
        <v>410703</v>
      </c>
      <c r="H95" s="13">
        <v>384849</v>
      </c>
      <c r="I95" s="13">
        <v>399822</v>
      </c>
      <c r="J95" s="13">
        <v>415705</v>
      </c>
      <c r="K95"/>
      <c r="L95"/>
      <c r="M95"/>
      <c r="N95"/>
      <c r="O95"/>
      <c r="P95" s="10"/>
      <c r="S95" s="25" t="s">
        <v>27</v>
      </c>
      <c r="T95" s="25">
        <v>4057080</v>
      </c>
    </row>
    <row r="96" spans="3:20" ht="11.25" customHeight="1" x14ac:dyDescent="0.25">
      <c r="C96" s="39">
        <v>845</v>
      </c>
      <c r="D96" s="3" t="s">
        <v>173</v>
      </c>
      <c r="E96"/>
      <c r="F96" s="13">
        <v>2556250</v>
      </c>
      <c r="G96" s="56">
        <v>2432700</v>
      </c>
      <c r="H96" s="13">
        <v>2256878</v>
      </c>
      <c r="I96" s="13">
        <v>2124558</v>
      </c>
      <c r="J96" s="13">
        <v>2137318</v>
      </c>
      <c r="K96"/>
      <c r="L96"/>
      <c r="M96"/>
      <c r="N96"/>
      <c r="O96"/>
      <c r="P96" s="10"/>
      <c r="S96" s="25" t="s">
        <v>28</v>
      </c>
      <c r="T96" s="25">
        <v>4057041</v>
      </c>
    </row>
    <row r="97" spans="3:20" ht="11.25" customHeight="1" x14ac:dyDescent="0.25">
      <c r="C97" s="39">
        <v>49691</v>
      </c>
      <c r="D97" s="32" t="s">
        <v>192</v>
      </c>
      <c r="E97"/>
      <c r="F97" s="13">
        <v>2339713</v>
      </c>
      <c r="G97" s="56">
        <v>2079095</v>
      </c>
      <c r="H97" s="13">
        <v>2039094</v>
      </c>
      <c r="I97" s="13">
        <v>1942382</v>
      </c>
      <c r="J97" s="13">
        <v>1798915</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2339713</v>
      </c>
      <c r="G99" s="97">
        <v>2079095</v>
      </c>
      <c r="H99" s="96">
        <v>2039094</v>
      </c>
      <c r="I99" s="96">
        <v>1942382</v>
      </c>
      <c r="J99" s="96">
        <v>1798915</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4895963</v>
      </c>
      <c r="G101" s="56">
        <v>4511795</v>
      </c>
      <c r="H101" s="13">
        <v>4295972</v>
      </c>
      <c r="I101" s="13">
        <v>4066940</v>
      </c>
      <c r="J101" s="13">
        <v>3936233</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219978</v>
      </c>
      <c r="G104" s="56">
        <v>352149</v>
      </c>
      <c r="H104" s="13">
        <v>296720</v>
      </c>
      <c r="I104" s="13">
        <v>381985</v>
      </c>
      <c r="J104" s="13">
        <v>322738</v>
      </c>
      <c r="K104"/>
      <c r="L104"/>
      <c r="M104"/>
      <c r="N104"/>
      <c r="O104"/>
      <c r="P104" s="10"/>
      <c r="S104" s="25" t="s">
        <v>410</v>
      </c>
      <c r="T104" s="25">
        <v>4057043</v>
      </c>
    </row>
    <row r="105" spans="3:20" ht="11.25" customHeight="1" x14ac:dyDescent="0.25">
      <c r="C105" s="39">
        <v>4993</v>
      </c>
      <c r="D105" s="3" t="s">
        <v>168</v>
      </c>
      <c r="E105"/>
      <c r="F105" s="13">
        <v>-435833</v>
      </c>
      <c r="G105" s="56">
        <v>-405804</v>
      </c>
      <c r="H105" s="13">
        <v>-316151</v>
      </c>
      <c r="I105" s="13">
        <v>-304899</v>
      </c>
      <c r="J105" s="13">
        <v>-276059</v>
      </c>
      <c r="K105"/>
      <c r="L105"/>
      <c r="M105"/>
      <c r="N105"/>
      <c r="O105"/>
      <c r="P105" s="10"/>
      <c r="S105" s="25" t="s">
        <v>261</v>
      </c>
      <c r="T105" s="25">
        <v>4057083</v>
      </c>
    </row>
    <row r="106" spans="3:20" ht="11.25" customHeight="1" x14ac:dyDescent="0.25">
      <c r="C106" s="39">
        <v>4992</v>
      </c>
      <c r="D106" s="3" t="s">
        <v>169</v>
      </c>
      <c r="E106"/>
      <c r="F106" s="13">
        <v>217521</v>
      </c>
      <c r="G106" s="56">
        <v>58681</v>
      </c>
      <c r="H106" s="13">
        <v>16190</v>
      </c>
      <c r="I106" s="13">
        <v>-73804</v>
      </c>
      <c r="J106" s="13">
        <v>-44155</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1666</v>
      </c>
      <c r="G108" s="56">
        <v>5026</v>
      </c>
      <c r="H108" s="13">
        <v>-3241</v>
      </c>
      <c r="I108" s="13">
        <v>3282</v>
      </c>
      <c r="J108" s="13">
        <v>2524</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2.8394458202347699</v>
      </c>
      <c r="G111" s="55">
        <v>2.5601603772275898</v>
      </c>
      <c r="H111" s="14">
        <v>3.5006406742249201</v>
      </c>
      <c r="I111" s="14">
        <v>3.6020258011831601</v>
      </c>
      <c r="J111" s="14">
        <v>2.9386931193539398</v>
      </c>
      <c r="K111"/>
      <c r="L111"/>
      <c r="M111"/>
      <c r="N111"/>
      <c r="O111"/>
      <c r="P111" s="10"/>
      <c r="S111" s="25" t="s">
        <v>291</v>
      </c>
      <c r="T111" s="25">
        <v>4062444</v>
      </c>
    </row>
    <row r="112" spans="3:20" ht="11.25" customHeight="1" x14ac:dyDescent="0.25">
      <c r="C112" s="39">
        <v>284</v>
      </c>
      <c r="D112" s="3" t="s">
        <v>166</v>
      </c>
      <c r="E112"/>
      <c r="F112" s="14">
        <v>8.5441015963371605</v>
      </c>
      <c r="G112" s="55">
        <v>7.5459943034950401</v>
      </c>
      <c r="H112" s="14">
        <v>10.112153245249701</v>
      </c>
      <c r="I112" s="14">
        <v>10.5004696515782</v>
      </c>
      <c r="J112" s="14">
        <v>9.4573337233612307</v>
      </c>
      <c r="K112"/>
      <c r="L112"/>
      <c r="M112"/>
      <c r="N112"/>
      <c r="O112"/>
      <c r="P112" s="10"/>
      <c r="S112" s="25" t="s">
        <v>36</v>
      </c>
      <c r="T112" s="25">
        <v>4057103</v>
      </c>
    </row>
    <row r="113" spans="2:20" ht="11.25" customHeight="1" x14ac:dyDescent="0.25">
      <c r="C113" s="39">
        <v>18791</v>
      </c>
      <c r="D113" s="76" t="s">
        <v>172</v>
      </c>
      <c r="E113" s="61"/>
      <c r="F113" s="100">
        <v>3.9921938124200902</v>
      </c>
      <c r="G113" s="101">
        <v>3.5651619831398702</v>
      </c>
      <c r="H113" s="100">
        <v>4.8486026113534502</v>
      </c>
      <c r="I113" s="100">
        <v>5.0033507983409997</v>
      </c>
      <c r="J113" s="100">
        <v>4.2619324376978902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C797CE2E-E06C-4C46-BE64-E679DA06C23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158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CD33D-4C2D-437F-B5A6-B8728B362D89}">
  <sheetPr codeName="Sheet28">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73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OGE Energy 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_xll.SNL.Clients.Office.Excel.Functions.SNLTable(1,OGE!F20:G20,OGE!C24:C35,OGE!F21:G21,,"Options:Curr=USD,Mag=SNLstandard,ConvMethod=SNLrecommended")</f>
        <v>SNLTable</v>
      </c>
      <c r="D20" s="10"/>
      <c r="E20" s="10"/>
      <c r="F20" s="22">
        <f>VLOOKUP(V40,S:T,2,FALSE)</f>
        <v>4057055</v>
      </c>
      <c r="G20" s="51">
        <f>F20</f>
        <v>4057055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OGE Energy Corp.</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44698</v>
      </c>
      <c r="G26" s="78"/>
      <c r="H26" s="130"/>
      <c r="I26" s="10"/>
      <c r="J26"/>
      <c r="K26"/>
      <c r="L26"/>
      <c r="M26"/>
      <c r="N26" s="4"/>
      <c r="O26" s="4"/>
      <c r="P26" s="44"/>
      <c r="Q26" s="44"/>
    </row>
    <row r="27" spans="3:27" ht="11.25" customHeight="1" x14ac:dyDescent="0.25">
      <c r="C27" s="39">
        <v>44949</v>
      </c>
      <c r="D27" s="2" t="s">
        <v>130</v>
      </c>
      <c r="E27"/>
      <c r="F27" s="24" t="s">
        <v>373</v>
      </c>
      <c r="G27" s="52" t="s">
        <v>285</v>
      </c>
      <c r="H27" s="129"/>
      <c r="I27"/>
      <c r="J27"/>
      <c r="K27"/>
      <c r="L27"/>
      <c r="M27"/>
      <c r="N27"/>
      <c r="O27"/>
      <c r="P27" s="10"/>
    </row>
    <row r="28" spans="3:27" ht="11.25" customHeight="1" x14ac:dyDescent="0.25">
      <c r="C28" s="39">
        <v>44950</v>
      </c>
      <c r="D28" s="3" t="s">
        <v>126</v>
      </c>
      <c r="E28"/>
      <c r="F28" s="24" t="s">
        <v>375</v>
      </c>
      <c r="G28" s="52" t="s">
        <v>373</v>
      </c>
      <c r="H28" s="129"/>
      <c r="I28"/>
      <c r="J28"/>
      <c r="K28"/>
      <c r="L28"/>
      <c r="M28"/>
      <c r="N28"/>
      <c r="O28"/>
      <c r="P28" s="10"/>
    </row>
    <row r="29" spans="3:27" ht="11.25" customHeight="1" x14ac:dyDescent="0.25">
      <c r="C29" s="48">
        <v>44952</v>
      </c>
      <c r="D29" s="76" t="s">
        <v>125</v>
      </c>
      <c r="E29" s="61"/>
      <c r="F29" s="77">
        <v>43064</v>
      </c>
      <c r="G29" s="78">
        <v>44601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v>37140</v>
      </c>
      <c r="G35" s="53">
        <v>44601</v>
      </c>
      <c r="H35" s="130"/>
      <c r="I35" s="10"/>
      <c r="J35"/>
      <c r="K35"/>
      <c r="L35"/>
      <c r="M35"/>
      <c r="N35"/>
      <c r="O35"/>
      <c r="P35" s="10"/>
    </row>
    <row r="36" spans="3:24" ht="11.25" hidden="1" customHeight="1" outlineLevel="1" x14ac:dyDescent="0.25">
      <c r="C36" s="12" t="str">
        <f>_xll.SNL.Clients.Office.Excel.Functions.SNLTable(1,OGE!F36:J36,OGE!C41:C113,OGE!F37:J37,,"Options:Curr=USD,Mag=SNLstandard,ConvMethod=SNLrecommended")</f>
        <v>SNLTable</v>
      </c>
      <c r="E36"/>
      <c r="F36" s="11">
        <f>F20</f>
        <v>4057055</v>
      </c>
      <c r="G36" s="54">
        <f>F20</f>
        <v>4057055</v>
      </c>
      <c r="H36" s="11">
        <f>F20</f>
        <v>4057055</v>
      </c>
      <c r="I36" s="11">
        <f>F20</f>
        <v>4057055</v>
      </c>
      <c r="J36" s="11">
        <f>F20</f>
        <v>4057055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OGE Energy 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44.686687524787402</v>
      </c>
      <c r="G42" s="55">
        <v>50.000688373373698</v>
      </c>
      <c r="H42" s="31">
        <v>55.2485819152486</v>
      </c>
      <c r="I42" s="14">
        <v>55.999720357941797</v>
      </c>
      <c r="J42" s="14">
        <v>54.867571841741601</v>
      </c>
      <c r="K42"/>
      <c r="L42"/>
      <c r="M42"/>
      <c r="N42"/>
      <c r="O42"/>
      <c r="P42" s="10"/>
      <c r="S42" s="25" t="s">
        <v>335</v>
      </c>
      <c r="T42" s="25">
        <v>4056935</v>
      </c>
      <c r="V42" s="8" t="str">
        <f>_xll.SNL.Clients.Office.Excel.Functions.SNLTable(1,OGE!X42,OGE!W48:W56,OGE!X43,,"Options:Curr=USD,Mag=SNLstandard,ConvMethod=SNLrecommended")</f>
        <v>SNLTable</v>
      </c>
      <c r="W42" s="3"/>
      <c r="X42" s="7">
        <f>F36</f>
        <v>4057055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55.313312475212598</v>
      </c>
      <c r="G44" s="55">
        <v>49.999311626626302</v>
      </c>
      <c r="H44" s="31">
        <v>44.7514180847514</v>
      </c>
      <c r="I44" s="14">
        <v>44.000279642058203</v>
      </c>
      <c r="J44" s="14">
        <v>45.132428158258399</v>
      </c>
      <c r="K44"/>
      <c r="L44"/>
      <c r="M44"/>
      <c r="N44"/>
      <c r="O44"/>
      <c r="P44" s="10"/>
      <c r="S44" s="25" t="s">
        <v>408</v>
      </c>
      <c r="T44" s="25">
        <v>4024697</v>
      </c>
      <c r="V44" s="3"/>
      <c r="W44" s="3"/>
      <c r="X44" s="7">
        <v>1</v>
      </c>
    </row>
    <row r="45" spans="3:24" ht="11.25" customHeight="1" x14ac:dyDescent="0.25">
      <c r="C45" s="39">
        <v>18861</v>
      </c>
      <c r="D45" s="3" t="s">
        <v>163</v>
      </c>
      <c r="E45"/>
      <c r="F45" s="14">
        <v>49.949323579958602</v>
      </c>
      <c r="G45" s="55">
        <v>48.691402216562302</v>
      </c>
      <c r="H45" s="31">
        <v>43.1738405071738</v>
      </c>
      <c r="I45" s="14">
        <v>40.504753914988797</v>
      </c>
      <c r="J45" s="14">
        <v>39.174229580133598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3.3634116192830699</v>
      </c>
      <c r="G47" s="55">
        <v>3.2556109725685798</v>
      </c>
      <c r="H47" s="14">
        <v>3.34638354346384</v>
      </c>
      <c r="I47" s="14">
        <v>2.9194991055456199</v>
      </c>
      <c r="J47" s="14">
        <v>3.2873918417799799</v>
      </c>
      <c r="K47"/>
      <c r="L47"/>
      <c r="M47"/>
      <c r="N47"/>
      <c r="O47"/>
      <c r="P47" s="10"/>
      <c r="S47" s="25" t="s">
        <v>215</v>
      </c>
      <c r="T47" s="25">
        <v>4056955</v>
      </c>
      <c r="V47" s="3"/>
      <c r="W47" s="3"/>
      <c r="X47" s="7"/>
    </row>
    <row r="48" spans="3:24" ht="11.25" customHeight="1" x14ac:dyDescent="0.25">
      <c r="C48" s="39">
        <v>18778</v>
      </c>
      <c r="D48" s="3" t="s">
        <v>197</v>
      </c>
      <c r="E48"/>
      <c r="F48" s="14">
        <v>3.3634116192830699</v>
      </c>
      <c r="G48" s="55">
        <v>3.2556109725685798</v>
      </c>
      <c r="H48" s="14">
        <v>3.34638354346384</v>
      </c>
      <c r="I48" s="14">
        <v>2.9194991055456199</v>
      </c>
      <c r="J48" s="14">
        <v>3.2873918417799799</v>
      </c>
      <c r="K48" s="4"/>
      <c r="L48" s="4"/>
      <c r="M48" s="4"/>
      <c r="N48" s="4"/>
      <c r="O48" s="4"/>
      <c r="P48" s="44"/>
      <c r="Q48" s="44"/>
      <c r="S48" s="25" t="s">
        <v>5</v>
      </c>
      <c r="T48" s="25">
        <v>4022309</v>
      </c>
      <c r="V48" s="17" t="s">
        <v>174</v>
      </c>
      <c r="W48" s="114">
        <v>7597</v>
      </c>
      <c r="X48" s="20">
        <v>486900</v>
      </c>
    </row>
    <row r="49" spans="3:28" ht="11.25" customHeight="1" x14ac:dyDescent="0.25">
      <c r="C49" s="39">
        <v>7270</v>
      </c>
      <c r="D49" s="3" t="s">
        <v>148</v>
      </c>
      <c r="E49"/>
      <c r="F49" s="14">
        <v>9.1775110549589396</v>
      </c>
      <c r="G49" s="55">
        <v>1.5690851735015801</v>
      </c>
      <c r="H49" s="14">
        <v>6.53346855983773</v>
      </c>
      <c r="I49" s="14">
        <v>6.25192307692308</v>
      </c>
      <c r="J49" s="14">
        <v>6.9332406119610601</v>
      </c>
      <c r="K49"/>
      <c r="L49"/>
      <c r="M49"/>
      <c r="N49"/>
      <c r="O49"/>
      <c r="P49" s="10"/>
      <c r="S49" s="25" t="s">
        <v>6</v>
      </c>
      <c r="T49" s="25">
        <v>4057038</v>
      </c>
      <c r="V49" s="17" t="s">
        <v>175</v>
      </c>
      <c r="W49" s="114">
        <v>7598</v>
      </c>
      <c r="X49" s="20">
        <v>1000000</v>
      </c>
    </row>
    <row r="50" spans="3:28" ht="11.25" customHeight="1" x14ac:dyDescent="0.25">
      <c r="C50" s="39">
        <v>11512</v>
      </c>
      <c r="D50" s="3" t="s">
        <v>198</v>
      </c>
      <c r="E50"/>
      <c r="F50" s="14">
        <v>7.0562223626026501</v>
      </c>
      <c r="G50" s="55">
        <v>6.4902208201892702</v>
      </c>
      <c r="H50" s="14">
        <v>6.53346855983773</v>
      </c>
      <c r="I50" s="14">
        <v>6.25192307692308</v>
      </c>
      <c r="J50" s="14">
        <v>6.9332406119610601</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79400</v>
      </c>
    </row>
    <row r="52" spans="3:28" ht="11.25" customHeight="1" x14ac:dyDescent="0.25">
      <c r="C52" s="39">
        <v>18788</v>
      </c>
      <c r="D52" s="3" t="s">
        <v>210</v>
      </c>
      <c r="E52"/>
      <c r="F52" s="14">
        <v>3.2451128854625599</v>
      </c>
      <c r="G52" s="55">
        <v>14.199085243264999</v>
      </c>
      <c r="H52" s="14">
        <v>3.4724335092621299</v>
      </c>
      <c r="I52" s="14">
        <v>3.25493437916538</v>
      </c>
      <c r="J52" s="14">
        <v>3.1595411233701101</v>
      </c>
      <c r="K52"/>
      <c r="L52"/>
      <c r="M52"/>
      <c r="N52"/>
      <c r="O52"/>
      <c r="P52" s="10"/>
      <c r="S52" s="25" t="s">
        <v>7</v>
      </c>
      <c r="T52" s="25">
        <v>4007308</v>
      </c>
      <c r="V52" s="19" t="s">
        <v>178</v>
      </c>
      <c r="W52" s="114">
        <v>7601</v>
      </c>
      <c r="X52" s="20">
        <v>0</v>
      </c>
    </row>
    <row r="53" spans="3:28" ht="11.25" customHeight="1" x14ac:dyDescent="0.25">
      <c r="C53" s="39">
        <v>18794</v>
      </c>
      <c r="D53" s="3" t="s">
        <v>199</v>
      </c>
      <c r="E53"/>
      <c r="F53" s="14">
        <v>0.248262792166772</v>
      </c>
      <c r="G53" s="55">
        <v>5.0264984227129297</v>
      </c>
      <c r="H53" s="14">
        <v>6.1568627450980404</v>
      </c>
      <c r="I53" s="14">
        <v>6.0974358974358998</v>
      </c>
      <c r="J53" s="14">
        <v>6.3803894297635599</v>
      </c>
      <c r="K53"/>
      <c r="L53"/>
      <c r="M53"/>
      <c r="N53"/>
      <c r="O53"/>
      <c r="P53" s="10"/>
      <c r="S53" s="25" t="s">
        <v>217</v>
      </c>
      <c r="T53" s="25">
        <v>4272394</v>
      </c>
      <c r="V53" s="17" t="s">
        <v>179</v>
      </c>
      <c r="W53" s="114">
        <v>7602</v>
      </c>
      <c r="X53" s="20">
        <v>3450300</v>
      </c>
    </row>
    <row r="54" spans="3:28" ht="11.25" customHeight="1" x14ac:dyDescent="0.25">
      <c r="C54" s="39">
        <v>18792</v>
      </c>
      <c r="D54" s="3" t="s">
        <v>200</v>
      </c>
      <c r="E54"/>
      <c r="F54" s="14">
        <v>-2.4562519885459801</v>
      </c>
      <c r="G54" s="55">
        <v>18.154722925258</v>
      </c>
      <c r="H54" s="14">
        <v>22.781103664601599</v>
      </c>
      <c r="I54" s="14">
        <v>25.4304760929742</v>
      </c>
      <c r="J54" s="14">
        <v>25.250292652923601</v>
      </c>
      <c r="K54"/>
      <c r="L54"/>
      <c r="M54"/>
      <c r="N54"/>
      <c r="O54"/>
      <c r="P54" s="10"/>
      <c r="S54" s="25" t="s">
        <v>8</v>
      </c>
      <c r="T54" s="25">
        <v>4006321</v>
      </c>
      <c r="V54" s="26" t="s">
        <v>183</v>
      </c>
      <c r="W54" s="116"/>
      <c r="X54" s="20"/>
    </row>
    <row r="55" spans="3:28" ht="11.25" customHeight="1" x14ac:dyDescent="0.25">
      <c r="C55" s="39">
        <v>11576</v>
      </c>
      <c r="D55" s="3" t="s">
        <v>201</v>
      </c>
      <c r="E55"/>
      <c r="F55" s="14">
        <v>-0.97915350600126305</v>
      </c>
      <c r="G55" s="55">
        <v>5.4971608832807597</v>
      </c>
      <c r="H55" s="14">
        <v>5.6078431372548998</v>
      </c>
      <c r="I55" s="14">
        <v>7.0967948717948701</v>
      </c>
      <c r="J55" s="14">
        <v>6.4554937413073699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73</v>
      </c>
    </row>
    <row r="57" spans="3:28" ht="11.25" customHeight="1" x14ac:dyDescent="0.25">
      <c r="C57" s="39">
        <v>6419</v>
      </c>
      <c r="D57" s="3" t="s">
        <v>164</v>
      </c>
      <c r="E57"/>
      <c r="F57" s="14">
        <v>0.56314243759177696</v>
      </c>
      <c r="G57" s="55">
        <v>0.614425007169487</v>
      </c>
      <c r="H57" s="14">
        <v>0.65389876880984998</v>
      </c>
      <c r="I57" s="14">
        <v>0.64101679319070604</v>
      </c>
      <c r="J57" s="14">
        <v>0.52288269331930604</v>
      </c>
      <c r="K57"/>
      <c r="L57"/>
      <c r="M57"/>
      <c r="N57"/>
      <c r="O57"/>
      <c r="P57" s="10"/>
      <c r="S57" s="25" t="s">
        <v>338</v>
      </c>
      <c r="T57" s="25">
        <v>4963960</v>
      </c>
    </row>
    <row r="58" spans="3:28" ht="11.25" customHeight="1" x14ac:dyDescent="0.25">
      <c r="C58" s="39">
        <v>4963</v>
      </c>
      <c r="D58" s="3" t="s">
        <v>202</v>
      </c>
      <c r="E58"/>
      <c r="F58" s="14">
        <v>1.23780292384686</v>
      </c>
      <c r="G58" s="55">
        <v>0.99997246544413199</v>
      </c>
      <c r="H58" s="14">
        <v>0.81000120787534702</v>
      </c>
      <c r="I58" s="14">
        <v>0.78572320291628195</v>
      </c>
      <c r="J58" s="14">
        <v>0.82257017475526495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486900</v>
      </c>
      <c r="G61" s="56">
        <v>95000</v>
      </c>
      <c r="H61" s="13">
        <v>112000</v>
      </c>
      <c r="I61" s="13">
        <v>250000</v>
      </c>
      <c r="J61" s="13">
        <v>418200</v>
      </c>
      <c r="K61"/>
      <c r="L61"/>
      <c r="M61"/>
      <c r="N61"/>
      <c r="O61"/>
      <c r="P61" s="10"/>
      <c r="S61" s="25" t="s">
        <v>409</v>
      </c>
      <c r="T61" s="25">
        <v>4086899</v>
      </c>
      <c r="V61" s="28" t="s">
        <v>148</v>
      </c>
      <c r="X61" s="27">
        <f>IF(ISNUMBER(F49),F49,NA())</f>
        <v>9.1775110549589396</v>
      </c>
      <c r="Y61" s="27">
        <f>IF(ISNUMBER(G49),G49,NA())</f>
        <v>1.5690851735015801</v>
      </c>
      <c r="Z61" s="27">
        <f>IF(ISNUMBER(H49),H49,NA())</f>
        <v>6.53346855983773</v>
      </c>
      <c r="AA61" s="27">
        <f>IF(ISNUMBER(I49),I49,NA())</f>
        <v>6.25192307692308</v>
      </c>
      <c r="AB61" s="27">
        <f>IF(ISNUMBER(J49),J49,NA())</f>
        <v>6.9332406119610601</v>
      </c>
    </row>
    <row r="62" spans="3:28" ht="11.25" customHeight="1" x14ac:dyDescent="0.25">
      <c r="C62" s="39">
        <v>7598</v>
      </c>
      <c r="D62" s="3" t="s">
        <v>204</v>
      </c>
      <c r="E62"/>
      <c r="F62" s="13">
        <v>1000000</v>
      </c>
      <c r="G62" s="56">
        <v>0</v>
      </c>
      <c r="H62" s="13">
        <v>0</v>
      </c>
      <c r="I62" s="13">
        <v>100</v>
      </c>
      <c r="J62" s="13">
        <v>250100</v>
      </c>
      <c r="K62"/>
      <c r="L62"/>
      <c r="M62"/>
      <c r="N62"/>
      <c r="O62"/>
      <c r="P62" s="10"/>
      <c r="S62" s="25" t="s">
        <v>11</v>
      </c>
      <c r="T62" s="25">
        <v>4056975</v>
      </c>
      <c r="V62" s="118" t="s">
        <v>187</v>
      </c>
    </row>
    <row r="63" spans="3:28" ht="11.25" customHeight="1" x14ac:dyDescent="0.25">
      <c r="C63" s="39">
        <v>7599</v>
      </c>
      <c r="D63" s="3" t="s">
        <v>205</v>
      </c>
      <c r="E63"/>
      <c r="F63" s="13">
        <v>0</v>
      </c>
      <c r="G63" s="56">
        <v>0</v>
      </c>
      <c r="H63" s="13">
        <v>0</v>
      </c>
      <c r="I63" s="13">
        <v>100</v>
      </c>
      <c r="J63" s="13">
        <v>100</v>
      </c>
      <c r="K63"/>
      <c r="L63"/>
      <c r="M63"/>
      <c r="N63"/>
      <c r="O63"/>
      <c r="P63" s="10"/>
      <c r="S63" s="25" t="s">
        <v>270</v>
      </c>
      <c r="T63" s="25">
        <v>4098671</v>
      </c>
      <c r="V63" s="28" t="s">
        <v>188</v>
      </c>
    </row>
    <row r="64" spans="3:28" ht="11.25" customHeight="1" x14ac:dyDescent="0.25">
      <c r="C64" s="39">
        <v>7600</v>
      </c>
      <c r="D64" s="3" t="s">
        <v>206</v>
      </c>
      <c r="E64"/>
      <c r="F64" s="13">
        <v>79400</v>
      </c>
      <c r="G64" s="56">
        <v>0</v>
      </c>
      <c r="H64" s="13">
        <v>0</v>
      </c>
      <c r="I64" s="13">
        <v>100</v>
      </c>
      <c r="J64" s="13">
        <v>100</v>
      </c>
      <c r="K64"/>
      <c r="L64"/>
      <c r="M64"/>
      <c r="N64"/>
      <c r="O64"/>
      <c r="P64" s="10"/>
      <c r="S64" s="25" t="s">
        <v>395</v>
      </c>
      <c r="T64" s="25">
        <v>4545218</v>
      </c>
      <c r="V64" s="28" t="s">
        <v>189</v>
      </c>
    </row>
    <row r="65" spans="3:28" ht="11.25" customHeight="1" x14ac:dyDescent="0.25">
      <c r="C65" s="39">
        <v>7601</v>
      </c>
      <c r="D65" s="3" t="s">
        <v>207</v>
      </c>
      <c r="E65"/>
      <c r="F65" s="13">
        <v>0</v>
      </c>
      <c r="G65" s="56">
        <v>79400</v>
      </c>
      <c r="H65" s="13">
        <v>0</v>
      </c>
      <c r="I65" s="13">
        <v>100</v>
      </c>
      <c r="J65" s="13">
        <v>100</v>
      </c>
      <c r="K65"/>
      <c r="L65"/>
      <c r="M65"/>
      <c r="N65"/>
      <c r="O65"/>
      <c r="P65" s="10"/>
      <c r="S65" s="25" t="s">
        <v>218</v>
      </c>
      <c r="T65" s="25">
        <v>4057157</v>
      </c>
      <c r="V65" s="28" t="s">
        <v>164</v>
      </c>
      <c r="X65" s="27">
        <f>IF(ISNUMBER(F57),F57,NA())</f>
        <v>0.56314243759177696</v>
      </c>
      <c r="Y65" s="27">
        <f>IF(ISNUMBER(G57),G57,NA())</f>
        <v>0.614425007169487</v>
      </c>
      <c r="Z65" s="27">
        <f>IF(ISNUMBER(H57),H57,NA())</f>
        <v>0.65389876880984998</v>
      </c>
      <c r="AA65" s="27">
        <f>IF(ISNUMBER(I57),I57,NA())</f>
        <v>0.64101679319070604</v>
      </c>
      <c r="AB65" s="27">
        <f>IF(ISNUMBER(J57),J57,NA())</f>
        <v>0.52288269331930604</v>
      </c>
    </row>
    <row r="66" spans="3:28" ht="11.25" customHeight="1" x14ac:dyDescent="0.25">
      <c r="C66" s="39">
        <v>7602</v>
      </c>
      <c r="D66" s="3" t="s">
        <v>208</v>
      </c>
      <c r="E66"/>
      <c r="F66" s="13">
        <v>3450300</v>
      </c>
      <c r="G66" s="56">
        <v>3415000</v>
      </c>
      <c r="H66" s="13">
        <v>3195200</v>
      </c>
      <c r="I66" s="13">
        <v>2896500</v>
      </c>
      <c r="J66" s="13">
        <v>2499200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44.686687524787402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3653700</v>
      </c>
      <c r="G69" s="56">
        <v>2122300</v>
      </c>
      <c r="H69" s="13">
        <v>2231600</v>
      </c>
      <c r="I69" s="13">
        <v>2270300</v>
      </c>
      <c r="J69" s="13">
        <v>2261100</v>
      </c>
      <c r="K69" s="4"/>
      <c r="L69" s="4"/>
      <c r="M69" s="4"/>
      <c r="N69"/>
      <c r="O69"/>
      <c r="P69" s="10"/>
      <c r="S69" s="25" t="s">
        <v>340</v>
      </c>
      <c r="T69" s="25">
        <v>4057049</v>
      </c>
      <c r="V69" s="28" t="str">
        <f>"Total Debt -"</f>
        <v>Total Debt -</v>
      </c>
      <c r="X69" s="47">
        <f>F44</f>
        <v>55.313312475212598</v>
      </c>
    </row>
    <row r="70" spans="3:28" ht="11.25" customHeight="1" x14ac:dyDescent="0.25">
      <c r="C70" s="39">
        <v>18630</v>
      </c>
      <c r="D70" s="3" t="s">
        <v>135</v>
      </c>
      <c r="F70" s="13">
        <v>2127600</v>
      </c>
      <c r="G70" s="56">
        <v>644600</v>
      </c>
      <c r="H70" s="13">
        <v>786900</v>
      </c>
      <c r="I70" s="13">
        <v>892500</v>
      </c>
      <c r="J70" s="13">
        <v>897600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3.2451128854625599</v>
      </c>
      <c r="Y71" s="27">
        <f>IF(ISNUMBER(G52),G52,NA())</f>
        <v>14.199085243264999</v>
      </c>
      <c r="Z71" s="27">
        <f>IF(ISNUMBER(H52),H52,NA())</f>
        <v>3.4724335092621299</v>
      </c>
      <c r="AA71" s="27">
        <f>IF(ISNUMBER(I52),I52,NA())</f>
        <v>3.25493437916538</v>
      </c>
      <c r="AB71" s="27">
        <f>IF(ISNUMBER(J52),J52,NA())</f>
        <v>3.1595411233701101</v>
      </c>
    </row>
    <row r="72" spans="3:28" ht="11.25" customHeight="1" x14ac:dyDescent="0.25">
      <c r="C72" s="39">
        <v>18632</v>
      </c>
      <c r="D72" s="3" t="s">
        <v>137</v>
      </c>
      <c r="E72" s="5"/>
      <c r="F72" s="13">
        <v>463100</v>
      </c>
      <c r="G72" s="56">
        <v>462800</v>
      </c>
      <c r="H72" s="13">
        <v>491800</v>
      </c>
      <c r="I72" s="13">
        <v>474600</v>
      </c>
      <c r="J72" s="13">
        <v>458700</v>
      </c>
      <c r="K72"/>
      <c r="L72"/>
      <c r="M72"/>
      <c r="N72"/>
      <c r="O72"/>
      <c r="P72" s="10"/>
      <c r="S72" s="25" t="s">
        <v>271</v>
      </c>
      <c r="T72" s="25">
        <v>4082886</v>
      </c>
    </row>
    <row r="73" spans="3:28" ht="11.25" customHeight="1" x14ac:dyDescent="0.25">
      <c r="C73" s="39">
        <v>18636</v>
      </c>
      <c r="D73" s="3" t="s">
        <v>138</v>
      </c>
      <c r="F73" s="13">
        <v>416000</v>
      </c>
      <c r="G73" s="56">
        <v>391300</v>
      </c>
      <c r="H73" s="13">
        <v>355000</v>
      </c>
      <c r="I73" s="13">
        <v>321600</v>
      </c>
      <c r="J73" s="13">
        <v>283500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3109500</v>
      </c>
      <c r="G75" s="56">
        <v>1600100</v>
      </c>
      <c r="H75" s="13">
        <v>1727300</v>
      </c>
      <c r="I75" s="13">
        <v>1780700</v>
      </c>
      <c r="J75" s="13">
        <v>1729200</v>
      </c>
      <c r="K75"/>
      <c r="L75"/>
      <c r="M75"/>
      <c r="N75"/>
      <c r="O75"/>
      <c r="P75" s="10"/>
      <c r="S75" s="25" t="s">
        <v>16</v>
      </c>
      <c r="T75" s="25">
        <v>4056958</v>
      </c>
    </row>
    <row r="76" spans="3:28" ht="11.25" customHeight="1" x14ac:dyDescent="0.25">
      <c r="C76" s="39">
        <v>6200</v>
      </c>
      <c r="D76" s="3" t="s">
        <v>141</v>
      </c>
      <c r="F76" s="13">
        <v>1452800</v>
      </c>
      <c r="G76" s="56">
        <v>248700</v>
      </c>
      <c r="H76" s="13">
        <v>966300</v>
      </c>
      <c r="I76" s="13">
        <v>975300</v>
      </c>
      <c r="J76" s="13">
        <v>997000</v>
      </c>
      <c r="K76"/>
      <c r="L76"/>
      <c r="M76"/>
      <c r="N76"/>
      <c r="O76"/>
      <c r="P76" s="10"/>
      <c r="S76" s="25" t="s">
        <v>312</v>
      </c>
      <c r="T76" s="25">
        <v>4246977</v>
      </c>
    </row>
    <row r="77" spans="3:28" ht="11.25" customHeight="1" x14ac:dyDescent="0.25">
      <c r="C77" s="39">
        <v>28017</v>
      </c>
      <c r="D77" s="3" t="s">
        <v>150</v>
      </c>
      <c r="E77"/>
      <c r="F77" s="13">
        <v>1117000</v>
      </c>
      <c r="G77" s="56">
        <v>1028700</v>
      </c>
      <c r="H77" s="13">
        <v>966300</v>
      </c>
      <c r="I77" s="13">
        <v>975300</v>
      </c>
      <c r="J77" s="13">
        <v>997000</v>
      </c>
      <c r="K77"/>
      <c r="L77"/>
      <c r="M77"/>
      <c r="N77"/>
      <c r="O77"/>
      <c r="P77" s="10"/>
      <c r="S77" s="25" t="s">
        <v>272</v>
      </c>
      <c r="T77" s="25">
        <v>4142320</v>
      </c>
    </row>
    <row r="78" spans="3:28" ht="11.25" customHeight="1" x14ac:dyDescent="0.25">
      <c r="C78" s="39">
        <v>4424</v>
      </c>
      <c r="D78" s="3" t="s">
        <v>142</v>
      </c>
      <c r="F78" s="13">
        <v>878500</v>
      </c>
      <c r="G78" s="56">
        <v>-301100</v>
      </c>
      <c r="H78" s="13">
        <v>463400</v>
      </c>
      <c r="I78" s="13">
        <v>497700</v>
      </c>
      <c r="J78" s="13">
        <v>569700</v>
      </c>
      <c r="K78"/>
      <c r="L78"/>
      <c r="M78"/>
      <c r="N78"/>
      <c r="O78"/>
      <c r="P78" s="10"/>
      <c r="S78" s="25" t="s">
        <v>273</v>
      </c>
      <c r="T78" s="25">
        <v>4237697</v>
      </c>
    </row>
    <row r="79" spans="3:28" ht="11.25" customHeight="1" x14ac:dyDescent="0.25">
      <c r="C79" s="39">
        <v>4427</v>
      </c>
      <c r="D79" s="3" t="s">
        <v>143</v>
      </c>
      <c r="F79" s="13">
        <v>141200</v>
      </c>
      <c r="G79" s="56">
        <v>-127400</v>
      </c>
      <c r="H79" s="13">
        <v>29800</v>
      </c>
      <c r="I79" s="13">
        <v>72200</v>
      </c>
      <c r="J79" s="13">
        <v>-49300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737300</v>
      </c>
      <c r="G81" s="93">
        <v>-173700</v>
      </c>
      <c r="H81" s="92">
        <v>433600</v>
      </c>
      <c r="I81" s="92">
        <v>425500</v>
      </c>
      <c r="J81" s="92">
        <v>619000</v>
      </c>
      <c r="K81"/>
      <c r="L81"/>
      <c r="M81"/>
      <c r="N81"/>
      <c r="O81"/>
      <c r="P81" s="10"/>
      <c r="S81" s="25" t="s">
        <v>275</v>
      </c>
      <c r="T81" s="25">
        <v>4276419</v>
      </c>
    </row>
    <row r="82" spans="3:20" ht="11.25" customHeight="1" x14ac:dyDescent="0.25">
      <c r="C82" s="39">
        <v>833</v>
      </c>
      <c r="D82" s="94" t="s">
        <v>146</v>
      </c>
      <c r="E82" s="95"/>
      <c r="F82" s="96">
        <v>737300</v>
      </c>
      <c r="G82" s="97">
        <v>-173700</v>
      </c>
      <c r="H82" s="96">
        <v>433600</v>
      </c>
      <c r="I82" s="96">
        <v>425500</v>
      </c>
      <c r="J82" s="96">
        <v>619000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737300</v>
      </c>
      <c r="G84" s="56">
        <v>-173700</v>
      </c>
      <c r="H84" s="13">
        <v>433600</v>
      </c>
      <c r="I84" s="13">
        <v>425500</v>
      </c>
      <c r="J84" s="13">
        <v>619000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613600</v>
      </c>
      <c r="G87" s="56">
        <v>428500</v>
      </c>
      <c r="H87" s="13">
        <v>430200</v>
      </c>
      <c r="I87" s="13">
        <v>557300</v>
      </c>
      <c r="J87" s="13">
        <v>497000</v>
      </c>
      <c r="K87"/>
      <c r="L87"/>
      <c r="M87"/>
      <c r="N87"/>
      <c r="O87"/>
      <c r="P87" s="10"/>
      <c r="S87" s="25" t="s">
        <v>21</v>
      </c>
      <c r="T87" s="25">
        <v>4057039</v>
      </c>
    </row>
    <row r="88" spans="3:20" ht="11.25" customHeight="1" x14ac:dyDescent="0.25">
      <c r="C88" s="39">
        <v>18807</v>
      </c>
      <c r="D88" s="3" t="s">
        <v>152</v>
      </c>
      <c r="E88"/>
      <c r="F88" s="13">
        <v>9703500</v>
      </c>
      <c r="G88" s="56">
        <v>9274400</v>
      </c>
      <c r="H88" s="13">
        <v>8964800</v>
      </c>
      <c r="I88" s="13">
        <v>8591300</v>
      </c>
      <c r="J88" s="13">
        <v>8293900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905100</v>
      </c>
      <c r="G90" s="56">
        <v>484100</v>
      </c>
      <c r="H90" s="13">
        <v>1234200</v>
      </c>
      <c r="I90" s="13">
        <v>1250900</v>
      </c>
      <c r="J90" s="13">
        <v>1237100</v>
      </c>
      <c r="K90"/>
      <c r="L90"/>
      <c r="M90"/>
      <c r="N90"/>
      <c r="O90"/>
      <c r="P90" s="10"/>
      <c r="S90" s="25" t="s">
        <v>289</v>
      </c>
      <c r="T90" s="25">
        <v>4056937</v>
      </c>
    </row>
    <row r="91" spans="3:20" ht="11.25" customHeight="1" x14ac:dyDescent="0.25">
      <c r="C91" s="39">
        <v>3706</v>
      </c>
      <c r="D91" s="23" t="s">
        <v>155</v>
      </c>
      <c r="E91" s="10"/>
      <c r="F91" s="92">
        <v>129400</v>
      </c>
      <c r="G91" s="93">
        <v>100200</v>
      </c>
      <c r="H91" s="92">
        <v>79800</v>
      </c>
      <c r="I91" s="92">
        <v>52500</v>
      </c>
      <c r="J91" s="92">
        <v>46000</v>
      </c>
      <c r="K91"/>
      <c r="L91"/>
      <c r="M91"/>
      <c r="N91"/>
      <c r="O91"/>
      <c r="P91" s="10"/>
      <c r="S91" s="25" t="s">
        <v>23</v>
      </c>
      <c r="T91" s="25">
        <v>4056982</v>
      </c>
    </row>
    <row r="92" spans="3:20" ht="11.25" customHeight="1" x14ac:dyDescent="0.25">
      <c r="C92" s="39">
        <v>220</v>
      </c>
      <c r="D92" s="98" t="s">
        <v>156</v>
      </c>
      <c r="E92" s="95"/>
      <c r="F92" s="96">
        <v>12606400</v>
      </c>
      <c r="G92" s="97">
        <v>10718800</v>
      </c>
      <c r="H92" s="96">
        <v>11024300</v>
      </c>
      <c r="I92" s="96">
        <v>10748600</v>
      </c>
      <c r="J92" s="96">
        <v>10412700</v>
      </c>
      <c r="K92"/>
      <c r="L92"/>
      <c r="M92"/>
      <c r="N92"/>
      <c r="O92"/>
      <c r="P92" s="10"/>
      <c r="S92" s="25" t="s">
        <v>24</v>
      </c>
      <c r="T92" s="25">
        <v>4004172</v>
      </c>
    </row>
    <row r="93" spans="3:20" ht="11.25" customHeight="1" x14ac:dyDescent="0.25">
      <c r="C93" s="39">
        <v>6361</v>
      </c>
      <c r="D93" s="3" t="s">
        <v>157</v>
      </c>
      <c r="E93"/>
      <c r="F93" s="13">
        <v>1089600</v>
      </c>
      <c r="G93" s="56">
        <v>697400</v>
      </c>
      <c r="H93" s="13">
        <v>657900</v>
      </c>
      <c r="I93" s="13">
        <v>869400</v>
      </c>
      <c r="J93" s="13">
        <v>950500</v>
      </c>
      <c r="K93"/>
      <c r="L93"/>
      <c r="M93"/>
      <c r="N93"/>
      <c r="O93"/>
      <c r="P93" s="10"/>
      <c r="S93" s="25" t="s">
        <v>25</v>
      </c>
      <c r="T93" s="25">
        <v>4000672</v>
      </c>
    </row>
    <row r="94" spans="3:20" ht="11.25" customHeight="1" x14ac:dyDescent="0.25">
      <c r="C94" s="39">
        <v>6148</v>
      </c>
      <c r="D94" s="3" t="s">
        <v>158</v>
      </c>
      <c r="E94"/>
      <c r="F94" s="13">
        <v>4534000</v>
      </c>
      <c r="G94" s="56">
        <v>3536700</v>
      </c>
      <c r="H94" s="13">
        <v>3234800</v>
      </c>
      <c r="I94" s="13">
        <v>2896900</v>
      </c>
      <c r="J94" s="13">
        <v>2749600</v>
      </c>
      <c r="K94"/>
      <c r="L94"/>
      <c r="M94"/>
      <c r="N94"/>
      <c r="O94"/>
      <c r="P94" s="10"/>
      <c r="S94" s="25" t="s">
        <v>26</v>
      </c>
      <c r="T94" s="25">
        <v>4059402</v>
      </c>
    </row>
    <row r="95" spans="3:20" ht="11.25" customHeight="1" x14ac:dyDescent="0.25">
      <c r="C95" s="39">
        <v>18082</v>
      </c>
      <c r="D95" s="3" t="s">
        <v>159</v>
      </c>
      <c r="E95"/>
      <c r="F95" s="13">
        <v>189500</v>
      </c>
      <c r="G95" s="56">
        <v>153100</v>
      </c>
      <c r="H95" s="13">
        <v>160700</v>
      </c>
      <c r="I95" s="13">
        <v>162700</v>
      </c>
      <c r="J95" s="13">
        <v>157600</v>
      </c>
      <c r="K95"/>
      <c r="L95"/>
      <c r="M95"/>
      <c r="N95"/>
      <c r="O95"/>
      <c r="P95" s="10"/>
      <c r="S95" s="25" t="s">
        <v>27</v>
      </c>
      <c r="T95" s="25">
        <v>4057080</v>
      </c>
    </row>
    <row r="96" spans="3:20" ht="11.25" customHeight="1" x14ac:dyDescent="0.25">
      <c r="C96" s="39">
        <v>845</v>
      </c>
      <c r="D96" s="3" t="s">
        <v>173</v>
      </c>
      <c r="E96"/>
      <c r="F96" s="13">
        <v>5020900</v>
      </c>
      <c r="G96" s="56">
        <v>3631700</v>
      </c>
      <c r="H96" s="13">
        <v>3353000</v>
      </c>
      <c r="I96" s="13">
        <v>3146900</v>
      </c>
      <c r="J96" s="13">
        <v>3167800</v>
      </c>
      <c r="K96"/>
      <c r="L96"/>
      <c r="M96"/>
      <c r="N96"/>
      <c r="O96"/>
      <c r="P96" s="10"/>
      <c r="S96" s="25" t="s">
        <v>28</v>
      </c>
      <c r="T96" s="25">
        <v>4057041</v>
      </c>
    </row>
    <row r="97" spans="3:20" ht="11.25" customHeight="1" x14ac:dyDescent="0.25">
      <c r="C97" s="39">
        <v>49691</v>
      </c>
      <c r="D97" s="32" t="s">
        <v>192</v>
      </c>
      <c r="E97"/>
      <c r="F97" s="13">
        <v>4056300</v>
      </c>
      <c r="G97" s="56">
        <v>3631800</v>
      </c>
      <c r="H97" s="13">
        <v>4139500</v>
      </c>
      <c r="I97" s="13">
        <v>4005100</v>
      </c>
      <c r="J97" s="13">
        <v>3851100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4056300</v>
      </c>
      <c r="G99" s="97">
        <v>3631800</v>
      </c>
      <c r="H99" s="96">
        <v>4139500</v>
      </c>
      <c r="I99" s="96">
        <v>4005100</v>
      </c>
      <c r="J99" s="96">
        <v>3851100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9077200</v>
      </c>
      <c r="G101" s="56">
        <v>7263500</v>
      </c>
      <c r="H101" s="13">
        <v>7492500</v>
      </c>
      <c r="I101" s="13">
        <v>7152000</v>
      </c>
      <c r="J101" s="13">
        <v>7018900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-313300</v>
      </c>
      <c r="G104" s="56">
        <v>712800</v>
      </c>
      <c r="H104" s="13">
        <v>681500</v>
      </c>
      <c r="I104" s="13">
        <v>951100</v>
      </c>
      <c r="J104" s="13">
        <v>784500</v>
      </c>
      <c r="K104"/>
      <c r="L104"/>
      <c r="M104"/>
      <c r="N104"/>
      <c r="O104"/>
      <c r="P104" s="10"/>
      <c r="S104" s="25" t="s">
        <v>410</v>
      </c>
      <c r="T104" s="25">
        <v>4057043</v>
      </c>
    </row>
    <row r="105" spans="3:20" ht="11.25" customHeight="1" x14ac:dyDescent="0.25">
      <c r="C105" s="39">
        <v>4993</v>
      </c>
      <c r="D105" s="3" t="s">
        <v>168</v>
      </c>
      <c r="E105"/>
      <c r="F105" s="13">
        <v>-749100</v>
      </c>
      <c r="G105" s="56">
        <v>-654900</v>
      </c>
      <c r="H105" s="13">
        <v>-624700</v>
      </c>
      <c r="I105" s="13">
        <v>-576000</v>
      </c>
      <c r="J105" s="13">
        <v>-821900</v>
      </c>
      <c r="K105"/>
      <c r="L105"/>
      <c r="M105"/>
      <c r="N105"/>
      <c r="O105"/>
      <c r="P105" s="10"/>
      <c r="S105" s="25" t="s">
        <v>261</v>
      </c>
      <c r="T105" s="25">
        <v>4057083</v>
      </c>
    </row>
    <row r="106" spans="3:20" ht="11.25" customHeight="1" x14ac:dyDescent="0.25">
      <c r="C106" s="39">
        <v>4992</v>
      </c>
      <c r="D106" s="3" t="s">
        <v>169</v>
      </c>
      <c r="E106"/>
      <c r="F106" s="13">
        <v>1061300</v>
      </c>
      <c r="G106" s="56">
        <v>-56800</v>
      </c>
      <c r="H106" s="13">
        <v>-151100</v>
      </c>
      <c r="I106" s="13">
        <v>-295200</v>
      </c>
      <c r="J106" s="13">
        <v>51500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-1100</v>
      </c>
      <c r="G108" s="56">
        <v>1100</v>
      </c>
      <c r="H108" s="13">
        <v>-94300</v>
      </c>
      <c r="I108" s="13">
        <v>79900</v>
      </c>
      <c r="J108" s="13">
        <v>14100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6.2051451451030202</v>
      </c>
      <c r="G111" s="55">
        <v>-1.6472593686691199</v>
      </c>
      <c r="H111" s="14">
        <v>3.97634460124788</v>
      </c>
      <c r="I111" s="14">
        <v>4.0271013033658898</v>
      </c>
      <c r="J111" s="14">
        <v>6.0104016846602502</v>
      </c>
      <c r="K111"/>
      <c r="L111"/>
      <c r="M111"/>
      <c r="N111"/>
      <c r="O111"/>
      <c r="P111" s="10"/>
      <c r="S111" s="25" t="s">
        <v>291</v>
      </c>
      <c r="T111" s="25">
        <v>4062444</v>
      </c>
    </row>
    <row r="112" spans="3:20" ht="11.25" customHeight="1" x14ac:dyDescent="0.25">
      <c r="C112" s="39">
        <v>284</v>
      </c>
      <c r="D112" s="3" t="s">
        <v>166</v>
      </c>
      <c r="E112"/>
      <c r="F112" s="14">
        <v>19.786316901762799</v>
      </c>
      <c r="G112" s="55">
        <v>-4.7383765536289699</v>
      </c>
      <c r="H112" s="14">
        <v>10.678553617495499</v>
      </c>
      <c r="I112" s="14">
        <v>10.8477428154418</v>
      </c>
      <c r="J112" s="14">
        <v>17.435821599715499</v>
      </c>
      <c r="K112"/>
      <c r="L112"/>
      <c r="M112"/>
      <c r="N112"/>
      <c r="O112"/>
      <c r="P112" s="10"/>
      <c r="S112" s="25" t="s">
        <v>36</v>
      </c>
      <c r="T112" s="25">
        <v>4057103</v>
      </c>
    </row>
    <row r="113" spans="2:20" ht="11.25" customHeight="1" x14ac:dyDescent="0.25">
      <c r="C113" s="39">
        <v>18791</v>
      </c>
      <c r="D113" s="76" t="s">
        <v>172</v>
      </c>
      <c r="E113" s="61"/>
      <c r="F113" s="100">
        <v>8.7349410971988792</v>
      </c>
      <c r="G113" s="101">
        <v>-2.4134637094673201</v>
      </c>
      <c r="H113" s="100">
        <v>5.8469063884801402</v>
      </c>
      <c r="I113" s="100">
        <v>5.9954804926720904</v>
      </c>
      <c r="J113" s="100">
        <v>9.2384957221585804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8035B74-3E0F-46B2-8653-B685BF372EDA}">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6B8B8-9655-49EE-833F-64B7589353BC}">
  <sheetPr codeName="Sheet29">
    <outlinePr summaryRight="0"/>
    <pageSetUpPr autoPageBreaks="0"/>
  </sheetPr>
  <dimension ref="A1:AB460"/>
  <sheetViews>
    <sheetView showGridLines="0" topLeftCell="A5"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79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Otter Tail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_xll.SNL.Clients.Office.Excel.Functions.SNLTable(1,OTTR!F20:G20,OTTR!C24:C35,OTTR!F21:G21,,"Options:Curr=USD,Mag=SNLstandard,ConvMethod=SNLrecommended")</f>
        <v>SNLTable</v>
      </c>
      <c r="D20" s="10"/>
      <c r="E20" s="10"/>
      <c r="F20" s="22">
        <f>VLOOKUP(V40,S:T,2,FALSE)</f>
        <v>4057017</v>
      </c>
      <c r="G20" s="51">
        <f>F20</f>
        <v>4057017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379</v>
      </c>
      <c r="H24" s="129"/>
      <c r="I24"/>
      <c r="J24"/>
      <c r="K24"/>
      <c r="L24"/>
      <c r="M24"/>
      <c r="N24"/>
      <c r="O24"/>
      <c r="P24" s="10"/>
      <c r="V24" t="str">
        <f>SUBSTITUTE(Company_Name,"&amp;","&amp;amp;")</f>
        <v>Otter Tail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44621</v>
      </c>
      <c r="G26" s="78">
        <v>44837</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42720</v>
      </c>
      <c r="G29" s="78">
        <v>42719</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375</v>
      </c>
      <c r="G34" s="52" t="s">
        <v>373</v>
      </c>
      <c r="H34" s="129"/>
      <c r="I34"/>
      <c r="J34"/>
      <c r="K34"/>
      <c r="L34"/>
      <c r="M34"/>
      <c r="N34"/>
      <c r="O34"/>
      <c r="P34" s="10"/>
    </row>
    <row r="35" spans="3:24" ht="11.25" customHeight="1" x14ac:dyDescent="0.25">
      <c r="C35" s="39">
        <v>44948</v>
      </c>
      <c r="D35" s="23" t="s">
        <v>125</v>
      </c>
      <c r="E35" s="10"/>
      <c r="F35" s="30">
        <v>37390</v>
      </c>
      <c r="G35" s="53"/>
      <c r="H35" s="130"/>
      <c r="I35" s="10"/>
      <c r="J35"/>
      <c r="K35"/>
      <c r="L35"/>
      <c r="M35"/>
      <c r="N35"/>
      <c r="O35"/>
      <c r="P35" s="10"/>
    </row>
    <row r="36" spans="3:24" ht="11.25" hidden="1" customHeight="1" outlineLevel="1" x14ac:dyDescent="0.25">
      <c r="C36" s="12" t="str">
        <f>_xll.SNL.Clients.Office.Excel.Functions.SNLTable(1,OTTR!F36:J36,OTTR!C41:C113,OTTR!F37:J37,,"Options:Curr=USD,Mag=SNLstandard,ConvMethod=SNLrecommended")</f>
        <v>SNLTable</v>
      </c>
      <c r="E36"/>
      <c r="F36" s="11">
        <f>F20</f>
        <v>4057017</v>
      </c>
      <c r="G36" s="54">
        <f>F20</f>
        <v>4057017</v>
      </c>
      <c r="H36" s="11">
        <f>F20</f>
        <v>4057017</v>
      </c>
      <c r="I36" s="11">
        <f>F20</f>
        <v>4057017</v>
      </c>
      <c r="J36" s="11">
        <f>F20</f>
        <v>4057017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Otter Tail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53.1129818903471</v>
      </c>
      <c r="G42" s="55">
        <v>50.162906221652698</v>
      </c>
      <c r="H42" s="31">
        <v>52.1135655102279</v>
      </c>
      <c r="I42" s="14">
        <v>54.4888893540545</v>
      </c>
      <c r="J42" s="14">
        <v>53.614129243154302</v>
      </c>
      <c r="K42"/>
      <c r="L42"/>
      <c r="M42"/>
      <c r="N42"/>
      <c r="O42"/>
      <c r="P42" s="10"/>
      <c r="S42" s="25" t="s">
        <v>335</v>
      </c>
      <c r="T42" s="25">
        <v>4056935</v>
      </c>
      <c r="V42" s="8" t="str">
        <f>_xll.SNL.Clients.Office.Excel.Functions.SNLTable(1,OTTR!X42,OTTR!W48:W56,OTTR!X43,,"Options:Curr=USD,Mag=SNLstandard,ConvMethod=SNLrecommended")</f>
        <v>SNLTable</v>
      </c>
      <c r="W42" s="3"/>
      <c r="X42" s="7">
        <f>F36</f>
        <v>4057017</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46.8870181096529</v>
      </c>
      <c r="G44" s="55">
        <v>49.837093778347302</v>
      </c>
      <c r="H44" s="31">
        <v>47.8864344897721</v>
      </c>
      <c r="I44" s="14">
        <v>45.5111106459455</v>
      </c>
      <c r="J44" s="14">
        <v>46.385870756845698</v>
      </c>
      <c r="K44"/>
      <c r="L44"/>
      <c r="M44"/>
      <c r="N44"/>
      <c r="O44"/>
      <c r="P44" s="10"/>
      <c r="S44" s="25" t="s">
        <v>408</v>
      </c>
      <c r="T44" s="25">
        <v>4024697</v>
      </c>
      <c r="V44" s="3"/>
      <c r="W44" s="3"/>
      <c r="X44" s="7">
        <v>1</v>
      </c>
    </row>
    <row r="45" spans="3:24" ht="11.25" customHeight="1" x14ac:dyDescent="0.25">
      <c r="C45" s="39">
        <v>18861</v>
      </c>
      <c r="D45" s="3" t="s">
        <v>163</v>
      </c>
      <c r="E45"/>
      <c r="F45" s="14">
        <v>40.169260014130899</v>
      </c>
      <c r="G45" s="55">
        <v>36.845891347856799</v>
      </c>
      <c r="H45" s="31">
        <v>47.198306186752902</v>
      </c>
      <c r="I45" s="14">
        <v>44.107814083951098</v>
      </c>
      <c r="J45" s="14">
        <v>37.726500947432299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6.6111037568504898</v>
      </c>
      <c r="G47" s="55">
        <v>4.29314599239411</v>
      </c>
      <c r="H47" s="14">
        <v>4.2940371207538801</v>
      </c>
      <c r="I47" s="14">
        <v>4.2550973428045298</v>
      </c>
      <c r="J47" s="14">
        <v>4.4685515470882304</v>
      </c>
      <c r="K47"/>
      <c r="L47"/>
      <c r="M47"/>
      <c r="N47"/>
      <c r="O47"/>
      <c r="P47" s="10"/>
      <c r="S47" s="25" t="s">
        <v>215</v>
      </c>
      <c r="T47" s="25">
        <v>4056955</v>
      </c>
      <c r="V47" s="3"/>
      <c r="W47" s="3"/>
      <c r="X47" s="7"/>
    </row>
    <row r="48" spans="3:24" ht="11.25" customHeight="1" x14ac:dyDescent="0.25">
      <c r="C48" s="39">
        <v>18778</v>
      </c>
      <c r="D48" s="3" t="s">
        <v>197</v>
      </c>
      <c r="E48"/>
      <c r="F48" s="14">
        <v>6.6111037568504898</v>
      </c>
      <c r="G48" s="55">
        <v>4.29314599239411</v>
      </c>
      <c r="H48" s="14">
        <v>4.2940371207538801</v>
      </c>
      <c r="I48" s="14">
        <v>4.2550973428045298</v>
      </c>
      <c r="J48" s="14">
        <v>4.4685515470882304</v>
      </c>
      <c r="K48" s="4"/>
      <c r="L48" s="4"/>
      <c r="M48" s="4"/>
      <c r="N48" s="4"/>
      <c r="O48" s="4"/>
      <c r="P48" s="44"/>
      <c r="Q48" s="44"/>
      <c r="S48" s="25" t="s">
        <v>5</v>
      </c>
      <c r="T48" s="25">
        <v>4022309</v>
      </c>
      <c r="V48" s="17" t="s">
        <v>174</v>
      </c>
      <c r="W48" s="114">
        <v>7597</v>
      </c>
      <c r="X48" s="20">
        <v>121146</v>
      </c>
    </row>
    <row r="49" spans="3:28" ht="11.25" customHeight="1" x14ac:dyDescent="0.25">
      <c r="C49" s="39">
        <v>7270</v>
      </c>
      <c r="D49" s="3" t="s">
        <v>148</v>
      </c>
      <c r="E49"/>
      <c r="F49" s="14">
        <v>9.0532419051653399</v>
      </c>
      <c r="G49" s="55">
        <v>6.7506894649751796</v>
      </c>
      <c r="H49" s="14">
        <v>6.8060552035911002</v>
      </c>
      <c r="I49" s="14">
        <v>6.6432188897658504</v>
      </c>
      <c r="J49" s="14">
        <v>6.8181326847723298</v>
      </c>
      <c r="K49"/>
      <c r="L49"/>
      <c r="M49"/>
      <c r="N49"/>
      <c r="O49"/>
      <c r="P49" s="10"/>
      <c r="S49" s="25" t="s">
        <v>6</v>
      </c>
      <c r="T49" s="25">
        <v>4057038</v>
      </c>
      <c r="V49" s="17" t="s">
        <v>175</v>
      </c>
      <c r="W49" s="114">
        <v>7598</v>
      </c>
      <c r="X49" s="20">
        <v>0</v>
      </c>
    </row>
    <row r="50" spans="3:28" ht="11.25" customHeight="1" x14ac:dyDescent="0.25">
      <c r="C50" s="39">
        <v>11512</v>
      </c>
      <c r="D50" s="3" t="s">
        <v>198</v>
      </c>
      <c r="E50"/>
      <c r="F50" s="14">
        <v>9.0532419051653399</v>
      </c>
      <c r="G50" s="55">
        <v>6.7506894649751796</v>
      </c>
      <c r="H50" s="14">
        <v>6.8060552035911002</v>
      </c>
      <c r="I50" s="14">
        <v>6.6432188897658504</v>
      </c>
      <c r="J50" s="14">
        <v>6.8181326847723298</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2.5765082614417301</v>
      </c>
      <c r="G52" s="55">
        <v>3.4172834037868598</v>
      </c>
      <c r="H52" s="14">
        <v>3.1416867413522902</v>
      </c>
      <c r="I52" s="14">
        <v>3.0234521575984998</v>
      </c>
      <c r="J52" s="14">
        <v>2.9377440003170801</v>
      </c>
      <c r="K52"/>
      <c r="L52"/>
      <c r="M52"/>
      <c r="N52"/>
      <c r="O52"/>
      <c r="P52" s="10"/>
      <c r="S52" s="25" t="s">
        <v>7</v>
      </c>
      <c r="T52" s="25">
        <v>4007308</v>
      </c>
      <c r="V52" s="19" t="s">
        <v>178</v>
      </c>
      <c r="W52" s="114">
        <v>7601</v>
      </c>
      <c r="X52" s="20">
        <v>80000</v>
      </c>
    </row>
    <row r="53" spans="3:28" ht="11.25" customHeight="1" x14ac:dyDescent="0.25">
      <c r="C53" s="39">
        <v>18794</v>
      </c>
      <c r="D53" s="3" t="s">
        <v>199</v>
      </c>
      <c r="E53"/>
      <c r="F53" s="14">
        <v>8.6601096079002406</v>
      </c>
      <c r="G53" s="55">
        <v>6.3157314134757696</v>
      </c>
      <c r="H53" s="14">
        <v>6.0071630957308004</v>
      </c>
      <c r="I53" s="14">
        <v>6.1172059984214702</v>
      </c>
      <c r="J53" s="14">
        <v>7.32566545061478</v>
      </c>
      <c r="K53"/>
      <c r="L53"/>
      <c r="M53"/>
      <c r="N53"/>
      <c r="O53"/>
      <c r="P53" s="10"/>
      <c r="S53" s="25" t="s">
        <v>217</v>
      </c>
      <c r="T53" s="25">
        <v>4272394</v>
      </c>
      <c r="V53" s="17" t="s">
        <v>179</v>
      </c>
      <c r="W53" s="114">
        <v>7602</v>
      </c>
      <c r="X53" s="20">
        <v>657000</v>
      </c>
    </row>
    <row r="54" spans="3:28" ht="11.25" customHeight="1" x14ac:dyDescent="0.25">
      <c r="C54" s="39">
        <v>18792</v>
      </c>
      <c r="D54" s="3" t="s">
        <v>200</v>
      </c>
      <c r="E54"/>
      <c r="F54" s="14">
        <v>32.933009623886399</v>
      </c>
      <c r="G54" s="55">
        <v>23.554017228784399</v>
      </c>
      <c r="H54" s="14">
        <v>23.7972263642055</v>
      </c>
      <c r="I54" s="14">
        <v>25.836398511031799</v>
      </c>
      <c r="J54" s="14">
        <v>31.7473514501675</v>
      </c>
      <c r="K54"/>
      <c r="L54"/>
      <c r="M54"/>
      <c r="N54"/>
      <c r="O54"/>
      <c r="P54" s="10"/>
      <c r="S54" s="25" t="s">
        <v>8</v>
      </c>
      <c r="T54" s="25">
        <v>4006321</v>
      </c>
      <c r="V54" s="26" t="s">
        <v>183</v>
      </c>
      <c r="W54" s="116"/>
      <c r="X54" s="20"/>
    </row>
    <row r="55" spans="3:28" ht="11.25" customHeight="1" x14ac:dyDescent="0.25">
      <c r="C55" s="39">
        <v>11576</v>
      </c>
      <c r="D55" s="3" t="s">
        <v>201</v>
      </c>
      <c r="E55"/>
      <c r="F55" s="14">
        <v>7.1222366365730299</v>
      </c>
      <c r="G55" s="55">
        <v>7.1520887159984898</v>
      </c>
      <c r="H55" s="14">
        <v>6.8908344210626904</v>
      </c>
      <c r="I55" s="14">
        <v>5.7174427782162596</v>
      </c>
      <c r="J55" s="14">
        <v>6.8632955006080296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79</v>
      </c>
    </row>
    <row r="57" spans="3:28" ht="11.25" customHeight="1" x14ac:dyDescent="0.25">
      <c r="C57" s="39">
        <v>6419</v>
      </c>
      <c r="D57" s="3" t="s">
        <v>164</v>
      </c>
      <c r="E57"/>
      <c r="F57" s="14">
        <v>0.95268236441156695</v>
      </c>
      <c r="G57" s="55">
        <v>0.53763627955108495</v>
      </c>
      <c r="H57" s="14">
        <v>1.3431994139379499</v>
      </c>
      <c r="I57" s="14">
        <v>1.4193411839405501</v>
      </c>
      <c r="J57" s="14">
        <v>0.93171324706900005</v>
      </c>
      <c r="K57"/>
      <c r="L57"/>
      <c r="M57"/>
      <c r="N57"/>
      <c r="O57"/>
      <c r="P57" s="10"/>
      <c r="S57" s="25" t="s">
        <v>338</v>
      </c>
      <c r="T57" s="25">
        <v>4963960</v>
      </c>
    </row>
    <row r="58" spans="3:28" ht="11.25" customHeight="1" x14ac:dyDescent="0.25">
      <c r="C58" s="39">
        <v>4963</v>
      </c>
      <c r="D58" s="3" t="s">
        <v>202</v>
      </c>
      <c r="E58"/>
      <c r="F58" s="14">
        <v>0.88277886951352302</v>
      </c>
      <c r="G58" s="55">
        <v>0.99350491293575205</v>
      </c>
      <c r="H58" s="14">
        <v>0.91888616756368002</v>
      </c>
      <c r="I58" s="14">
        <v>0.83523652593148501</v>
      </c>
      <c r="J58" s="14">
        <v>0.865179970497581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121146</v>
      </c>
      <c r="G61" s="56">
        <v>221084</v>
      </c>
      <c r="H61" s="13">
        <v>6183</v>
      </c>
      <c r="I61" s="13">
        <v>18771</v>
      </c>
      <c r="J61" s="13">
        <v>112557</v>
      </c>
      <c r="K61"/>
      <c r="L61"/>
      <c r="M61"/>
      <c r="N61"/>
      <c r="O61"/>
      <c r="P61" s="10"/>
      <c r="S61" s="25" t="s">
        <v>409</v>
      </c>
      <c r="T61" s="25">
        <v>4086899</v>
      </c>
      <c r="V61" s="28" t="s">
        <v>148</v>
      </c>
      <c r="X61" s="27">
        <f>IF(ISNUMBER(F49),F49,NA())</f>
        <v>9.0532419051653399</v>
      </c>
      <c r="Y61" s="27">
        <f>IF(ISNUMBER(G49),G49,NA())</f>
        <v>6.7506894649751796</v>
      </c>
      <c r="Z61" s="27">
        <f>IF(ISNUMBER(H49),H49,NA())</f>
        <v>6.8060552035911002</v>
      </c>
      <c r="AA61" s="27">
        <f>IF(ISNUMBER(I49),I49,NA())</f>
        <v>6.6432188897658504</v>
      </c>
      <c r="AB61" s="27">
        <f>IF(ISNUMBER(J49),J49,NA())</f>
        <v>6.8181326847723298</v>
      </c>
    </row>
    <row r="62" spans="3:28" ht="11.25" customHeight="1" x14ac:dyDescent="0.25">
      <c r="C62" s="39">
        <v>7598</v>
      </c>
      <c r="D62" s="3" t="s">
        <v>204</v>
      </c>
      <c r="E62"/>
      <c r="F62" s="13">
        <v>0</v>
      </c>
      <c r="G62" s="56">
        <v>30000</v>
      </c>
      <c r="H62" s="13">
        <v>140168</v>
      </c>
      <c r="I62" s="13">
        <v>185</v>
      </c>
      <c r="J62" s="13">
        <v>172</v>
      </c>
      <c r="K62"/>
      <c r="L62"/>
      <c r="M62"/>
      <c r="N62"/>
      <c r="O62"/>
      <c r="P62" s="10"/>
      <c r="S62" s="25" t="s">
        <v>11</v>
      </c>
      <c r="T62" s="25">
        <v>4056975</v>
      </c>
      <c r="V62" s="118" t="s">
        <v>187</v>
      </c>
    </row>
    <row r="63" spans="3:28" ht="11.25" customHeight="1" x14ac:dyDescent="0.25">
      <c r="C63" s="39">
        <v>7599</v>
      </c>
      <c r="D63" s="3" t="s">
        <v>205</v>
      </c>
      <c r="E63"/>
      <c r="F63" s="13">
        <v>0</v>
      </c>
      <c r="G63" s="56">
        <v>0</v>
      </c>
      <c r="H63" s="13">
        <v>30000</v>
      </c>
      <c r="I63" s="13">
        <v>140166</v>
      </c>
      <c r="J63" s="13">
        <v>185</v>
      </c>
      <c r="K63"/>
      <c r="L63"/>
      <c r="M63"/>
      <c r="N63"/>
      <c r="O63"/>
      <c r="P63" s="10"/>
      <c r="S63" s="25" t="s">
        <v>270</v>
      </c>
      <c r="T63" s="25">
        <v>4098671</v>
      </c>
      <c r="V63" s="28" t="s">
        <v>188</v>
      </c>
    </row>
    <row r="64" spans="3:28" ht="11.25" customHeight="1" x14ac:dyDescent="0.25">
      <c r="C64" s="39">
        <v>7600</v>
      </c>
      <c r="D64" s="3" t="s">
        <v>206</v>
      </c>
      <c r="E64"/>
      <c r="F64" s="13">
        <v>0</v>
      </c>
      <c r="G64" s="56">
        <v>0</v>
      </c>
      <c r="H64" s="13">
        <v>0</v>
      </c>
      <c r="I64" s="13">
        <v>30000</v>
      </c>
      <c r="J64" s="13">
        <v>140167</v>
      </c>
      <c r="K64"/>
      <c r="L64"/>
      <c r="M64"/>
      <c r="N64"/>
      <c r="O64"/>
      <c r="P64" s="10"/>
      <c r="S64" s="25" t="s">
        <v>395</v>
      </c>
      <c r="T64" s="25">
        <v>4545218</v>
      </c>
      <c r="V64" s="28" t="s">
        <v>189</v>
      </c>
    </row>
    <row r="65" spans="3:28" ht="11.25" customHeight="1" x14ac:dyDescent="0.25">
      <c r="C65" s="39">
        <v>7601</v>
      </c>
      <c r="D65" s="3" t="s">
        <v>207</v>
      </c>
      <c r="E65"/>
      <c r="F65" s="13">
        <v>80000</v>
      </c>
      <c r="G65" s="56">
        <v>0</v>
      </c>
      <c r="H65" s="13">
        <v>0</v>
      </c>
      <c r="I65" s="13">
        <v>0</v>
      </c>
      <c r="J65" s="13">
        <v>30000</v>
      </c>
      <c r="K65"/>
      <c r="L65"/>
      <c r="M65"/>
      <c r="N65"/>
      <c r="O65"/>
      <c r="P65" s="10"/>
      <c r="S65" s="25" t="s">
        <v>218</v>
      </c>
      <c r="T65" s="25">
        <v>4057157</v>
      </c>
      <c r="V65" s="28" t="s">
        <v>164</v>
      </c>
      <c r="X65" s="27">
        <f>IF(ISNUMBER(F57),F57,NA())</f>
        <v>0.95268236441156695</v>
      </c>
      <c r="Y65" s="27">
        <f>IF(ISNUMBER(G57),G57,NA())</f>
        <v>0.53763627955108495</v>
      </c>
      <c r="Z65" s="27">
        <f>IF(ISNUMBER(H57),H57,NA())</f>
        <v>1.3431994139379499</v>
      </c>
      <c r="AA65" s="27">
        <f>IF(ISNUMBER(I57),I57,NA())</f>
        <v>1.4193411839405501</v>
      </c>
      <c r="AB65" s="27">
        <f>IF(ISNUMBER(J57),J57,NA())</f>
        <v>0.93171324706900005</v>
      </c>
    </row>
    <row r="66" spans="3:28" ht="11.25" customHeight="1" x14ac:dyDescent="0.25">
      <c r="C66" s="39">
        <v>7602</v>
      </c>
      <c r="D66" s="3" t="s">
        <v>208</v>
      </c>
      <c r="E66"/>
      <c r="F66" s="13">
        <v>657000</v>
      </c>
      <c r="G66" s="56">
        <v>597000</v>
      </c>
      <c r="H66" s="13">
        <v>519413</v>
      </c>
      <c r="I66" s="13">
        <v>419651</v>
      </c>
      <c r="J66" s="13">
        <v>319856</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53.1129818903471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1196844</v>
      </c>
      <c r="G69" s="56">
        <v>890107</v>
      </c>
      <c r="H69" s="13">
        <v>919503</v>
      </c>
      <c r="I69" s="13">
        <v>916447</v>
      </c>
      <c r="J69" s="13">
        <v>849350</v>
      </c>
      <c r="K69" s="4"/>
      <c r="L69" s="4"/>
      <c r="M69" s="4"/>
      <c r="N69"/>
      <c r="O69"/>
      <c r="P69" s="10"/>
      <c r="S69" s="25" t="s">
        <v>340</v>
      </c>
      <c r="T69" s="25">
        <v>4057049</v>
      </c>
      <c r="V69" s="28" t="str">
        <f>"Total Debt -"</f>
        <v>Total Debt -</v>
      </c>
      <c r="X69" s="47">
        <f>F44</f>
        <v>46.8870181096529</v>
      </c>
    </row>
    <row r="70" spans="3:28" ht="11.25" customHeight="1" x14ac:dyDescent="0.25">
      <c r="C70" s="39">
        <v>18630</v>
      </c>
      <c r="D70" s="3" t="s">
        <v>135</v>
      </c>
      <c r="F70" s="13">
        <v>124736</v>
      </c>
      <c r="G70" s="56">
        <v>107994</v>
      </c>
      <c r="H70" s="13">
        <v>131322</v>
      </c>
      <c r="I70" s="13">
        <v>135170</v>
      </c>
      <c r="J70" s="13">
        <v>124497</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2.5765082614417301</v>
      </c>
      <c r="Y71" s="27">
        <f>IF(ISNUMBER(G52),G52,NA())</f>
        <v>3.4172834037868598</v>
      </c>
      <c r="Z71" s="27">
        <f>IF(ISNUMBER(H52),H52,NA())</f>
        <v>3.1416867413522902</v>
      </c>
      <c r="AA71" s="27">
        <f>IF(ISNUMBER(I52),I52,NA())</f>
        <v>3.0234521575984998</v>
      </c>
      <c r="AB71" s="27">
        <f>IF(ISNUMBER(J52),J52,NA())</f>
        <v>2.9377440003170801</v>
      </c>
    </row>
    <row r="72" spans="3:28" ht="11.25" customHeight="1" x14ac:dyDescent="0.25">
      <c r="C72" s="39">
        <v>18632</v>
      </c>
      <c r="D72" s="3" t="s">
        <v>137</v>
      </c>
      <c r="E72" s="5"/>
      <c r="F72" s="13">
        <v>159669</v>
      </c>
      <c r="G72" s="56">
        <v>150848</v>
      </c>
      <c r="H72" s="13">
        <v>153529</v>
      </c>
      <c r="I72" s="13">
        <v>155534</v>
      </c>
      <c r="J72" s="13">
        <v>146914</v>
      </c>
      <c r="K72"/>
      <c r="L72"/>
      <c r="M72"/>
      <c r="N72"/>
      <c r="O72"/>
      <c r="P72" s="10"/>
      <c r="S72" s="25" t="s">
        <v>271</v>
      </c>
      <c r="T72" s="25">
        <v>4082886</v>
      </c>
    </row>
    <row r="73" spans="3:28" ht="11.25" customHeight="1" x14ac:dyDescent="0.25">
      <c r="C73" s="39">
        <v>18636</v>
      </c>
      <c r="D73" s="3" t="s">
        <v>138</v>
      </c>
      <c r="F73" s="13">
        <v>91358</v>
      </c>
      <c r="G73" s="56">
        <v>82037</v>
      </c>
      <c r="H73" s="13">
        <v>78086</v>
      </c>
      <c r="I73" s="13">
        <v>74666</v>
      </c>
      <c r="J73" s="13">
        <v>72545</v>
      </c>
      <c r="K73"/>
      <c r="L73"/>
      <c r="M73"/>
      <c r="N73"/>
      <c r="O73"/>
      <c r="P73" s="10"/>
      <c r="S73" s="25" t="s">
        <v>396</v>
      </c>
      <c r="T73" s="25">
        <v>4235589</v>
      </c>
    </row>
    <row r="74" spans="3:28" ht="11.25" customHeight="1" x14ac:dyDescent="0.25">
      <c r="C74" s="39">
        <v>18635</v>
      </c>
      <c r="D74" s="3" t="s">
        <v>139</v>
      </c>
      <c r="F74" s="13">
        <v>553764</v>
      </c>
      <c r="G74" s="56">
        <v>384308</v>
      </c>
      <c r="H74" s="13">
        <v>405901</v>
      </c>
      <c r="I74" s="13">
        <v>406103</v>
      </c>
      <c r="J74" s="13">
        <v>358054</v>
      </c>
      <c r="K74"/>
      <c r="L74"/>
      <c r="M74"/>
      <c r="N74"/>
      <c r="O74"/>
      <c r="P74" s="10"/>
      <c r="S74" s="25" t="s">
        <v>288</v>
      </c>
      <c r="T74" s="25">
        <v>4304864</v>
      </c>
    </row>
    <row r="75" spans="3:28" ht="11.25" customHeight="1" x14ac:dyDescent="0.25">
      <c r="C75" s="39">
        <v>18634</v>
      </c>
      <c r="D75" s="3" t="s">
        <v>140</v>
      </c>
      <c r="F75" s="13">
        <v>947136</v>
      </c>
      <c r="G75" s="56">
        <v>742221</v>
      </c>
      <c r="H75" s="13">
        <v>784623</v>
      </c>
      <c r="I75" s="13">
        <v>787058</v>
      </c>
      <c r="J75" s="13">
        <v>717063</v>
      </c>
      <c r="K75"/>
      <c r="L75"/>
      <c r="M75"/>
      <c r="N75"/>
      <c r="O75"/>
      <c r="P75" s="10"/>
      <c r="S75" s="25" t="s">
        <v>16</v>
      </c>
      <c r="T75" s="25">
        <v>4056958</v>
      </c>
    </row>
    <row r="76" spans="3:28" ht="11.25" customHeight="1" x14ac:dyDescent="0.25">
      <c r="C76" s="39">
        <v>6200</v>
      </c>
      <c r="D76" s="3" t="s">
        <v>141</v>
      </c>
      <c r="F76" s="13">
        <v>341950</v>
      </c>
      <c r="G76" s="56">
        <v>232541</v>
      </c>
      <c r="H76" s="13">
        <v>213785</v>
      </c>
      <c r="I76" s="13">
        <v>202007</v>
      </c>
      <c r="J76" s="13">
        <v>201844</v>
      </c>
      <c r="K76"/>
      <c r="L76"/>
      <c r="M76"/>
      <c r="N76"/>
      <c r="O76"/>
      <c r="P76" s="10"/>
      <c r="S76" s="25" t="s">
        <v>312</v>
      </c>
      <c r="T76" s="25">
        <v>4246977</v>
      </c>
    </row>
    <row r="77" spans="3:28" ht="11.25" customHeight="1" x14ac:dyDescent="0.25">
      <c r="C77" s="39">
        <v>28017</v>
      </c>
      <c r="D77" s="3" t="s">
        <v>150</v>
      </c>
      <c r="E77"/>
      <c r="F77" s="13">
        <v>341950</v>
      </c>
      <c r="G77" s="56">
        <v>232541</v>
      </c>
      <c r="H77" s="13">
        <v>213785</v>
      </c>
      <c r="I77" s="13">
        <v>202007</v>
      </c>
      <c r="J77" s="13">
        <v>201844</v>
      </c>
      <c r="K77"/>
      <c r="L77"/>
      <c r="M77"/>
      <c r="N77"/>
      <c r="O77"/>
      <c r="P77" s="10"/>
      <c r="S77" s="25" t="s">
        <v>272</v>
      </c>
      <c r="T77" s="25">
        <v>4142320</v>
      </c>
    </row>
    <row r="78" spans="3:28" ht="11.25" customHeight="1" x14ac:dyDescent="0.25">
      <c r="C78" s="39">
        <v>4424</v>
      </c>
      <c r="D78" s="3" t="s">
        <v>142</v>
      </c>
      <c r="F78" s="13">
        <v>212821</v>
      </c>
      <c r="G78" s="56">
        <v>116057</v>
      </c>
      <c r="H78" s="13">
        <v>104288</v>
      </c>
      <c r="I78" s="13">
        <v>96933</v>
      </c>
      <c r="J78" s="13">
        <v>99695</v>
      </c>
      <c r="K78"/>
      <c r="L78"/>
      <c r="M78"/>
      <c r="N78"/>
      <c r="O78"/>
      <c r="P78" s="10"/>
      <c r="S78" s="25" t="s">
        <v>273</v>
      </c>
      <c r="T78" s="25">
        <v>4237697</v>
      </c>
    </row>
    <row r="79" spans="3:28" ht="11.25" customHeight="1" x14ac:dyDescent="0.25">
      <c r="C79" s="39">
        <v>4427</v>
      </c>
      <c r="D79" s="3" t="s">
        <v>143</v>
      </c>
      <c r="F79" s="13">
        <v>36052</v>
      </c>
      <c r="G79" s="56">
        <v>20206</v>
      </c>
      <c r="H79" s="13">
        <v>17441</v>
      </c>
      <c r="I79" s="13">
        <v>14588</v>
      </c>
      <c r="J79" s="13">
        <v>27256</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176769</v>
      </c>
      <c r="G81" s="93">
        <v>95851</v>
      </c>
      <c r="H81" s="92">
        <v>86847</v>
      </c>
      <c r="I81" s="92">
        <v>82345</v>
      </c>
      <c r="J81" s="92">
        <v>72439</v>
      </c>
      <c r="K81"/>
      <c r="L81"/>
      <c r="M81"/>
      <c r="N81"/>
      <c r="O81"/>
      <c r="P81" s="10"/>
      <c r="S81" s="25" t="s">
        <v>275</v>
      </c>
      <c r="T81" s="25">
        <v>4276419</v>
      </c>
    </row>
    <row r="82" spans="3:20" ht="11.25" customHeight="1" x14ac:dyDescent="0.25">
      <c r="C82" s="39">
        <v>833</v>
      </c>
      <c r="D82" s="94" t="s">
        <v>146</v>
      </c>
      <c r="E82" s="95"/>
      <c r="F82" s="96">
        <v>176769</v>
      </c>
      <c r="G82" s="97">
        <v>95851</v>
      </c>
      <c r="H82" s="96">
        <v>86847</v>
      </c>
      <c r="I82" s="96">
        <v>82345</v>
      </c>
      <c r="J82" s="96">
        <v>72439</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176769</v>
      </c>
      <c r="G84" s="56">
        <v>95851</v>
      </c>
      <c r="H84" s="13">
        <v>86847</v>
      </c>
      <c r="I84" s="13">
        <v>82345</v>
      </c>
      <c r="J84" s="13">
        <v>72439</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369354</v>
      </c>
      <c r="G87" s="56">
        <v>234832</v>
      </c>
      <c r="H87" s="13">
        <v>254860</v>
      </c>
      <c r="I87" s="13">
        <v>241420</v>
      </c>
      <c r="J87" s="13">
        <v>239127</v>
      </c>
      <c r="K87"/>
      <c r="L87"/>
      <c r="M87"/>
      <c r="N87"/>
      <c r="O87"/>
      <c r="P87" s="10"/>
      <c r="S87" s="25" t="s">
        <v>21</v>
      </c>
      <c r="T87" s="25">
        <v>4057039</v>
      </c>
    </row>
    <row r="88" spans="3:20" ht="11.25" customHeight="1" x14ac:dyDescent="0.25">
      <c r="C88" s="39">
        <v>18807</v>
      </c>
      <c r="D88" s="3" t="s">
        <v>152</v>
      </c>
      <c r="E88"/>
      <c r="F88" s="13">
        <v>2143738</v>
      </c>
      <c r="G88" s="56">
        <v>2068387</v>
      </c>
      <c r="H88" s="13">
        <v>1775645</v>
      </c>
      <c r="I88" s="13">
        <v>1581098</v>
      </c>
      <c r="J88" s="13">
        <v>1539603</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56690</v>
      </c>
      <c r="G90" s="56">
        <v>51856</v>
      </c>
      <c r="H90" s="13">
        <v>45374</v>
      </c>
      <c r="I90" s="13">
        <v>8961</v>
      </c>
      <c r="J90" s="13">
        <v>8629</v>
      </c>
      <c r="K90"/>
      <c r="L90"/>
      <c r="M90"/>
      <c r="N90"/>
      <c r="O90"/>
      <c r="P90" s="10"/>
      <c r="S90" s="25" t="s">
        <v>289</v>
      </c>
      <c r="T90" s="25">
        <v>4056937</v>
      </c>
    </row>
    <row r="91" spans="3:20" ht="11.25" customHeight="1" x14ac:dyDescent="0.25">
      <c r="C91" s="39">
        <v>3706</v>
      </c>
      <c r="D91" s="23" t="s">
        <v>155</v>
      </c>
      <c r="E91" s="10"/>
      <c r="F91" s="92">
        <v>46616</v>
      </c>
      <c r="G91" s="93">
        <v>47716</v>
      </c>
      <c r="H91" s="92">
        <v>48862</v>
      </c>
      <c r="I91" s="92">
        <v>50022</v>
      </c>
      <c r="J91" s="92">
        <v>51337</v>
      </c>
      <c r="K91"/>
      <c r="L91"/>
      <c r="M91"/>
      <c r="N91"/>
      <c r="O91"/>
      <c r="P91" s="10"/>
      <c r="S91" s="25" t="s">
        <v>23</v>
      </c>
      <c r="T91" s="25">
        <v>4056982</v>
      </c>
    </row>
    <row r="92" spans="3:20" ht="11.25" customHeight="1" x14ac:dyDescent="0.25">
      <c r="C92" s="39">
        <v>220</v>
      </c>
      <c r="D92" s="98" t="s">
        <v>156</v>
      </c>
      <c r="E92" s="95"/>
      <c r="F92" s="96">
        <v>2754830</v>
      </c>
      <c r="G92" s="97">
        <v>2578354</v>
      </c>
      <c r="H92" s="96">
        <v>2273595</v>
      </c>
      <c r="I92" s="96">
        <v>2052517</v>
      </c>
      <c r="J92" s="96">
        <v>2004278</v>
      </c>
      <c r="K92"/>
      <c r="L92"/>
      <c r="M92"/>
      <c r="N92"/>
      <c r="O92"/>
      <c r="P92" s="10"/>
      <c r="S92" s="25" t="s">
        <v>24</v>
      </c>
      <c r="T92" s="25">
        <v>4004172</v>
      </c>
    </row>
    <row r="93" spans="3:20" ht="11.25" customHeight="1" x14ac:dyDescent="0.25">
      <c r="C93" s="39">
        <v>6361</v>
      </c>
      <c r="D93" s="3" t="s">
        <v>157</v>
      </c>
      <c r="E93"/>
      <c r="F93" s="13">
        <v>387699</v>
      </c>
      <c r="G93" s="56">
        <v>436786</v>
      </c>
      <c r="H93" s="13">
        <v>189741</v>
      </c>
      <c r="I93" s="13">
        <v>170093</v>
      </c>
      <c r="J93" s="13">
        <v>256653</v>
      </c>
      <c r="K93"/>
      <c r="L93"/>
      <c r="M93"/>
      <c r="N93"/>
      <c r="O93"/>
      <c r="P93" s="10"/>
      <c r="S93" s="25" t="s">
        <v>25</v>
      </c>
      <c r="T93" s="25">
        <v>4000672</v>
      </c>
    </row>
    <row r="94" spans="3:20" ht="11.25" customHeight="1" x14ac:dyDescent="0.25">
      <c r="C94" s="39">
        <v>6148</v>
      </c>
      <c r="D94" s="3" t="s">
        <v>158</v>
      </c>
      <c r="E94"/>
      <c r="F94" s="13">
        <v>749323</v>
      </c>
      <c r="G94" s="56">
        <v>639746</v>
      </c>
      <c r="H94" s="13">
        <v>707774</v>
      </c>
      <c r="I94" s="13">
        <v>590002</v>
      </c>
      <c r="J94" s="13">
        <v>490380</v>
      </c>
      <c r="K94"/>
      <c r="L94"/>
      <c r="M94"/>
      <c r="N94"/>
      <c r="O94"/>
      <c r="P94" s="10"/>
      <c r="S94" s="25" t="s">
        <v>26</v>
      </c>
      <c r="T94" s="25">
        <v>4059402</v>
      </c>
    </row>
    <row r="95" spans="3:20" ht="11.25" customHeight="1" x14ac:dyDescent="0.25">
      <c r="C95" s="39">
        <v>18082</v>
      </c>
      <c r="D95" s="3" t="s">
        <v>159</v>
      </c>
      <c r="E95"/>
      <c r="F95" s="13">
        <v>47218</v>
      </c>
      <c r="G95" s="56">
        <v>44688</v>
      </c>
      <c r="H95" s="13">
        <v>33718</v>
      </c>
      <c r="I95" s="13">
        <v>26221</v>
      </c>
      <c r="J95" s="13">
        <v>26098</v>
      </c>
      <c r="K95"/>
      <c r="L95"/>
      <c r="M95"/>
      <c r="N95"/>
      <c r="O95"/>
      <c r="P95" s="10"/>
      <c r="S95" s="25" t="s">
        <v>27</v>
      </c>
      <c r="T95" s="25">
        <v>4057080</v>
      </c>
    </row>
    <row r="96" spans="3:20" ht="11.25" customHeight="1" x14ac:dyDescent="0.25">
      <c r="C96" s="39">
        <v>845</v>
      </c>
      <c r="D96" s="3" t="s">
        <v>173</v>
      </c>
      <c r="E96"/>
      <c r="F96" s="13">
        <v>874637</v>
      </c>
      <c r="G96" s="56">
        <v>865309</v>
      </c>
      <c r="H96" s="13">
        <v>718093</v>
      </c>
      <c r="I96" s="13">
        <v>608773</v>
      </c>
      <c r="J96" s="13">
        <v>602937</v>
      </c>
      <c r="K96"/>
      <c r="L96"/>
      <c r="M96"/>
      <c r="N96"/>
      <c r="O96"/>
      <c r="P96" s="10"/>
      <c r="S96" s="25" t="s">
        <v>28</v>
      </c>
      <c r="T96" s="25">
        <v>4057041</v>
      </c>
    </row>
    <row r="97" spans="3:20" ht="11.25" customHeight="1" x14ac:dyDescent="0.25">
      <c r="C97" s="39">
        <v>49691</v>
      </c>
      <c r="D97" s="32" t="s">
        <v>192</v>
      </c>
      <c r="E97"/>
      <c r="F97" s="13">
        <v>990777</v>
      </c>
      <c r="G97" s="56">
        <v>870966</v>
      </c>
      <c r="H97" s="13">
        <v>781482</v>
      </c>
      <c r="I97" s="13">
        <v>728863</v>
      </c>
      <c r="J97" s="13">
        <v>696892</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990777</v>
      </c>
      <c r="G99" s="97">
        <v>870966</v>
      </c>
      <c r="H99" s="96">
        <v>781482</v>
      </c>
      <c r="I99" s="96">
        <v>728863</v>
      </c>
      <c r="J99" s="96">
        <v>696892</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1865414</v>
      </c>
      <c r="G101" s="56">
        <v>1736275</v>
      </c>
      <c r="H101" s="13">
        <v>1499575</v>
      </c>
      <c r="I101" s="13">
        <v>1337636</v>
      </c>
      <c r="J101" s="13">
        <v>1299829</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231243</v>
      </c>
      <c r="G104" s="56">
        <v>211921</v>
      </c>
      <c r="H104" s="13">
        <v>185037</v>
      </c>
      <c r="I104" s="13">
        <v>143448</v>
      </c>
      <c r="J104" s="13">
        <v>173577</v>
      </c>
      <c r="K104"/>
      <c r="L104"/>
      <c r="M104"/>
      <c r="N104"/>
      <c r="O104"/>
      <c r="P104" s="10"/>
      <c r="S104" s="25" t="s">
        <v>410</v>
      </c>
      <c r="T104" s="25">
        <v>4057043</v>
      </c>
    </row>
    <row r="105" spans="3:20" ht="11.25" customHeight="1" x14ac:dyDescent="0.25">
      <c r="C105" s="39">
        <v>4993</v>
      </c>
      <c r="D105" s="3" t="s">
        <v>168</v>
      </c>
      <c r="E105"/>
      <c r="F105" s="13">
        <v>-171510</v>
      </c>
      <c r="G105" s="56">
        <v>-375652</v>
      </c>
      <c r="H105" s="13">
        <v>-209472</v>
      </c>
      <c r="I105" s="13">
        <v>-107419</v>
      </c>
      <c r="J105" s="13">
        <v>-132590</v>
      </c>
      <c r="K105"/>
      <c r="L105"/>
      <c r="M105"/>
      <c r="N105"/>
      <c r="O105"/>
      <c r="P105" s="10"/>
      <c r="S105" s="25" t="s">
        <v>261</v>
      </c>
      <c r="T105" s="25">
        <v>4057083</v>
      </c>
    </row>
    <row r="106" spans="3:20" ht="11.25" customHeight="1" x14ac:dyDescent="0.25">
      <c r="C106" s="39">
        <v>4992</v>
      </c>
      <c r="D106" s="3" t="s">
        <v>169</v>
      </c>
      <c r="E106"/>
      <c r="F106" s="13">
        <v>-59359</v>
      </c>
      <c r="G106" s="56">
        <v>143695</v>
      </c>
      <c r="H106" s="13">
        <v>44773</v>
      </c>
      <c r="I106" s="13">
        <v>-51384</v>
      </c>
      <c r="J106" s="13">
        <v>-24771</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374</v>
      </c>
      <c r="G108" s="56">
        <v>-20036</v>
      </c>
      <c r="H108" s="13">
        <v>20338</v>
      </c>
      <c r="I108" s="13">
        <v>-15355</v>
      </c>
      <c r="J108" s="13">
        <v>16216</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6.6268492381395196</v>
      </c>
      <c r="G111" s="55">
        <v>3.9707437739640898</v>
      </c>
      <c r="H111" s="14">
        <v>4.0569728915011902</v>
      </c>
      <c r="I111" s="14">
        <v>4.0792727356943201</v>
      </c>
      <c r="J111" s="14">
        <v>3.7148250372869001</v>
      </c>
      <c r="K111"/>
      <c r="L111"/>
      <c r="M111"/>
      <c r="N111"/>
      <c r="O111"/>
      <c r="P111" s="10"/>
      <c r="S111" s="25" t="s">
        <v>291</v>
      </c>
      <c r="T111" s="25">
        <v>4062444</v>
      </c>
    </row>
    <row r="112" spans="3:20" ht="11.25" customHeight="1" x14ac:dyDescent="0.25">
      <c r="C112" s="39">
        <v>284</v>
      </c>
      <c r="D112" s="3" t="s">
        <v>166</v>
      </c>
      <c r="E112"/>
      <c r="F112" s="14">
        <v>19.180958041484701</v>
      </c>
      <c r="G112" s="55">
        <v>11.617007557945101</v>
      </c>
      <c r="H112" s="14">
        <v>11.5931968877498</v>
      </c>
      <c r="I112" s="14">
        <v>11.513520381724</v>
      </c>
      <c r="J112" s="14">
        <v>10.569080780757099</v>
      </c>
      <c r="K112"/>
      <c r="L112"/>
      <c r="M112"/>
      <c r="N112"/>
      <c r="O112"/>
      <c r="P112" s="10"/>
      <c r="S112" s="25" t="s">
        <v>36</v>
      </c>
      <c r="T112" s="25">
        <v>4057103</v>
      </c>
    </row>
    <row r="113" spans="2:20" ht="11.25" customHeight="1" x14ac:dyDescent="0.25">
      <c r="C113" s="39">
        <v>18791</v>
      </c>
      <c r="D113" s="76" t="s">
        <v>172</v>
      </c>
      <c r="E113" s="61"/>
      <c r="F113" s="100">
        <v>9.8062108526166405</v>
      </c>
      <c r="G113" s="101">
        <v>5.9176397846458402</v>
      </c>
      <c r="H113" s="100">
        <v>6.1126890452658103</v>
      </c>
      <c r="I113" s="100">
        <v>6.2102122337862697</v>
      </c>
      <c r="J113" s="100">
        <v>5.6665926129892199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F3CC0BC4-0F04-4F92-8584-3EE5D4AA0EF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E88F4-F45D-41D1-8822-ED287FEE89CE}">
  <dimension ref="A1:Q53"/>
  <sheetViews>
    <sheetView topLeftCell="D1" zoomScale="66" workbookViewId="0">
      <selection activeCell="E34" sqref="E34:Q35"/>
    </sheetView>
  </sheetViews>
  <sheetFormatPr defaultRowHeight="15.6" x14ac:dyDescent="0.3"/>
  <cols>
    <col min="3" max="3" width="15.6640625" customWidth="1"/>
    <col min="4" max="4" width="19" customWidth="1"/>
    <col min="5" max="5" width="69" customWidth="1"/>
    <col min="6" max="13" width="15.5546875" style="148" customWidth="1"/>
    <col min="14" max="14" width="36.33203125" style="148" customWidth="1"/>
    <col min="15" max="17" width="15.5546875" style="148" customWidth="1"/>
  </cols>
  <sheetData>
    <row r="1" spans="1:17" ht="16.2" thickBot="1" x14ac:dyDescent="0.35">
      <c r="B1" t="e">
        <v>#NAME?</v>
      </c>
    </row>
    <row r="2" spans="1:17" ht="47.4" thickBot="1" x14ac:dyDescent="0.35">
      <c r="B2" t="e" cm="1">
        <f t="array" aca="1" ref="B2" ca="1">_xll.FDS_GET_XLL_VER()</f>
        <v>#NAME?</v>
      </c>
      <c r="E2" s="154" t="s">
        <v>532</v>
      </c>
      <c r="F2" s="155" t="s">
        <v>712</v>
      </c>
      <c r="G2" s="156" t="s">
        <v>533</v>
      </c>
      <c r="H2" s="156" t="s">
        <v>534</v>
      </c>
      <c r="I2" s="157" t="s">
        <v>711</v>
      </c>
      <c r="J2" s="157" t="s">
        <v>710</v>
      </c>
      <c r="K2" s="156" t="s">
        <v>535</v>
      </c>
      <c r="L2" s="156" t="s">
        <v>536</v>
      </c>
      <c r="M2" s="156" t="s">
        <v>537</v>
      </c>
      <c r="N2" s="156" t="s">
        <v>538</v>
      </c>
      <c r="O2" s="158" t="s">
        <v>539</v>
      </c>
      <c r="P2" s="158" t="s">
        <v>540</v>
      </c>
      <c r="Q2" s="159" t="s">
        <v>541</v>
      </c>
    </row>
    <row r="3" spans="1:17" x14ac:dyDescent="0.3">
      <c r="A3" s="150">
        <v>1</v>
      </c>
      <c r="B3" s="144" t="e">
        <v>#NAME?</v>
      </c>
      <c r="C3" t="s">
        <v>377</v>
      </c>
      <c r="D3" t="s">
        <v>439</v>
      </c>
      <c r="E3" s="153" t="s">
        <v>498</v>
      </c>
      <c r="F3" s="149">
        <f ca="1">INDIRECT("'"&amp;$C3&amp;"'!"&amp;"F69")/1000000</f>
        <v>1.4192</v>
      </c>
      <c r="G3" s="152">
        <v>0.86520574971815112</v>
      </c>
      <c r="H3" s="152">
        <v>0</v>
      </c>
      <c r="I3" s="175">
        <f ca="1">INDIRECT("'"&amp;$C3&amp;"'!"&amp;"F88")/1000000</f>
        <v>5.1166</v>
      </c>
      <c r="J3" s="177">
        <v>3.4965118044778403</v>
      </c>
      <c r="K3" s="149" t="str">
        <f ca="1">INDIRECT("'"&amp;$C3&amp;"'!"&amp;"F24")</f>
        <v>BBB</v>
      </c>
      <c r="L3" s="149" t="str">
        <f ca="1">INDIRECT("'"&amp;$C3&amp;"'!"&amp;"G24")</f>
        <v>Baa1</v>
      </c>
      <c r="M3" s="149">
        <f ca="1">INDIRECT("'"&amp;$C3&amp;"'!"&amp;"F47")</f>
        <v>2.1895803183791598</v>
      </c>
      <c r="N3" s="178" t="s">
        <v>543</v>
      </c>
      <c r="O3" s="149">
        <f ca="1">INDIRECT("'"&amp;$C3&amp;"'!"&amp;"F42")</f>
        <v>48.847189328151302</v>
      </c>
      <c r="P3" s="149">
        <f ca="1">INDIRECT("'"&amp;$C3&amp;"'!"&amp;"F112")</f>
        <v>4.8282899952260196</v>
      </c>
      <c r="Q3" s="149">
        <f ca="1">J3/(INDIRECT("'"&amp;$C3&amp;"'!"&amp;"F101")/1000000)</f>
        <v>0.70778158427518478</v>
      </c>
    </row>
    <row r="4" spans="1:17" x14ac:dyDescent="0.3">
      <c r="A4" s="150">
        <f>A3+1</f>
        <v>2</v>
      </c>
      <c r="B4" s="144" t="s">
        <v>499</v>
      </c>
      <c r="C4" t="s">
        <v>440</v>
      </c>
      <c r="D4" t="s">
        <v>441</v>
      </c>
      <c r="E4" s="144" t="s">
        <v>499</v>
      </c>
      <c r="F4" s="149">
        <f ca="1">INDIRECT("'"&amp;$C4&amp;"'!"&amp;"F69")/1000000</f>
        <v>3.669</v>
      </c>
      <c r="G4" s="152">
        <v>0.8397383483237939</v>
      </c>
      <c r="H4" s="152">
        <v>0.12428454619787407</v>
      </c>
      <c r="I4" s="175">
        <f ca="1">INDIRECT("'"&amp;$C4&amp;"'!"&amp;"F88")/1000000</f>
        <v>14.987</v>
      </c>
      <c r="J4" s="177">
        <v>15.086330990839199</v>
      </c>
      <c r="K4" s="149" t="str">
        <f ca="1">INDIRECT("'"&amp;$C4&amp;"'!"&amp;"F24")</f>
        <v>A-</v>
      </c>
      <c r="L4" s="149" t="str">
        <f t="shared" ref="L4:L37" ca="1" si="0">INDIRECT("'"&amp;$C4&amp;"'!"&amp;"G24")</f>
        <v>Baa2</v>
      </c>
      <c r="M4" s="149">
        <f ca="1">INDIRECT("'"&amp;$C4&amp;"'!"&amp;"F47")</f>
        <v>2.8700361010830302</v>
      </c>
      <c r="N4" s="179" t="s">
        <v>544</v>
      </c>
      <c r="O4" s="149">
        <f ca="1">INDIRECT("'"&amp;$C4&amp;"'!"&amp;"F42")</f>
        <v>43.0966256565221</v>
      </c>
      <c r="P4" s="149">
        <f ca="1">INDIRECT("'"&amp;$C4&amp;"'!"&amp;"F112")</f>
        <v>11.182545937201899</v>
      </c>
      <c r="Q4" s="149">
        <f ca="1">J4/(INDIRECT("'"&amp;$C4&amp;"'!"&amp;"F101")/1000000)</f>
        <v>1.0854256414734298</v>
      </c>
    </row>
    <row r="5" spans="1:17" x14ac:dyDescent="0.3">
      <c r="A5" s="150">
        <f t="shared" ref="A5:A37" si="1">A4+1</f>
        <v>3</v>
      </c>
      <c r="B5" s="144" t="s">
        <v>500</v>
      </c>
      <c r="C5" t="s">
        <v>442</v>
      </c>
      <c r="D5" t="s">
        <v>443</v>
      </c>
      <c r="E5" s="144" t="s">
        <v>500</v>
      </c>
      <c r="F5" s="149">
        <f ca="1">INDIRECT("'"&amp;$C5&amp;"'!"&amp;"F69")/1000000</f>
        <v>16.792000000000002</v>
      </c>
      <c r="G5" s="152">
        <v>0.78073193619017833</v>
      </c>
      <c r="H5" s="152">
        <v>0.14967156709415078</v>
      </c>
      <c r="I5" s="175">
        <f ca="1">INDIRECT("'"&amp;$C5&amp;"'!"&amp;"F88")/1000000</f>
        <v>66.579599999999999</v>
      </c>
      <c r="J5" s="177">
        <v>48.174937514866706</v>
      </c>
      <c r="K5" s="149" t="str">
        <f ca="1">INDIRECT("'"&amp;$C5&amp;"'!"&amp;"F24")</f>
        <v>A-</v>
      </c>
      <c r="L5" s="149" t="str">
        <f t="shared" ca="1" si="0"/>
        <v/>
      </c>
      <c r="M5" s="149">
        <f ca="1">INDIRECT("'"&amp;$C5&amp;"'!"&amp;"F47")</f>
        <v>2.7227232819857901</v>
      </c>
      <c r="N5" s="179" t="s">
        <v>545</v>
      </c>
      <c r="O5" s="149">
        <f ca="1">INDIRECT("'"&amp;$C5&amp;"'!"&amp;"F42")</f>
        <v>37.461654456766603</v>
      </c>
      <c r="P5" s="149">
        <f t="shared" ref="P5:P37" ca="1" si="2">INDIRECT("'"&amp;$C5&amp;"'!"&amp;"F112")</f>
        <v>11.425822676109</v>
      </c>
      <c r="Q5" s="149">
        <f ca="1">J5/(INDIRECT("'"&amp;$C5&amp;"'!"&amp;"F101")/1000000)</f>
        <v>0.80448302634410551</v>
      </c>
    </row>
    <row r="6" spans="1:17" x14ac:dyDescent="0.3">
      <c r="A6" s="150">
        <f t="shared" si="1"/>
        <v>4</v>
      </c>
      <c r="B6" s="144" t="s">
        <v>501</v>
      </c>
      <c r="C6" t="s">
        <v>444</v>
      </c>
      <c r="D6" t="s">
        <v>445</v>
      </c>
      <c r="E6" s="144" t="s">
        <v>501</v>
      </c>
      <c r="F6" s="149">
        <f ca="1">INDIRECT("'"&amp;$C6&amp;"'!"&amp;"F69")/1000000</f>
        <v>6.3940000000000001</v>
      </c>
      <c r="G6" s="152">
        <v>0.86299428299190095</v>
      </c>
      <c r="H6" s="152">
        <v>0</v>
      </c>
      <c r="I6" s="175">
        <f t="shared" ref="I6:I37" ca="1" si="3">INDIRECT("'"&amp;$C6&amp;"'!"&amp;"F88")/1000000</f>
        <v>29.260999999999999</v>
      </c>
      <c r="J6" s="177">
        <v>22.548341543556699</v>
      </c>
      <c r="K6" s="149" t="str">
        <f t="shared" ref="K6:K36" ca="1" si="4">INDIRECT("'"&amp;$C6&amp;"'!"&amp;"F24")</f>
        <v>BBB+</v>
      </c>
      <c r="L6" s="149" t="str">
        <f t="shared" ca="1" si="0"/>
        <v>Baa1</v>
      </c>
      <c r="M6" s="149">
        <f t="shared" ref="M6:M37" ca="1" si="5">INDIRECT("'"&amp;$C6&amp;"'!"&amp;"F47")</f>
        <v>3.3325</v>
      </c>
      <c r="N6" s="180" t="s">
        <v>546</v>
      </c>
      <c r="O6" s="149">
        <f ca="1">INDIRECT("'"&amp;$C6&amp;"'!"&amp;"F42")</f>
        <v>41.380487180581</v>
      </c>
      <c r="P6" s="149">
        <f t="shared" ca="1" si="2"/>
        <v>10.4661100519361</v>
      </c>
      <c r="Q6" s="149">
        <f t="shared" ref="Q6:Q37" ca="1" si="6">J6/(INDIRECT("'"&amp;$C6&amp;"'!"&amp;"F101")/1000000)</f>
        <v>0.96191892596547501</v>
      </c>
    </row>
    <row r="7" spans="1:17" x14ac:dyDescent="0.3">
      <c r="A7" s="150">
        <f t="shared" si="1"/>
        <v>5</v>
      </c>
      <c r="B7" s="144" t="s">
        <v>503</v>
      </c>
      <c r="C7" s="151" t="s">
        <v>446</v>
      </c>
      <c r="D7" s="151" t="s">
        <v>503</v>
      </c>
      <c r="E7" s="144" t="s">
        <v>503</v>
      </c>
      <c r="F7" s="149">
        <f t="shared" ref="F7:F37" ca="1" si="7">INDIRECT("'"&amp;$C7&amp;"'!"&amp;"F69")/1000000</f>
        <v>6.9740000000000002</v>
      </c>
      <c r="G7" s="152">
        <v>0.56205619018215502</v>
      </c>
      <c r="H7" s="152">
        <v>0.22738499536894102</v>
      </c>
      <c r="I7" s="175">
        <f t="shared" ca="1" si="3"/>
        <v>29.17</v>
      </c>
      <c r="J7" s="177">
        <v>17.287746926974503</v>
      </c>
      <c r="K7" s="149" t="str">
        <f t="shared" ca="1" si="4"/>
        <v>BBB+</v>
      </c>
      <c r="L7" s="149" t="str">
        <f t="shared" ca="1" si="0"/>
        <v>Baa2</v>
      </c>
      <c r="M7" s="149">
        <f t="shared" ca="1" si="5"/>
        <v>2.7039274924471299</v>
      </c>
      <c r="N7" s="180" t="s">
        <v>547</v>
      </c>
      <c r="O7" s="149">
        <f t="shared" ref="O7:O37" ca="1" si="8">INDIRECT("'"&amp;$C7&amp;"'!"&amp;"F42")</f>
        <v>66.531808035714306</v>
      </c>
      <c r="P7" s="149">
        <f t="shared" ca="1" si="2"/>
        <v>3.4971072722699201</v>
      </c>
      <c r="Q7" s="149">
        <f t="shared" ca="1" si="6"/>
        <v>0.60294876279905496</v>
      </c>
    </row>
    <row r="8" spans="1:17" ht="16.2" thickBot="1" x14ac:dyDescent="0.35">
      <c r="A8" s="150">
        <f t="shared" si="1"/>
        <v>6</v>
      </c>
      <c r="B8" s="145" t="s">
        <v>502</v>
      </c>
      <c r="C8" t="s">
        <v>447</v>
      </c>
      <c r="D8" t="s">
        <v>448</v>
      </c>
      <c r="E8" s="145" t="s">
        <v>502</v>
      </c>
      <c r="F8" s="149">
        <f t="shared" ca="1" si="7"/>
        <v>1.438936</v>
      </c>
      <c r="G8" s="152">
        <v>0.64</v>
      </c>
      <c r="H8" s="152">
        <v>0.21622056950675536</v>
      </c>
      <c r="I8" s="175">
        <f t="shared" ca="1" si="3"/>
        <v>5.3593780000000004</v>
      </c>
      <c r="J8" s="177">
        <v>3.2551204872562098</v>
      </c>
      <c r="K8" s="149" t="str">
        <f t="shared" ca="1" si="4"/>
        <v>BBB</v>
      </c>
      <c r="L8" s="149" t="str">
        <f t="shared" ca="1" si="0"/>
        <v>Baa2</v>
      </c>
      <c r="M8" s="149">
        <f t="shared" ca="1" si="5"/>
        <v>2.1500489863591801</v>
      </c>
      <c r="N8" s="181" t="s">
        <v>725</v>
      </c>
      <c r="O8" s="149">
        <f t="shared" ca="1" si="8"/>
        <v>45.288234484309598</v>
      </c>
      <c r="P8" s="149">
        <f t="shared" ca="1" si="2"/>
        <v>7.0728012378626302</v>
      </c>
      <c r="Q8" s="149">
        <f t="shared" ca="1" si="6"/>
        <v>0.68415858172265176</v>
      </c>
    </row>
    <row r="9" spans="1:17" x14ac:dyDescent="0.3">
      <c r="A9" s="150">
        <f t="shared" si="1"/>
        <v>7</v>
      </c>
      <c r="B9" s="146" t="s">
        <v>504</v>
      </c>
      <c r="C9" t="s">
        <v>449</v>
      </c>
      <c r="D9" t="s">
        <v>450</v>
      </c>
      <c r="E9" s="146" t="s">
        <v>504</v>
      </c>
      <c r="F9" s="149">
        <f t="shared" ca="1" si="7"/>
        <v>1.9491019999999999</v>
      </c>
      <c r="G9" s="182">
        <v>0.43212617913274931</v>
      </c>
      <c r="H9" s="152">
        <v>0.1828262451118515</v>
      </c>
      <c r="I9" s="175">
        <f t="shared" ca="1" si="3"/>
        <v>6.4491759999999996</v>
      </c>
      <c r="J9" s="177">
        <v>4.5990389948169508</v>
      </c>
      <c r="K9" s="149" t="str">
        <f t="shared" ca="1" si="4"/>
        <v>BBB+</v>
      </c>
      <c r="L9" s="149" t="str">
        <f t="shared" ca="1" si="0"/>
        <v>Baa2</v>
      </c>
      <c r="M9" s="149">
        <f t="shared" ca="1" si="5"/>
        <v>2.5883740042988999</v>
      </c>
      <c r="N9" s="180" t="s">
        <v>726</v>
      </c>
      <c r="O9" s="149">
        <f t="shared" ca="1" si="8"/>
        <v>37.4900359499429</v>
      </c>
      <c r="P9" s="149">
        <f t="shared" ca="1" si="2"/>
        <v>9.0879966087297497</v>
      </c>
      <c r="Q9" s="149">
        <f t="shared" ca="1" si="6"/>
        <v>0.61863050636568639</v>
      </c>
    </row>
    <row r="10" spans="1:17" x14ac:dyDescent="0.3">
      <c r="A10" s="150">
        <f t="shared" si="1"/>
        <v>8</v>
      </c>
      <c r="B10" s="147" t="s">
        <v>505</v>
      </c>
      <c r="C10" t="s">
        <v>451</v>
      </c>
      <c r="D10" t="s">
        <v>452</v>
      </c>
      <c r="E10" s="147" t="s">
        <v>505</v>
      </c>
      <c r="F10" s="149">
        <f t="shared" ca="1" si="7"/>
        <v>8.3520000000000003</v>
      </c>
      <c r="G10" s="182">
        <v>0.45055076628352492</v>
      </c>
      <c r="H10" s="152">
        <v>0.51915708812260541</v>
      </c>
      <c r="I10" s="175">
        <f t="shared" ca="1" si="3"/>
        <v>23.506</v>
      </c>
      <c r="J10" s="177">
        <v>17.893230680035401</v>
      </c>
      <c r="K10" s="149" t="str">
        <f t="shared" ca="1" si="4"/>
        <v>BBB+</v>
      </c>
      <c r="L10" s="149" t="str">
        <f t="shared" ca="1" si="0"/>
        <v>Baa2</v>
      </c>
      <c r="M10" s="149">
        <f t="shared" ca="1" si="5"/>
        <v>2.5765595463138</v>
      </c>
      <c r="N10" s="181" t="s">
        <v>727</v>
      </c>
      <c r="O10" s="149">
        <f t="shared" ca="1" si="8"/>
        <v>33.726119636705299</v>
      </c>
      <c r="P10" s="149">
        <f t="shared" ca="1" si="2"/>
        <v>16.822562157725699</v>
      </c>
      <c r="Q10" s="149">
        <f t="shared" ca="1" si="6"/>
        <v>0.70048663795941912</v>
      </c>
    </row>
    <row r="11" spans="1:17" x14ac:dyDescent="0.3">
      <c r="A11" s="150">
        <f t="shared" si="1"/>
        <v>9</v>
      </c>
      <c r="B11" s="144" t="s">
        <v>506</v>
      </c>
      <c r="C11" t="s">
        <v>453</v>
      </c>
      <c r="D11" t="s">
        <v>454</v>
      </c>
      <c r="E11" s="144" t="s">
        <v>506</v>
      </c>
      <c r="F11" s="149">
        <f t="shared" ca="1" si="7"/>
        <v>7.3289999999999997</v>
      </c>
      <c r="G11" s="152">
        <v>0.67649065356801752</v>
      </c>
      <c r="H11" s="152">
        <v>0.28148451357620413</v>
      </c>
      <c r="I11" s="175">
        <f t="shared" ca="1" si="3"/>
        <v>22.016999999999999</v>
      </c>
      <c r="J11" s="177">
        <v>19.1125860823728</v>
      </c>
      <c r="K11" s="149" t="str">
        <f t="shared" ca="1" si="4"/>
        <v>BBB+</v>
      </c>
      <c r="L11" s="149" t="str">
        <f t="shared" ca="1" si="0"/>
        <v/>
      </c>
      <c r="M11" s="149">
        <f t="shared" ca="1" si="5"/>
        <v>2.2783300198807201</v>
      </c>
      <c r="N11" s="180" t="s">
        <v>553</v>
      </c>
      <c r="O11" s="149">
        <f t="shared" ca="1" si="8"/>
        <v>32.542665583096301</v>
      </c>
      <c r="P11" s="149">
        <f t="shared" ca="1" si="2"/>
        <v>20.498198701523901</v>
      </c>
      <c r="Q11" s="149">
        <f t="shared" ca="1" si="6"/>
        <v>0.97077336866989039</v>
      </c>
    </row>
    <row r="12" spans="1:17" x14ac:dyDescent="0.3">
      <c r="A12" s="150">
        <f t="shared" si="1"/>
        <v>10</v>
      </c>
      <c r="B12" s="144" t="s">
        <v>507</v>
      </c>
      <c r="C12" t="s">
        <v>455</v>
      </c>
      <c r="D12" t="s">
        <v>456</v>
      </c>
      <c r="E12" s="144" t="s">
        <v>507</v>
      </c>
      <c r="F12" s="149">
        <f t="shared" ca="1" si="7"/>
        <v>13.676</v>
      </c>
      <c r="G12" s="152">
        <v>0.64</v>
      </c>
      <c r="H12" s="152">
        <v>0.17011293144584064</v>
      </c>
      <c r="I12" s="175">
        <f t="shared" ca="1" si="3"/>
        <v>49.405000000000001</v>
      </c>
      <c r="J12" s="177">
        <v>31.634434419834999</v>
      </c>
      <c r="K12" s="149" t="str">
        <f t="shared" ca="1" si="4"/>
        <v>A-</v>
      </c>
      <c r="L12" s="149" t="str">
        <f t="shared" ca="1" si="0"/>
        <v>Baa2</v>
      </c>
      <c r="M12" s="149">
        <f t="shared" ca="1" si="5"/>
        <v>3.0851528384279501</v>
      </c>
      <c r="N12" s="180" t="s">
        <v>554</v>
      </c>
      <c r="O12" s="149">
        <f t="shared" ca="1" si="8"/>
        <v>43.844638949671797</v>
      </c>
      <c r="P12" s="149">
        <f t="shared" ca="1" si="2"/>
        <v>6.0091295450968003</v>
      </c>
      <c r="Q12" s="149">
        <f t="shared" ca="1" si="6"/>
        <v>0.69221957154999991</v>
      </c>
    </row>
    <row r="13" spans="1:17" x14ac:dyDescent="0.3">
      <c r="A13" s="150">
        <f t="shared" si="1"/>
        <v>11</v>
      </c>
      <c r="B13" s="144" t="s">
        <v>508</v>
      </c>
      <c r="C13" t="s">
        <v>457</v>
      </c>
      <c r="D13" t="s">
        <v>458</v>
      </c>
      <c r="E13" s="144" t="s">
        <v>508</v>
      </c>
      <c r="F13" s="149">
        <f t="shared" ca="1" si="7"/>
        <v>13.964</v>
      </c>
      <c r="G13" s="152">
        <v>0.78587797192781439</v>
      </c>
      <c r="H13" s="152">
        <v>0.19084789458607848</v>
      </c>
      <c r="I13" s="175">
        <f t="shared" ca="1" si="3"/>
        <v>60.28</v>
      </c>
      <c r="J13" s="177">
        <v>66.686035854100695</v>
      </c>
      <c r="K13" s="149" t="str">
        <f t="shared" ca="1" si="4"/>
        <v>BBB+</v>
      </c>
      <c r="L13" s="149" t="str">
        <f t="shared" ca="1" si="0"/>
        <v/>
      </c>
      <c r="M13" s="149">
        <f t="shared" ca="1" si="5"/>
        <v>2.08494475138122</v>
      </c>
      <c r="N13" s="180" t="s">
        <v>555</v>
      </c>
      <c r="O13" s="149">
        <f t="shared" ca="1" si="8"/>
        <v>36.460639650320701</v>
      </c>
      <c r="P13" s="149">
        <f t="shared" ca="1" si="2"/>
        <v>12.269700153186101</v>
      </c>
      <c r="Q13" s="149">
        <f t="shared" ca="1" si="6"/>
        <v>0.95256239881869942</v>
      </c>
    </row>
    <row r="14" spans="1:17" x14ac:dyDescent="0.3">
      <c r="A14" s="150">
        <f t="shared" si="1"/>
        <v>12</v>
      </c>
      <c r="B14" s="147" t="s">
        <v>509</v>
      </c>
      <c r="C14" t="s">
        <v>459</v>
      </c>
      <c r="D14" t="s">
        <v>460</v>
      </c>
      <c r="E14" s="147" t="s">
        <v>509</v>
      </c>
      <c r="F14" s="149">
        <f t="shared" ca="1" si="7"/>
        <v>14.964</v>
      </c>
      <c r="G14" s="182">
        <v>0.38900026730820636</v>
      </c>
      <c r="H14" s="152">
        <v>0.10378241112002139</v>
      </c>
      <c r="I14" s="175">
        <f t="shared" ca="1" si="3"/>
        <v>26.614000000000001</v>
      </c>
      <c r="J14" s="177">
        <v>24.599916573633898</v>
      </c>
      <c r="K14" s="149" t="str">
        <f t="shared" ca="1" si="4"/>
        <v>BBB+</v>
      </c>
      <c r="L14" s="149" t="str">
        <f t="shared" ca="1" si="0"/>
        <v/>
      </c>
      <c r="M14" s="149">
        <f t="shared" ca="1" si="5"/>
        <v>2.3286604361370702</v>
      </c>
      <c r="N14" s="180" t="s">
        <v>553</v>
      </c>
      <c r="O14" s="149">
        <f t="shared" ca="1" si="8"/>
        <v>32.283785788458701</v>
      </c>
      <c r="P14" s="149">
        <f t="shared" ca="1" si="2"/>
        <v>8.1199559382235904</v>
      </c>
      <c r="Q14" s="149">
        <f t="shared" ca="1" si="6"/>
        <v>0.91232445385083438</v>
      </c>
    </row>
    <row r="15" spans="1:17" x14ac:dyDescent="0.3">
      <c r="A15" s="150">
        <f t="shared" si="1"/>
        <v>13</v>
      </c>
      <c r="B15" s="144" t="s">
        <v>510</v>
      </c>
      <c r="C15" t="s">
        <v>461</v>
      </c>
      <c r="D15" t="s">
        <v>462</v>
      </c>
      <c r="E15" s="144" t="s">
        <v>510</v>
      </c>
      <c r="F15" s="149">
        <f t="shared" ca="1" si="7"/>
        <v>25.097000000000001</v>
      </c>
      <c r="G15" s="152">
        <v>0.90062557277762278</v>
      </c>
      <c r="H15" s="152">
        <v>8.4153484480216756E-2</v>
      </c>
      <c r="I15" s="175">
        <f t="shared" ca="1" si="3"/>
        <v>112.67400000000001</v>
      </c>
      <c r="J15" s="177">
        <v>81.659699940577099</v>
      </c>
      <c r="K15" s="149" t="str">
        <f t="shared" ca="1" si="4"/>
        <v>BBB+</v>
      </c>
      <c r="L15" s="149" t="str">
        <f t="shared" ca="1" si="0"/>
        <v>Baa2</v>
      </c>
      <c r="M15" s="149">
        <f t="shared" ca="1" si="5"/>
        <v>2.2844387755101998</v>
      </c>
      <c r="N15" s="180" t="s">
        <v>556</v>
      </c>
      <c r="O15" s="149">
        <f t="shared" ca="1" si="8"/>
        <v>39.5663231160487</v>
      </c>
      <c r="P15" s="149">
        <f t="shared" ca="1" si="2"/>
        <v>7.1364835022407398</v>
      </c>
      <c r="Q15" s="149">
        <f t="shared" ca="1" si="6"/>
        <v>0.68313897018954206</v>
      </c>
    </row>
    <row r="16" spans="1:17" x14ac:dyDescent="0.3">
      <c r="A16" s="150">
        <f t="shared" si="1"/>
        <v>14</v>
      </c>
      <c r="B16" s="144" t="s">
        <v>511</v>
      </c>
      <c r="C16" t="s">
        <v>463</v>
      </c>
      <c r="D16" t="s">
        <v>464</v>
      </c>
      <c r="E16" s="160" t="s">
        <v>511</v>
      </c>
      <c r="F16" s="149">
        <f t="shared" ca="1" si="7"/>
        <v>14.904999999999999</v>
      </c>
      <c r="G16" s="152">
        <v>1</v>
      </c>
      <c r="H16" s="152">
        <v>0</v>
      </c>
      <c r="I16" s="175">
        <f t="shared" ca="1" si="3"/>
        <v>52.631999999999998</v>
      </c>
      <c r="J16" s="177">
        <v>24.665354438809402</v>
      </c>
      <c r="K16" s="149" t="str">
        <f t="shared" ca="1" si="4"/>
        <v>BBB</v>
      </c>
      <c r="L16" s="149" t="str">
        <f t="shared" ca="1" si="0"/>
        <v>Baa3</v>
      </c>
      <c r="M16" s="149">
        <f t="shared" ca="1" si="5"/>
        <v>1.51487179487179</v>
      </c>
      <c r="N16" s="180" t="s">
        <v>557</v>
      </c>
      <c r="O16" s="149">
        <f t="shared" ca="1" si="8"/>
        <v>29.394611727416802</v>
      </c>
      <c r="P16" s="149">
        <f t="shared" ca="1" si="2"/>
        <v>5.4294393003360399</v>
      </c>
      <c r="Q16" s="149">
        <f t="shared" ca="1" si="6"/>
        <v>0.5211907963826603</v>
      </c>
    </row>
    <row r="17" spans="1:17" x14ac:dyDescent="0.3">
      <c r="A17" s="150">
        <f t="shared" si="1"/>
        <v>15</v>
      </c>
      <c r="B17" s="144" t="s">
        <v>512</v>
      </c>
      <c r="C17" t="s">
        <v>465</v>
      </c>
      <c r="D17" t="s">
        <v>466</v>
      </c>
      <c r="E17" s="144" t="s">
        <v>512</v>
      </c>
      <c r="F17" s="149">
        <f t="shared" ca="1" si="7"/>
        <v>11.742896</v>
      </c>
      <c r="G17" s="152">
        <v>0.94054090234640586</v>
      </c>
      <c r="H17" s="152">
        <v>0</v>
      </c>
      <c r="I17" s="175">
        <f t="shared" ca="1" si="3"/>
        <v>42.601736000000002</v>
      </c>
      <c r="J17" s="177">
        <v>22.079256820678701</v>
      </c>
      <c r="K17" s="149" t="str">
        <f t="shared" ca="1" si="4"/>
        <v>BBB+</v>
      </c>
      <c r="L17" s="149" t="str">
        <f t="shared" ca="1" si="0"/>
        <v>Baa2</v>
      </c>
      <c r="M17" s="149">
        <f t="shared" ca="1" si="5"/>
        <v>2.1368534881997698</v>
      </c>
      <c r="N17" s="180" t="s">
        <v>558</v>
      </c>
      <c r="O17" s="149">
        <f t="shared" ca="1" si="8"/>
        <v>29.618199999541901</v>
      </c>
      <c r="P17" s="149">
        <f t="shared" ca="1" si="2"/>
        <v>10.034273318531501</v>
      </c>
      <c r="Q17" s="149">
        <f t="shared" ca="1" si="6"/>
        <v>0.56194198264484296</v>
      </c>
    </row>
    <row r="18" spans="1:17" x14ac:dyDescent="0.3">
      <c r="A18" s="150">
        <f t="shared" si="1"/>
        <v>16</v>
      </c>
      <c r="B18" s="144" t="s">
        <v>513</v>
      </c>
      <c r="C18" t="s">
        <v>467</v>
      </c>
      <c r="D18" t="s">
        <v>468</v>
      </c>
      <c r="E18" s="144" t="s">
        <v>513</v>
      </c>
      <c r="F18" s="149">
        <f t="shared" ca="1" si="7"/>
        <v>5.5867000000000004</v>
      </c>
      <c r="G18" s="152">
        <v>1</v>
      </c>
      <c r="H18" s="152">
        <v>0</v>
      </c>
      <c r="I18" s="175">
        <f t="shared" ca="1" si="3"/>
        <v>21.241099999999999</v>
      </c>
      <c r="J18" s="177">
        <v>14.756206984235099</v>
      </c>
      <c r="K18" s="149" t="str">
        <f t="shared" ca="1" si="4"/>
        <v>A-</v>
      </c>
      <c r="L18" s="149" t="str">
        <f t="shared" ca="1" si="0"/>
        <v/>
      </c>
      <c r="M18" s="149">
        <f t="shared" ca="1" si="5"/>
        <v>3.4983217144332599</v>
      </c>
      <c r="N18" s="180" t="s">
        <v>559</v>
      </c>
      <c r="O18" s="149">
        <f t="shared" ca="1" si="8"/>
        <v>45.012294583079701</v>
      </c>
      <c r="P18" s="149">
        <f t="shared" ca="1" si="2"/>
        <v>9.8925232089974404</v>
      </c>
      <c r="Q18" s="149">
        <f t="shared" ca="1" si="6"/>
        <v>0.71850064439367489</v>
      </c>
    </row>
    <row r="19" spans="1:17" x14ac:dyDescent="0.3">
      <c r="A19" s="150">
        <f t="shared" si="1"/>
        <v>17</v>
      </c>
      <c r="B19" s="144" t="s">
        <v>514</v>
      </c>
      <c r="C19" t="s">
        <v>469</v>
      </c>
      <c r="D19" t="s">
        <v>293</v>
      </c>
      <c r="E19" s="144" t="s">
        <v>514</v>
      </c>
      <c r="F19" s="149">
        <f t="shared" ca="1" si="7"/>
        <v>9.8630849999999999</v>
      </c>
      <c r="G19" s="152">
        <v>0.75266396974582028</v>
      </c>
      <c r="H19" s="152">
        <v>0.18144396792083625</v>
      </c>
      <c r="I19" s="175">
        <f t="shared" ca="1" si="3"/>
        <v>33.424849999999999</v>
      </c>
      <c r="J19" s="177">
        <v>28.867508090661797</v>
      </c>
      <c r="K19" s="149" t="str">
        <f t="shared" ca="1" si="4"/>
        <v>A-</v>
      </c>
      <c r="L19" s="149" t="str">
        <f t="shared" ca="1" si="0"/>
        <v>Baa1</v>
      </c>
      <c r="M19" s="149">
        <f t="shared" ca="1" si="5"/>
        <v>3.31814247237546</v>
      </c>
      <c r="N19" s="180" t="s">
        <v>560</v>
      </c>
      <c r="O19" s="149">
        <f t="shared" ca="1" si="8"/>
        <v>41.617584472484403</v>
      </c>
      <c r="P19" s="149">
        <f t="shared" ca="1" si="2"/>
        <v>8.5744491162076208</v>
      </c>
      <c r="Q19" s="149">
        <f t="shared" ca="1" si="6"/>
        <v>0.82288273523555655</v>
      </c>
    </row>
    <row r="20" spans="1:17" x14ac:dyDescent="0.3">
      <c r="A20" s="150">
        <f t="shared" si="1"/>
        <v>18</v>
      </c>
      <c r="B20" s="144" t="s">
        <v>515</v>
      </c>
      <c r="C20" t="s">
        <v>470</v>
      </c>
      <c r="D20" t="s">
        <v>471</v>
      </c>
      <c r="E20" s="144" t="s">
        <v>515</v>
      </c>
      <c r="F20" s="149">
        <f t="shared" ca="1" si="7"/>
        <v>36.347000000000001</v>
      </c>
      <c r="G20" s="152">
        <v>0.91092652077896008</v>
      </c>
      <c r="H20" s="152">
        <v>3.3537442280666532E-2</v>
      </c>
      <c r="I20" s="175">
        <f t="shared" ca="1" si="3"/>
        <v>85.093999999999994</v>
      </c>
      <c r="J20" s="177">
        <v>42.763376737817197</v>
      </c>
      <c r="K20" s="149" t="str">
        <f t="shared" ca="1" si="4"/>
        <v>BBB+</v>
      </c>
      <c r="L20" s="149" t="str">
        <f t="shared" ca="1" si="0"/>
        <v>Baa2</v>
      </c>
      <c r="M20" s="149">
        <f t="shared" ca="1" si="5"/>
        <v>1.6603658536585399</v>
      </c>
      <c r="N20" s="181" t="s">
        <v>728</v>
      </c>
      <c r="O20" s="149">
        <f t="shared" ca="1" si="8"/>
        <v>43.922404985696801</v>
      </c>
      <c r="P20" s="149">
        <f t="shared" ca="1" si="2"/>
        <v>5.3051590423738304</v>
      </c>
      <c r="Q20" s="149">
        <f t="shared" ca="1" si="6"/>
        <v>0.54611995220955756</v>
      </c>
    </row>
    <row r="21" spans="1:17" x14ac:dyDescent="0.3">
      <c r="A21" s="150">
        <f t="shared" si="1"/>
        <v>19</v>
      </c>
      <c r="B21" s="144" t="s">
        <v>516</v>
      </c>
      <c r="C21" t="s">
        <v>472</v>
      </c>
      <c r="D21" t="s">
        <v>44</v>
      </c>
      <c r="E21" s="144" t="s">
        <v>516</v>
      </c>
      <c r="F21" s="149">
        <f t="shared" ca="1" si="7"/>
        <v>11.132</v>
      </c>
      <c r="G21" s="152">
        <v>1</v>
      </c>
      <c r="H21" s="152">
        <v>0</v>
      </c>
      <c r="I21" s="175">
        <f t="shared" ca="1" si="3"/>
        <v>35.023000000000003</v>
      </c>
      <c r="J21" s="177">
        <v>25.078042220879301</v>
      </c>
      <c r="K21" s="149" t="str">
        <f t="shared" ca="1" si="4"/>
        <v>BBB-</v>
      </c>
      <c r="L21" s="149" t="str">
        <f t="shared" ca="1" si="0"/>
        <v/>
      </c>
      <c r="M21" s="149">
        <f t="shared" ca="1" si="5"/>
        <v>1.51270815074496</v>
      </c>
      <c r="N21" s="181" t="s">
        <v>729</v>
      </c>
      <c r="O21" s="149">
        <f t="shared" ca="1" si="8"/>
        <v>26.416760559091301</v>
      </c>
      <c r="P21" s="149">
        <f t="shared" ca="1" si="2"/>
        <v>16.9793217535153</v>
      </c>
      <c r="Q21" s="149">
        <f t="shared" ca="1" si="6"/>
        <v>0.76366643993054906</v>
      </c>
    </row>
    <row r="22" spans="1:17" x14ac:dyDescent="0.3">
      <c r="A22" s="150">
        <f t="shared" si="1"/>
        <v>20</v>
      </c>
      <c r="B22" s="144" t="s">
        <v>517</v>
      </c>
      <c r="C22" t="s">
        <v>473</v>
      </c>
      <c r="D22" t="s">
        <v>474</v>
      </c>
      <c r="E22" s="144" t="s">
        <v>517</v>
      </c>
      <c r="F22" s="149">
        <f t="shared" ca="1" si="7"/>
        <v>2.5396359999999998</v>
      </c>
      <c r="G22" s="152">
        <v>0.89098186592028639</v>
      </c>
      <c r="H22" s="152">
        <v>0</v>
      </c>
      <c r="I22" s="175">
        <f t="shared" ca="1" si="3"/>
        <v>5.1603909999999997</v>
      </c>
      <c r="J22" s="177">
        <v>4.5495562849147797</v>
      </c>
      <c r="K22" s="149" t="str">
        <f t="shared" ca="1" si="4"/>
        <v>BBB</v>
      </c>
      <c r="L22" s="149" t="str">
        <f t="shared" ca="1" si="0"/>
        <v>Baa1</v>
      </c>
      <c r="M22" s="149">
        <f t="shared" ca="1" si="5"/>
        <v>3.8587933247753501</v>
      </c>
      <c r="N22" s="180" t="s">
        <v>561</v>
      </c>
      <c r="O22" s="149">
        <f t="shared" ca="1" si="8"/>
        <v>55.3337025673342</v>
      </c>
      <c r="P22" s="149">
        <f t="shared" ca="1" si="2"/>
        <v>8.2358767158434691</v>
      </c>
      <c r="Q22" s="149">
        <f t="shared" ca="1" si="6"/>
        <v>1.1129753993561187</v>
      </c>
    </row>
    <row r="23" spans="1:17" x14ac:dyDescent="0.3">
      <c r="A23" s="150">
        <f t="shared" si="1"/>
        <v>21</v>
      </c>
      <c r="B23" s="144" t="s">
        <v>518</v>
      </c>
      <c r="C23" t="s">
        <v>475</v>
      </c>
      <c r="D23" t="s">
        <v>476</v>
      </c>
      <c r="E23" s="144" t="s">
        <v>518</v>
      </c>
      <c r="F23" s="149">
        <f t="shared" ca="1" si="7"/>
        <v>1.4580839999999999</v>
      </c>
      <c r="G23" s="152">
        <v>0.99816608645318106</v>
      </c>
      <c r="H23" s="152">
        <v>0</v>
      </c>
      <c r="I23" s="175">
        <f t="shared" ca="1" si="3"/>
        <v>4.9018220000000001</v>
      </c>
      <c r="J23" s="177">
        <v>5.5591344803710196</v>
      </c>
      <c r="K23" s="149" t="str">
        <f t="shared" ca="1" si="4"/>
        <v>BBB</v>
      </c>
      <c r="L23" s="149" t="str">
        <f t="shared" ca="1" si="0"/>
        <v>Baa2</v>
      </c>
      <c r="M23" s="149">
        <f t="shared" ca="1" si="5"/>
        <v>3.34023365859096</v>
      </c>
      <c r="N23" s="179" t="s">
        <v>562</v>
      </c>
      <c r="O23" s="149">
        <f t="shared" ca="1" si="8"/>
        <v>57.068175917486201</v>
      </c>
      <c r="P23" s="149">
        <f t="shared" ca="1" si="2"/>
        <v>9.3780078408158403</v>
      </c>
      <c r="Q23" s="149">
        <f t="shared" ca="1" si="6"/>
        <v>1.1888974083499726</v>
      </c>
    </row>
    <row r="24" spans="1:17" x14ac:dyDescent="0.3">
      <c r="A24" s="150">
        <f t="shared" si="1"/>
        <v>22</v>
      </c>
      <c r="B24" s="144" t="s">
        <v>519</v>
      </c>
      <c r="C24" t="s">
        <v>477</v>
      </c>
      <c r="D24" t="s">
        <v>478</v>
      </c>
      <c r="E24" s="144" t="s">
        <v>519</v>
      </c>
      <c r="F24" s="149">
        <f t="shared" ca="1" si="7"/>
        <v>0.60658400000000001</v>
      </c>
      <c r="G24" s="152">
        <v>0.6274350189493898</v>
      </c>
      <c r="H24" s="152">
        <v>0.31062686549362339</v>
      </c>
      <c r="I24" s="175">
        <f t="shared" ca="1" si="3"/>
        <v>1.800935</v>
      </c>
      <c r="J24" s="177">
        <v>2.7343125820012602</v>
      </c>
      <c r="K24" s="149" t="str">
        <f t="shared" ca="1" si="4"/>
        <v/>
      </c>
      <c r="L24" s="149" t="str">
        <f t="shared" ca="1" si="0"/>
        <v/>
      </c>
      <c r="M24" s="149">
        <f t="shared" ca="1" si="5"/>
        <v>4.5441655044165499</v>
      </c>
      <c r="N24" s="179" t="s">
        <v>563</v>
      </c>
      <c r="O24" s="149">
        <f t="shared" ca="1" si="8"/>
        <v>61.211057533632903</v>
      </c>
      <c r="P24" s="149">
        <f t="shared" ca="1" si="2"/>
        <v>10.484281285571299</v>
      </c>
      <c r="Q24" s="149">
        <f t="shared" ca="1" si="6"/>
        <v>1.6289574446290822</v>
      </c>
    </row>
    <row r="25" spans="1:17" x14ac:dyDescent="0.3">
      <c r="A25" s="150">
        <f t="shared" si="1"/>
        <v>23</v>
      </c>
      <c r="B25" s="144" t="s">
        <v>520</v>
      </c>
      <c r="C25" t="s">
        <v>479</v>
      </c>
      <c r="D25" t="s">
        <v>480</v>
      </c>
      <c r="E25" s="144" t="s">
        <v>520</v>
      </c>
      <c r="F25" s="149">
        <f t="shared" ca="1" si="7"/>
        <v>17.068999999999999</v>
      </c>
      <c r="G25" s="152">
        <v>0.82623469447536468</v>
      </c>
      <c r="H25" s="152">
        <v>0</v>
      </c>
      <c r="I25" s="175">
        <f t="shared" ca="1" si="3"/>
        <v>100.1</v>
      </c>
      <c r="J25" s="177">
        <v>155.64568410261498</v>
      </c>
      <c r="K25" s="149" t="str">
        <f t="shared" ca="1" si="4"/>
        <v>A-</v>
      </c>
      <c r="L25" s="149" t="str">
        <f t="shared" ca="1" si="0"/>
        <v>Baa1</v>
      </c>
      <c r="M25" s="149">
        <f t="shared" ca="1" si="5"/>
        <v>2.0173130193905799</v>
      </c>
      <c r="N25" s="179" t="s">
        <v>564</v>
      </c>
      <c r="O25" s="149">
        <f t="shared" ca="1" si="8"/>
        <v>36.742353161944102</v>
      </c>
      <c r="P25" s="149">
        <f t="shared" ca="1" si="2"/>
        <v>6.2590117204256401</v>
      </c>
      <c r="Q25" s="149">
        <f t="shared" ca="1" si="6"/>
        <v>1.5372261419898565</v>
      </c>
    </row>
    <row r="26" spans="1:17" x14ac:dyDescent="0.3">
      <c r="A26" s="150">
        <f t="shared" si="1"/>
        <v>24</v>
      </c>
      <c r="B26" s="144" t="s">
        <v>521</v>
      </c>
      <c r="C26" t="s">
        <v>481</v>
      </c>
      <c r="D26" t="s">
        <v>482</v>
      </c>
      <c r="E26" s="144" t="s">
        <v>521</v>
      </c>
      <c r="F26" s="149">
        <f t="shared" ca="1" si="7"/>
        <v>1.3723160000000001</v>
      </c>
      <c r="G26" s="152">
        <v>0.76671990999157624</v>
      </c>
      <c r="H26" s="152">
        <v>0.23328009000842373</v>
      </c>
      <c r="I26" s="175">
        <f t="shared" ca="1" si="3"/>
        <v>5.2472320000000003</v>
      </c>
      <c r="J26" s="177">
        <v>3.2598858453466102</v>
      </c>
      <c r="K26" s="149" t="str">
        <f t="shared" ca="1" si="4"/>
        <v>BBB</v>
      </c>
      <c r="L26" s="149" t="str">
        <f t="shared" ca="1" si="0"/>
        <v/>
      </c>
      <c r="M26" s="149">
        <f t="shared" ca="1" si="5"/>
        <v>2.9429831116425</v>
      </c>
      <c r="N26" s="179" t="s">
        <v>565</v>
      </c>
      <c r="O26" s="149">
        <f t="shared" ca="1" si="8"/>
        <v>47.788616866589898</v>
      </c>
      <c r="P26" s="149">
        <f t="shared" ca="1" si="2"/>
        <v>8.5441015963371605</v>
      </c>
      <c r="Q26" s="149">
        <f t="shared" ca="1" si="6"/>
        <v>0.66583138911519757</v>
      </c>
    </row>
    <row r="27" spans="1:17" x14ac:dyDescent="0.3">
      <c r="A27" s="150">
        <f t="shared" si="1"/>
        <v>25</v>
      </c>
      <c r="B27" s="144" t="s">
        <v>522</v>
      </c>
      <c r="C27" t="s">
        <v>483</v>
      </c>
      <c r="D27" t="s">
        <v>484</v>
      </c>
      <c r="E27" s="144" t="s">
        <v>522</v>
      </c>
      <c r="F27" s="149">
        <f t="shared" ca="1" si="7"/>
        <v>3.6537000000000002</v>
      </c>
      <c r="G27" s="152">
        <v>1</v>
      </c>
      <c r="H27" s="152">
        <v>0</v>
      </c>
      <c r="I27" s="175">
        <f t="shared" ca="1" si="3"/>
        <v>9.7035</v>
      </c>
      <c r="J27" s="177">
        <v>7.7458078601354501</v>
      </c>
      <c r="K27" s="149" t="str">
        <f t="shared" ca="1" si="4"/>
        <v>BBB+</v>
      </c>
      <c r="L27" s="149" t="str">
        <f t="shared" ca="1" si="0"/>
        <v/>
      </c>
      <c r="M27" s="149">
        <f t="shared" ca="1" si="5"/>
        <v>3.3634116192830699</v>
      </c>
      <c r="N27" s="180" t="s">
        <v>566</v>
      </c>
      <c r="O27" s="149">
        <f t="shared" ca="1" si="8"/>
        <v>44.686687524787402</v>
      </c>
      <c r="P27" s="149">
        <f t="shared" ca="1" si="2"/>
        <v>19.786316901762799</v>
      </c>
      <c r="Q27" s="149">
        <f t="shared" ca="1" si="6"/>
        <v>0.85332567973994744</v>
      </c>
    </row>
    <row r="28" spans="1:17" x14ac:dyDescent="0.3">
      <c r="A28" s="150">
        <f t="shared" si="1"/>
        <v>26</v>
      </c>
      <c r="B28" s="144" t="s">
        <v>523</v>
      </c>
      <c r="C28" t="s">
        <v>485</v>
      </c>
      <c r="D28" t="s">
        <v>486</v>
      </c>
      <c r="E28" s="144" t="s">
        <v>523</v>
      </c>
      <c r="F28" s="149">
        <f t="shared" ca="1" si="7"/>
        <v>1.196844</v>
      </c>
      <c r="G28" s="182">
        <v>0.40132297943591644</v>
      </c>
      <c r="H28" s="152">
        <v>0</v>
      </c>
      <c r="I28" s="175">
        <f t="shared" ca="1" si="3"/>
        <v>2.1437379999999999</v>
      </c>
      <c r="J28" s="177">
        <v>2.5937020504159198</v>
      </c>
      <c r="K28" s="149" t="str">
        <f t="shared" ca="1" si="4"/>
        <v>BBB</v>
      </c>
      <c r="L28" s="149" t="str">
        <f t="shared" ca="1" si="0"/>
        <v>Baa2</v>
      </c>
      <c r="M28" s="149">
        <f t="shared" ca="1" si="5"/>
        <v>6.6111037568504898</v>
      </c>
      <c r="N28" s="180" t="s">
        <v>567</v>
      </c>
      <c r="O28" s="149">
        <f t="shared" ca="1" si="8"/>
        <v>53.1129818903471</v>
      </c>
      <c r="P28" s="149">
        <f t="shared" ca="1" si="2"/>
        <v>19.180958041484701</v>
      </c>
      <c r="Q28" s="149">
        <f t="shared" ca="1" si="6"/>
        <v>1.3904163099536724</v>
      </c>
    </row>
    <row r="29" spans="1:17" x14ac:dyDescent="0.3">
      <c r="A29" s="150">
        <f t="shared" si="1"/>
        <v>27</v>
      </c>
      <c r="B29" s="144" t="s">
        <v>524</v>
      </c>
      <c r="C29" t="s">
        <v>487</v>
      </c>
      <c r="D29" t="s">
        <v>488</v>
      </c>
      <c r="E29" s="144" t="s">
        <v>524</v>
      </c>
      <c r="F29" s="149">
        <f t="shared" ca="1" si="7"/>
        <v>3.8038349999999999</v>
      </c>
      <c r="G29" s="152">
        <v>0.94717611690575032</v>
      </c>
      <c r="H29" s="152">
        <v>0</v>
      </c>
      <c r="I29" s="175">
        <f t="shared" ca="1" si="3"/>
        <v>16.603798000000001</v>
      </c>
      <c r="J29" s="177">
        <v>8.3298594380259701</v>
      </c>
      <c r="K29" s="149" t="str">
        <f t="shared" ca="1" si="4"/>
        <v>BBB+</v>
      </c>
      <c r="L29" s="149" t="str">
        <f t="shared" ca="1" si="0"/>
        <v>Baa1</v>
      </c>
      <c r="M29" s="149">
        <f t="shared" ca="1" si="5"/>
        <v>3.1665971987385699</v>
      </c>
      <c r="N29" s="179" t="s">
        <v>568</v>
      </c>
      <c r="O29" s="149">
        <f t="shared" ca="1" si="8"/>
        <v>41.575276542602801</v>
      </c>
      <c r="P29" s="149">
        <f t="shared" ca="1" si="2"/>
        <v>10.726366514057601</v>
      </c>
      <c r="Q29" s="149">
        <f t="shared" ca="1" si="6"/>
        <v>0.5863604512155689</v>
      </c>
    </row>
    <row r="30" spans="1:17" x14ac:dyDescent="0.3">
      <c r="A30" s="150">
        <f t="shared" si="1"/>
        <v>28</v>
      </c>
      <c r="B30" s="144" t="s">
        <v>525</v>
      </c>
      <c r="C30" t="s">
        <v>489</v>
      </c>
      <c r="D30" t="s">
        <v>490</v>
      </c>
      <c r="E30" s="144" t="s">
        <v>525</v>
      </c>
      <c r="F30" s="149">
        <f t="shared" ca="1" si="7"/>
        <v>1.779873</v>
      </c>
      <c r="G30" s="152">
        <v>1</v>
      </c>
      <c r="H30" s="152">
        <v>0</v>
      </c>
      <c r="I30" s="175">
        <f t="shared" ca="1" si="3"/>
        <v>6.8578489999999999</v>
      </c>
      <c r="J30" s="177">
        <v>3.9243706818663</v>
      </c>
      <c r="K30" s="149" t="str">
        <f t="shared" ca="1" si="4"/>
        <v>BBB</v>
      </c>
      <c r="L30" s="149" t="str">
        <f t="shared" ca="1" si="0"/>
        <v>Baa3</v>
      </c>
      <c r="M30" s="149">
        <f t="shared" ca="1" si="5"/>
        <v>3.0247553422264102</v>
      </c>
      <c r="N30" s="181" t="s">
        <v>388</v>
      </c>
      <c r="O30" s="149">
        <f t="shared" ca="1" si="8"/>
        <v>35.526331317109999</v>
      </c>
      <c r="P30" s="149">
        <f t="shared" ca="1" si="2"/>
        <v>9.8525589140266003</v>
      </c>
      <c r="Q30" s="149">
        <f t="shared" ca="1" si="6"/>
        <v>0.64321545254001855</v>
      </c>
    </row>
    <row r="31" spans="1:17" x14ac:dyDescent="0.3">
      <c r="A31" s="150">
        <f t="shared" si="1"/>
        <v>29</v>
      </c>
      <c r="B31" s="144" t="s">
        <v>526</v>
      </c>
      <c r="C31" t="s">
        <v>491</v>
      </c>
      <c r="D31" t="s">
        <v>492</v>
      </c>
      <c r="E31" s="144" t="s">
        <v>526</v>
      </c>
      <c r="F31" s="149">
        <f t="shared" ca="1" si="7"/>
        <v>2.3959999999999999</v>
      </c>
      <c r="G31" s="152">
        <v>1</v>
      </c>
      <c r="H31" s="152">
        <v>0</v>
      </c>
      <c r="I31" s="175">
        <f t="shared" ca="1" si="3"/>
        <v>7.6820000000000004</v>
      </c>
      <c r="J31" s="177">
        <v>4.8379928269548698</v>
      </c>
      <c r="K31" s="149" t="str">
        <f t="shared" ca="1" si="4"/>
        <v>BBB+</v>
      </c>
      <c r="L31" s="149" t="str">
        <f t="shared" ca="1" si="0"/>
        <v>A3</v>
      </c>
      <c r="M31" s="149">
        <f t="shared" ca="1" si="5"/>
        <v>2.60689655172414</v>
      </c>
      <c r="N31" s="179" t="s">
        <v>569</v>
      </c>
      <c r="O31" s="149">
        <f t="shared" ca="1" si="8"/>
        <v>42.893360798605599</v>
      </c>
      <c r="P31" s="149">
        <f t="shared" ca="1" si="2"/>
        <v>9.1462843219941892</v>
      </c>
      <c r="Q31" s="149">
        <f t="shared" ca="1" si="6"/>
        <v>0.76659686689191409</v>
      </c>
    </row>
    <row r="32" spans="1:17" x14ac:dyDescent="0.3">
      <c r="A32" s="150">
        <f t="shared" si="1"/>
        <v>30</v>
      </c>
      <c r="B32" s="144" t="s">
        <v>527</v>
      </c>
      <c r="C32" t="s">
        <v>493</v>
      </c>
      <c r="D32" t="s">
        <v>494</v>
      </c>
      <c r="E32" s="144" t="s">
        <v>527</v>
      </c>
      <c r="F32" s="149">
        <f t="shared" ca="1" si="7"/>
        <v>5.7830000000000004</v>
      </c>
      <c r="G32" s="152">
        <v>0.88421234653294134</v>
      </c>
      <c r="H32" s="152">
        <v>8.3071070378696182E-2</v>
      </c>
      <c r="I32" s="175">
        <f t="shared" ca="1" si="3"/>
        <v>25.532</v>
      </c>
      <c r="J32" s="177">
        <v>19.721306546653398</v>
      </c>
      <c r="K32" s="149" t="str">
        <f t="shared" ca="1" si="4"/>
        <v>A-</v>
      </c>
      <c r="L32" s="149" t="str">
        <f t="shared" ca="1" si="0"/>
        <v>Baa1</v>
      </c>
      <c r="M32" s="149">
        <f t="shared" ca="1" si="5"/>
        <v>2.7227533460803102</v>
      </c>
      <c r="N32" s="181" t="s">
        <v>730</v>
      </c>
      <c r="O32" s="149">
        <f t="shared" ca="1" si="8"/>
        <v>54.889804407823704</v>
      </c>
      <c r="P32" s="149">
        <f t="shared" ca="1" si="2"/>
        <v>-10.8365367014461</v>
      </c>
      <c r="Q32" s="149">
        <f t="shared" ca="1" si="6"/>
        <v>0.78882070903777435</v>
      </c>
    </row>
    <row r="33" spans="1:17" x14ac:dyDescent="0.3">
      <c r="A33" s="150">
        <f t="shared" si="1"/>
        <v>31</v>
      </c>
      <c r="B33" s="144" t="s">
        <v>548</v>
      </c>
      <c r="C33" s="151" t="s">
        <v>495</v>
      </c>
      <c r="D33" t="s">
        <v>496</v>
      </c>
      <c r="E33" s="144" t="s">
        <v>548</v>
      </c>
      <c r="F33" s="149">
        <f t="shared" ca="1" si="7"/>
        <v>9.7219999999999995</v>
      </c>
      <c r="G33" s="182" t="s">
        <v>551</v>
      </c>
      <c r="H33" s="152" t="s">
        <v>552</v>
      </c>
      <c r="I33" s="175">
        <f t="shared" ca="1" si="3"/>
        <v>34.567</v>
      </c>
      <c r="J33" s="177">
        <v>32.996562954196698</v>
      </c>
      <c r="K33" s="149" t="str">
        <f t="shared" ca="1" si="4"/>
        <v>BBB+</v>
      </c>
      <c r="L33" s="149" t="str">
        <f t="shared" ca="1" si="0"/>
        <v/>
      </c>
      <c r="M33" s="149">
        <f t="shared" ca="1" si="5"/>
        <v>-1.421926910299</v>
      </c>
      <c r="N33" s="181" t="s">
        <v>731</v>
      </c>
      <c r="O33" s="149">
        <f t="shared" ca="1" si="8"/>
        <v>42.340175953079203</v>
      </c>
      <c r="P33" s="149">
        <f t="shared" ca="1" si="2"/>
        <v>-4.2190933506958599</v>
      </c>
      <c r="Q33" s="149">
        <f t="shared" ca="1" si="6"/>
        <v>0.96764114235180931</v>
      </c>
    </row>
    <row r="34" spans="1:17" x14ac:dyDescent="0.3">
      <c r="A34" s="150">
        <f t="shared" si="1"/>
        <v>32</v>
      </c>
      <c r="B34" s="144" t="s">
        <v>528</v>
      </c>
      <c r="C34" t="s">
        <v>497</v>
      </c>
      <c r="D34" t="s">
        <v>103</v>
      </c>
      <c r="E34" s="144" t="s">
        <v>528</v>
      </c>
      <c r="F34" s="149">
        <f t="shared" ca="1" si="7"/>
        <v>12.856999999999999</v>
      </c>
      <c r="G34" s="182">
        <v>0.41</v>
      </c>
      <c r="H34" s="152">
        <v>0.48</v>
      </c>
      <c r="I34" s="175">
        <f t="shared" ca="1" si="3"/>
        <v>44.488</v>
      </c>
      <c r="J34" s="177">
        <v>48.676990060847693</v>
      </c>
      <c r="K34" s="149" t="str">
        <f t="shared" ca="1" si="4"/>
        <v>BBB+</v>
      </c>
      <c r="L34" s="149" t="str">
        <f t="shared" ca="1" si="0"/>
        <v>Baa2</v>
      </c>
      <c r="M34" s="149">
        <f t="shared" ca="1" si="5"/>
        <v>0</v>
      </c>
      <c r="N34" s="180" t="s">
        <v>570</v>
      </c>
      <c r="O34" s="149">
        <f t="shared" ca="1" si="8"/>
        <v>47.459807073954998</v>
      </c>
      <c r="P34" s="149">
        <f t="shared" ca="1" si="2"/>
        <v>5.73273054109257</v>
      </c>
      <c r="Q34" s="149">
        <f t="shared" ca="1" si="6"/>
        <v>0.92069207605159253</v>
      </c>
    </row>
    <row r="35" spans="1:17" x14ac:dyDescent="0.3">
      <c r="A35" s="150">
        <f t="shared" si="1"/>
        <v>33</v>
      </c>
      <c r="B35" s="144" t="s">
        <v>529</v>
      </c>
      <c r="C35" s="151" t="s">
        <v>718</v>
      </c>
      <c r="D35" s="151" t="s">
        <v>719</v>
      </c>
      <c r="E35" s="144" t="s">
        <v>529</v>
      </c>
      <c r="F35" s="149">
        <f t="shared" ca="1" si="7"/>
        <v>2.2160000000000002</v>
      </c>
      <c r="G35" s="152">
        <v>0.81469302989659498</v>
      </c>
      <c r="H35" s="152">
        <v>0.18950374248258556</v>
      </c>
      <c r="I35" s="175">
        <f t="shared" ca="1" si="3"/>
        <v>11.868</v>
      </c>
      <c r="J35" s="177">
        <v>72.826973551578803</v>
      </c>
      <c r="K35" s="149" t="str">
        <f t="shared" ca="1" si="4"/>
        <v>BBB</v>
      </c>
      <c r="L35" s="149" t="str">
        <f t="shared" ca="1" si="0"/>
        <v>Baa1</v>
      </c>
      <c r="M35" s="149">
        <f t="shared" ca="1" si="5"/>
        <v>1.9019607843137301</v>
      </c>
      <c r="N35" s="181" t="s">
        <v>571</v>
      </c>
      <c r="O35" s="149">
        <f t="shared" ca="1" si="8"/>
        <v>19.9237887860642</v>
      </c>
      <c r="P35" s="149">
        <f t="shared" ca="1" si="2"/>
        <v>2.4966829250060698</v>
      </c>
      <c r="Q35" s="149">
        <f t="shared" ca="1" si="6"/>
        <v>6.6074191209924518</v>
      </c>
    </row>
    <row r="36" spans="1:17" x14ac:dyDescent="0.3">
      <c r="A36" s="150">
        <f t="shared" si="1"/>
        <v>34</v>
      </c>
      <c r="B36" s="144" t="s">
        <v>530</v>
      </c>
      <c r="C36" s="151" t="s">
        <v>549</v>
      </c>
      <c r="D36" s="151" t="s">
        <v>530</v>
      </c>
      <c r="E36" s="144" t="s">
        <v>530</v>
      </c>
      <c r="F36" s="149">
        <f t="shared" ca="1" si="7"/>
        <v>8.3160000000000007</v>
      </c>
      <c r="G36" s="152">
        <v>0.59018425596033131</v>
      </c>
      <c r="H36" s="152">
        <v>0.23099209718540997</v>
      </c>
      <c r="I36" s="175">
        <f t="shared" ca="1" si="3"/>
        <v>27.078600000000002</v>
      </c>
      <c r="J36" s="177">
        <v>29.606686097677297</v>
      </c>
      <c r="K36" s="149" t="str">
        <f t="shared" ca="1" si="4"/>
        <v>A-</v>
      </c>
      <c r="L36" s="149" t="str">
        <f t="shared" ca="1" si="0"/>
        <v>Baa1</v>
      </c>
      <c r="M36" s="149">
        <f t="shared" ca="1" si="5"/>
        <v>3.5884076166562</v>
      </c>
      <c r="N36" s="181" t="s">
        <v>572</v>
      </c>
      <c r="O36" s="149">
        <f t="shared" ca="1" si="8"/>
        <v>40.818066890582799</v>
      </c>
      <c r="P36" s="149">
        <f t="shared" ca="1" si="2"/>
        <v>11.806557936011799</v>
      </c>
      <c r="Q36" s="149">
        <f t="shared" ca="1" si="6"/>
        <v>1.1073632789131327</v>
      </c>
    </row>
    <row r="37" spans="1:17" x14ac:dyDescent="0.3">
      <c r="A37" s="150">
        <f t="shared" si="1"/>
        <v>35</v>
      </c>
      <c r="B37" s="144" t="s">
        <v>531</v>
      </c>
      <c r="C37" s="151" t="s">
        <v>550</v>
      </c>
      <c r="D37" s="151" t="s">
        <v>531</v>
      </c>
      <c r="E37" s="144" t="s">
        <v>531</v>
      </c>
      <c r="F37" s="149">
        <f t="shared" ca="1" si="7"/>
        <v>13.430999999999999</v>
      </c>
      <c r="G37" s="152">
        <v>0.83425780464742272</v>
      </c>
      <c r="H37" s="152">
        <v>0.1587360677829813</v>
      </c>
      <c r="I37" s="175">
        <f t="shared" ca="1" si="3"/>
        <v>46.747999999999998</v>
      </c>
      <c r="J37" s="177">
        <v>38.296322738624198</v>
      </c>
      <c r="K37" s="177"/>
      <c r="L37" s="149" t="str">
        <f t="shared" ca="1" si="0"/>
        <v>Baa1</v>
      </c>
      <c r="M37" s="149">
        <f t="shared" ca="1" si="5"/>
        <v>2.61638954869359</v>
      </c>
      <c r="N37" s="180" t="s">
        <v>573</v>
      </c>
      <c r="O37" s="149">
        <f t="shared" ca="1" si="8"/>
        <v>38.624443344878799</v>
      </c>
      <c r="P37" s="149">
        <f t="shared" ca="1" si="2"/>
        <v>10.690050454762201</v>
      </c>
      <c r="Q37" s="149">
        <f t="shared" ca="1" si="6"/>
        <v>0.94745974118318155</v>
      </c>
    </row>
    <row r="38" spans="1:17" x14ac:dyDescent="0.3">
      <c r="Q38" s="176"/>
    </row>
    <row r="39" spans="1:17" x14ac:dyDescent="0.3">
      <c r="Q39" s="176"/>
    </row>
    <row r="40" spans="1:17" x14ac:dyDescent="0.3">
      <c r="Q40" s="176"/>
    </row>
    <row r="41" spans="1:17" x14ac:dyDescent="0.3">
      <c r="Q41" s="176"/>
    </row>
    <row r="42" spans="1:17" x14ac:dyDescent="0.3">
      <c r="E42" t="s">
        <v>724</v>
      </c>
    </row>
    <row r="43" spans="1:17" ht="16.2" thickBot="1" x14ac:dyDescent="0.35">
      <c r="E43" s="144" t="s">
        <v>503</v>
      </c>
      <c r="G43" s="152">
        <v>0.56205619018215502</v>
      </c>
      <c r="H43" s="152">
        <v>0.22738499536894102</v>
      </c>
    </row>
    <row r="44" spans="1:17" x14ac:dyDescent="0.3">
      <c r="E44" s="146" t="s">
        <v>504</v>
      </c>
      <c r="G44" s="182">
        <v>0.43212617913274931</v>
      </c>
      <c r="H44" s="152">
        <v>0.1828262451118515</v>
      </c>
    </row>
    <row r="45" spans="1:17" x14ac:dyDescent="0.3">
      <c r="E45" s="147" t="s">
        <v>505</v>
      </c>
      <c r="G45" s="182">
        <v>0.45055076628352492</v>
      </c>
      <c r="H45" s="152">
        <v>0.51915708812260541</v>
      </c>
    </row>
    <row r="46" spans="1:17" x14ac:dyDescent="0.3">
      <c r="E46" s="147" t="s">
        <v>509</v>
      </c>
      <c r="G46" s="182">
        <v>0.38900026730820636</v>
      </c>
      <c r="H46" s="152">
        <v>0.10378241112002139</v>
      </c>
    </row>
    <row r="47" spans="1:17" x14ac:dyDescent="0.3">
      <c r="E47" s="144" t="s">
        <v>515</v>
      </c>
      <c r="G47" s="152">
        <v>0.91092652077896008</v>
      </c>
      <c r="H47" s="152">
        <v>3.3537442280666532E-2</v>
      </c>
    </row>
    <row r="48" spans="1:17" x14ac:dyDescent="0.3">
      <c r="E48" s="144" t="s">
        <v>516</v>
      </c>
      <c r="G48" s="152">
        <v>1</v>
      </c>
      <c r="H48" s="152">
        <v>0</v>
      </c>
    </row>
    <row r="49" spans="5:8" x14ac:dyDescent="0.3">
      <c r="E49" s="144" t="s">
        <v>523</v>
      </c>
      <c r="G49" s="182">
        <v>0.40132297943591644</v>
      </c>
      <c r="H49" s="152">
        <v>0</v>
      </c>
    </row>
    <row r="50" spans="5:8" x14ac:dyDescent="0.3">
      <c r="E50" s="144" t="s">
        <v>525</v>
      </c>
    </row>
    <row r="51" spans="5:8" x14ac:dyDescent="0.3">
      <c r="E51" s="144" t="s">
        <v>527</v>
      </c>
    </row>
    <row r="52" spans="5:8" x14ac:dyDescent="0.3">
      <c r="E52" s="144" t="s">
        <v>548</v>
      </c>
      <c r="G52" s="182" t="s">
        <v>551</v>
      </c>
      <c r="H52" s="152" t="s">
        <v>552</v>
      </c>
    </row>
    <row r="53" spans="5:8" x14ac:dyDescent="0.3">
      <c r="E53" s="144" t="s">
        <v>528</v>
      </c>
      <c r="G53" s="182">
        <v>0.41</v>
      </c>
      <c r="H53" s="152">
        <v>0.48</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4921-5C18-4EC4-8D15-DB8DD172F1CD}">
  <sheetPr codeName="Sheet42">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81</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PacifiCorp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_xll.SNL.Clients.Office.Excel.Functions.SNLTable(1,PacificCorp!F20:G20,PacificCorp!C24:C35,PacificCorp!F21:G21,,"Options:Curr=USD,Mag=SNLstandard,ConvMethod=SNLrecommended")</f>
        <v>SNLTable</v>
      </c>
      <c r="D20" s="10"/>
      <c r="E20" s="10"/>
      <c r="F20" s="22">
        <f>VLOOKUP(V40,S:T,2,FALSE)</f>
        <v>4001587</v>
      </c>
      <c r="G20" s="51">
        <f>F20</f>
        <v>4001587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389</v>
      </c>
      <c r="G24" s="73" t="s">
        <v>383</v>
      </c>
      <c r="H24" s="129"/>
      <c r="I24"/>
      <c r="J24"/>
      <c r="K24"/>
      <c r="L24"/>
      <c r="M24"/>
      <c r="N24"/>
      <c r="O24"/>
      <c r="P24" s="10"/>
      <c r="V24" t="str">
        <f>SUBSTITUTE(Company_Name,"&amp;","&amp;amp;")</f>
        <v>PacifiCorp</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42969</v>
      </c>
      <c r="G26" s="78">
        <v>43271</v>
      </c>
      <c r="H26" s="130"/>
      <c r="I26" s="10"/>
      <c r="J26"/>
      <c r="K26"/>
      <c r="L26"/>
      <c r="M26"/>
      <c r="N26" s="4"/>
      <c r="O26" s="4"/>
      <c r="P26" s="44"/>
      <c r="Q26" s="44"/>
    </row>
    <row r="27" spans="3:27" ht="11.25" customHeight="1" x14ac:dyDescent="0.25">
      <c r="C27" s="39">
        <v>44949</v>
      </c>
      <c r="D27" s="2" t="s">
        <v>130</v>
      </c>
      <c r="E27"/>
      <c r="F27" s="24" t="s">
        <v>373</v>
      </c>
      <c r="G27" s="52" t="s">
        <v>383</v>
      </c>
      <c r="H27" s="129"/>
      <c r="I27"/>
      <c r="J27"/>
      <c r="K27"/>
      <c r="L27"/>
      <c r="M27"/>
      <c r="N27"/>
      <c r="O27"/>
      <c r="P27" s="10"/>
    </row>
    <row r="28" spans="3:27" ht="11.25" customHeight="1" x14ac:dyDescent="0.25">
      <c r="C28" s="39">
        <v>44950</v>
      </c>
      <c r="D28" s="3" t="s">
        <v>126</v>
      </c>
      <c r="E28"/>
      <c r="F28" s="24" t="s">
        <v>375</v>
      </c>
      <c r="G28" s="52" t="s">
        <v>181</v>
      </c>
      <c r="H28" s="129"/>
      <c r="I28"/>
      <c r="J28"/>
      <c r="K28"/>
      <c r="L28"/>
      <c r="M28"/>
      <c r="N28"/>
      <c r="O28"/>
      <c r="P28" s="10"/>
    </row>
    <row r="29" spans="3:27" ht="11.25" customHeight="1" x14ac:dyDescent="0.25">
      <c r="C29" s="48">
        <v>44952</v>
      </c>
      <c r="D29" s="76" t="s">
        <v>125</v>
      </c>
      <c r="E29" s="61"/>
      <c r="F29" s="77">
        <v>41177</v>
      </c>
      <c r="G29" s="78">
        <v>43271</v>
      </c>
      <c r="H29" s="130"/>
      <c r="I29"/>
      <c r="J29"/>
      <c r="K29"/>
      <c r="L29"/>
      <c r="M29"/>
      <c r="N29"/>
      <c r="O29"/>
      <c r="P29" s="10"/>
    </row>
    <row r="30" spans="3:27" ht="11.25" customHeight="1" x14ac:dyDescent="0.25">
      <c r="C30" s="39">
        <v>44965</v>
      </c>
      <c r="D30" s="2" t="s">
        <v>131</v>
      </c>
      <c r="E30"/>
      <c r="F30" s="24" t="s">
        <v>391</v>
      </c>
      <c r="G30" s="52" t="s">
        <v>390</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42419</v>
      </c>
      <c r="G32" s="78">
        <v>43271</v>
      </c>
      <c r="H32" s="130"/>
      <c r="I32"/>
      <c r="J32"/>
      <c r="K32"/>
      <c r="L32"/>
      <c r="M32"/>
      <c r="N32"/>
      <c r="O32"/>
      <c r="P32" s="10"/>
    </row>
    <row r="33" spans="3:24" ht="11.25" customHeight="1" x14ac:dyDescent="0.25">
      <c r="C33" s="39">
        <v>44945</v>
      </c>
      <c r="D33" s="2" t="s">
        <v>132</v>
      </c>
      <c r="E33"/>
      <c r="F33" s="24" t="s">
        <v>393</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42419</v>
      </c>
      <c r="G35" s="53">
        <v>43271</v>
      </c>
      <c r="H35" s="130"/>
      <c r="I35" s="10"/>
      <c r="J35"/>
      <c r="K35"/>
      <c r="L35"/>
      <c r="M35"/>
      <c r="N35"/>
      <c r="O35"/>
      <c r="P35" s="10"/>
    </row>
    <row r="36" spans="3:24" ht="11.25" hidden="1" customHeight="1" outlineLevel="1" x14ac:dyDescent="0.25">
      <c r="C36" s="12" t="str">
        <f>_xll.SNL.Clients.Office.Excel.Functions.SNLTable(1,PacificCorp!F36:J36,PacificCorp!C41:C113,PacificCorp!F37:J37,,"Options:Curr=USD,Mag=SNLstandard,ConvMethod=SNLrecommended")</f>
        <v>SNLTable</v>
      </c>
      <c r="E36"/>
      <c r="F36" s="11">
        <f>F20</f>
        <v>4001587</v>
      </c>
      <c r="G36" s="54">
        <f>F20</f>
        <v>4001587</v>
      </c>
      <c r="H36" s="11">
        <f>F20</f>
        <v>4001587</v>
      </c>
      <c r="I36" s="11">
        <f>F20</f>
        <v>4001587</v>
      </c>
      <c r="J36" s="11">
        <f>F20</f>
        <v>4001587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PacifiCorp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53.096539162112897</v>
      </c>
      <c r="G42" s="55">
        <v>51.217469004802901</v>
      </c>
      <c r="H42" s="31">
        <v>51.888533464566898</v>
      </c>
      <c r="I42" s="14">
        <v>52.475578750167301</v>
      </c>
      <c r="J42" s="14">
        <v>51.521145975443403</v>
      </c>
      <c r="K42"/>
      <c r="L42"/>
      <c r="M42"/>
      <c r="N42"/>
      <c r="O42"/>
      <c r="P42" s="10"/>
      <c r="S42" s="25" t="s">
        <v>335</v>
      </c>
      <c r="T42" s="25">
        <v>4056935</v>
      </c>
      <c r="V42" s="8" t="str">
        <f>_xll.SNL.Clients.Office.Excel.Functions.SNLTable(1,PacificCorp!X42,PacificCorp!W48:W56,PacificCorp!X43,,"Options:Curr=USD,Mag=SNLstandard,ConvMethod=SNLrecommended")</f>
        <v>SNLTable</v>
      </c>
      <c r="W42" s="3"/>
      <c r="X42" s="7">
        <f>F36</f>
        <v>4001587</v>
      </c>
    </row>
    <row r="43" spans="3:24" ht="11.25" customHeight="1" x14ac:dyDescent="0.25">
      <c r="C43" s="39">
        <v>18869</v>
      </c>
      <c r="D43" s="3" t="s">
        <v>196</v>
      </c>
      <c r="E43"/>
      <c r="F43" s="14">
        <v>1.0714668381013599E-2</v>
      </c>
      <c r="G43" s="55">
        <v>1.1169440411035399E-2</v>
      </c>
      <c r="H43" s="31">
        <v>1.2303149606299199E-2</v>
      </c>
      <c r="I43" s="14">
        <v>1.3381506757660901E-2</v>
      </c>
      <c r="J43" s="14">
        <v>1.36425648021828E-2</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46.892746169506097</v>
      </c>
      <c r="G44" s="55">
        <v>48.771361554786097</v>
      </c>
      <c r="H44" s="31">
        <v>48.099163385826799</v>
      </c>
      <c r="I44" s="14">
        <v>47.511039743075102</v>
      </c>
      <c r="J44" s="14">
        <v>48.4652114597544</v>
      </c>
      <c r="K44"/>
      <c r="L44"/>
      <c r="M44"/>
      <c r="N44"/>
      <c r="O44"/>
      <c r="P44" s="10"/>
      <c r="S44" s="25" t="s">
        <v>408</v>
      </c>
      <c r="T44" s="25">
        <v>4024697</v>
      </c>
      <c r="V44" s="3"/>
      <c r="W44" s="3"/>
      <c r="X44" s="7">
        <v>1</v>
      </c>
    </row>
    <row r="45" spans="3:24" ht="11.25" customHeight="1" x14ac:dyDescent="0.25">
      <c r="C45" s="39">
        <v>18861</v>
      </c>
      <c r="D45" s="3" t="s">
        <v>163</v>
      </c>
      <c r="E45"/>
      <c r="F45" s="14">
        <v>46.030215364834497</v>
      </c>
      <c r="G45" s="55">
        <v>45.850552887300303</v>
      </c>
      <c r="H45" s="31">
        <v>47.034940944881903</v>
      </c>
      <c r="I45" s="14">
        <v>44.921718185467697</v>
      </c>
      <c r="J45" s="14">
        <v>43.908594815825403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2.63488372093023</v>
      </c>
      <c r="G47" s="55">
        <v>2.1690140845070398</v>
      </c>
      <c r="H47" s="14">
        <v>2.67331670822943</v>
      </c>
      <c r="I47" s="14">
        <v>2.7369791666666701</v>
      </c>
      <c r="J47" s="14">
        <v>3.7795275590551198</v>
      </c>
      <c r="K47"/>
      <c r="L47"/>
      <c r="M47"/>
      <c r="N47"/>
      <c r="O47"/>
      <c r="P47" s="10"/>
      <c r="S47" s="25" t="s">
        <v>215</v>
      </c>
      <c r="T47" s="25">
        <v>4056955</v>
      </c>
      <c r="V47" s="3"/>
      <c r="W47" s="3"/>
      <c r="X47" s="7"/>
    </row>
    <row r="48" spans="3:24" ht="11.25" customHeight="1" x14ac:dyDescent="0.25">
      <c r="C48" s="39">
        <v>18778</v>
      </c>
      <c r="D48" s="3" t="s">
        <v>197</v>
      </c>
      <c r="E48"/>
      <c r="F48" s="14">
        <v>2.63488372093023</v>
      </c>
      <c r="G48" s="55">
        <v>2.1690140845070398</v>
      </c>
      <c r="H48" s="14">
        <v>2.67331670822943</v>
      </c>
      <c r="I48" s="14">
        <v>2.7369791666666701</v>
      </c>
      <c r="J48" s="14">
        <v>3.7795275590551198</v>
      </c>
      <c r="K48" s="4"/>
      <c r="L48" s="4"/>
      <c r="M48" s="4"/>
      <c r="N48" s="4"/>
      <c r="O48" s="4"/>
      <c r="P48" s="44"/>
      <c r="Q48" s="44"/>
      <c r="S48" s="25" t="s">
        <v>5</v>
      </c>
      <c r="T48" s="25">
        <v>4022309</v>
      </c>
      <c r="V48" s="17" t="s">
        <v>174</v>
      </c>
      <c r="W48" s="114">
        <v>7597</v>
      </c>
      <c r="X48" s="20">
        <v>158000</v>
      </c>
    </row>
    <row r="49" spans="3:28" ht="11.25" customHeight="1" x14ac:dyDescent="0.25">
      <c r="C49" s="39">
        <v>7270</v>
      </c>
      <c r="D49" s="3" t="s">
        <v>148</v>
      </c>
      <c r="E49"/>
      <c r="F49" s="14">
        <v>5.6724137931034502</v>
      </c>
      <c r="G49" s="55">
        <v>5.9550264550264496</v>
      </c>
      <c r="H49" s="14">
        <v>5.8931506849315101</v>
      </c>
      <c r="I49" s="14">
        <v>5.7049180327868898</v>
      </c>
      <c r="J49" s="14">
        <v>6.2</v>
      </c>
      <c r="K49"/>
      <c r="L49"/>
      <c r="M49"/>
      <c r="N49"/>
      <c r="O49"/>
      <c r="P49" s="10"/>
      <c r="S49" s="25" t="s">
        <v>6</v>
      </c>
      <c r="T49" s="25">
        <v>4057038</v>
      </c>
      <c r="V49" s="17" t="s">
        <v>175</v>
      </c>
      <c r="W49" s="114">
        <v>7598</v>
      </c>
      <c r="X49" s="20">
        <v>451000</v>
      </c>
    </row>
    <row r="50" spans="3:28" ht="11.25" customHeight="1" x14ac:dyDescent="0.25">
      <c r="C50" s="39">
        <v>11512</v>
      </c>
      <c r="D50" s="3" t="s">
        <v>198</v>
      </c>
      <c r="E50"/>
      <c r="F50" s="14">
        <v>5.6724137931034502</v>
      </c>
      <c r="G50" s="55">
        <v>5.9550264550264496</v>
      </c>
      <c r="H50" s="14">
        <v>5.8931506849315101</v>
      </c>
      <c r="I50" s="14">
        <v>5.7049180327868898</v>
      </c>
      <c r="J50" s="14">
        <v>6.2</v>
      </c>
      <c r="K50"/>
      <c r="L50"/>
      <c r="M50"/>
      <c r="N50"/>
      <c r="O50"/>
      <c r="P50" s="10"/>
      <c r="S50" s="25" t="s">
        <v>269</v>
      </c>
      <c r="T50" s="25">
        <v>4135391</v>
      </c>
      <c r="V50" s="18" t="s">
        <v>176</v>
      </c>
      <c r="W50" s="115">
        <v>7599</v>
      </c>
      <c r="X50" s="20">
        <v>593000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304000</v>
      </c>
    </row>
    <row r="52" spans="3:28" ht="11.25" customHeight="1" x14ac:dyDescent="0.25">
      <c r="C52" s="39">
        <v>18788</v>
      </c>
      <c r="D52" s="3" t="s">
        <v>210</v>
      </c>
      <c r="E52"/>
      <c r="F52" s="14">
        <v>3.8173035171515401</v>
      </c>
      <c r="G52" s="55">
        <v>3.6970235450910698</v>
      </c>
      <c r="H52" s="14">
        <v>3.5482333798233401</v>
      </c>
      <c r="I52" s="14">
        <v>3.3820641762452102</v>
      </c>
      <c r="J52" s="14">
        <v>3.0858761987794199</v>
      </c>
      <c r="K52"/>
      <c r="L52"/>
      <c r="M52"/>
      <c r="N52"/>
      <c r="O52"/>
      <c r="P52" s="10"/>
      <c r="S52" s="25" t="s">
        <v>7</v>
      </c>
      <c r="T52" s="25">
        <v>4007308</v>
      </c>
      <c r="V52" s="19" t="s">
        <v>178</v>
      </c>
      <c r="W52" s="114">
        <v>7601</v>
      </c>
      <c r="X52" s="20">
        <v>102000</v>
      </c>
    </row>
    <row r="53" spans="3:28" ht="11.25" customHeight="1" x14ac:dyDescent="0.25">
      <c r="C53" s="39">
        <v>18794</v>
      </c>
      <c r="D53" s="3" t="s">
        <v>199</v>
      </c>
      <c r="E53"/>
      <c r="F53" s="14">
        <v>5.5295566502463096</v>
      </c>
      <c r="G53" s="55">
        <v>5.1507936507936503</v>
      </c>
      <c r="H53" s="14">
        <v>5.2054794520547896</v>
      </c>
      <c r="I53" s="14">
        <v>5.3934426229508201</v>
      </c>
      <c r="J53" s="14">
        <v>5.4486486486486498</v>
      </c>
      <c r="K53"/>
      <c r="L53"/>
      <c r="M53"/>
      <c r="N53"/>
      <c r="O53"/>
      <c r="P53" s="10"/>
      <c r="S53" s="25" t="s">
        <v>217</v>
      </c>
      <c r="T53" s="25">
        <v>4272394</v>
      </c>
      <c r="V53" s="17" t="s">
        <v>179</v>
      </c>
      <c r="W53" s="114">
        <v>7602</v>
      </c>
      <c r="X53" s="20">
        <v>7210000</v>
      </c>
    </row>
    <row r="54" spans="3:28" ht="11.25" customHeight="1" x14ac:dyDescent="0.25">
      <c r="C54" s="39">
        <v>18792</v>
      </c>
      <c r="D54" s="3" t="s">
        <v>200</v>
      </c>
      <c r="E54"/>
      <c r="F54" s="14">
        <v>21.214275558083301</v>
      </c>
      <c r="G54" s="55">
        <v>19.4544580629656</v>
      </c>
      <c r="H54" s="14">
        <v>20.583707294703402</v>
      </c>
      <c r="I54" s="14">
        <v>23.011293234679801</v>
      </c>
      <c r="J54" s="14">
        <v>23.379008334510502</v>
      </c>
      <c r="K54"/>
      <c r="L54"/>
      <c r="M54"/>
      <c r="N54"/>
      <c r="O54"/>
      <c r="P54" s="10"/>
      <c r="S54" s="25" t="s">
        <v>8</v>
      </c>
      <c r="T54" s="25">
        <v>4006321</v>
      </c>
      <c r="V54" s="26" t="s">
        <v>183</v>
      </c>
      <c r="W54" s="116"/>
      <c r="X54" s="20"/>
    </row>
    <row r="55" spans="3:28" ht="11.25" customHeight="1" x14ac:dyDescent="0.25">
      <c r="C55" s="39">
        <v>11576</v>
      </c>
      <c r="D55" s="3" t="s">
        <v>201</v>
      </c>
      <c r="E55"/>
      <c r="F55" s="14">
        <v>5.4433497536945801</v>
      </c>
      <c r="G55" s="55">
        <v>5.1878306878306901</v>
      </c>
      <c r="H55" s="14">
        <v>5.2383561643835597</v>
      </c>
      <c r="I55" s="14">
        <v>5.94808743169399</v>
      </c>
      <c r="J55" s="14">
        <v>5.3297297297297304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81</v>
      </c>
    </row>
    <row r="57" spans="3:28" ht="11.25" customHeight="1" x14ac:dyDescent="0.25">
      <c r="C57" s="39">
        <v>6419</v>
      </c>
      <c r="D57" s="3" t="s">
        <v>164</v>
      </c>
      <c r="E57"/>
      <c r="F57" s="14">
        <v>1.17876712328767</v>
      </c>
      <c r="G57" s="55">
        <v>0.81662198391420904</v>
      </c>
      <c r="H57" s="14">
        <v>0.94852941176470595</v>
      </c>
      <c r="I57" s="14">
        <v>0.89702970297029705</v>
      </c>
      <c r="J57" s="14">
        <v>0.81323438466295594</v>
      </c>
      <c r="K57"/>
      <c r="L57"/>
      <c r="M57"/>
      <c r="N57"/>
      <c r="O57"/>
      <c r="P57" s="10"/>
      <c r="S57" s="25" t="s">
        <v>338</v>
      </c>
      <c r="T57" s="25">
        <v>4963960</v>
      </c>
    </row>
    <row r="58" spans="3:28" ht="11.25" customHeight="1" x14ac:dyDescent="0.25">
      <c r="C58" s="39">
        <v>4963</v>
      </c>
      <c r="D58" s="3" t="s">
        <v>202</v>
      </c>
      <c r="E58"/>
      <c r="F58" s="14">
        <v>0.88298194290325804</v>
      </c>
      <c r="G58" s="55">
        <v>0.95203314073912604</v>
      </c>
      <c r="H58" s="14">
        <v>0.92675121488680801</v>
      </c>
      <c r="I58" s="14">
        <v>0.90516252390057395</v>
      </c>
      <c r="J58" s="14">
        <v>0.94043679682329595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158000</v>
      </c>
      <c r="G61" s="56">
        <v>520000</v>
      </c>
      <c r="H61" s="13">
        <v>171000</v>
      </c>
      <c r="I61" s="13">
        <v>387000</v>
      </c>
      <c r="J61" s="13">
        <v>668000</v>
      </c>
      <c r="K61"/>
      <c r="L61"/>
      <c r="M61"/>
      <c r="N61"/>
      <c r="O61"/>
      <c r="P61" s="10"/>
      <c r="S61" s="25" t="s">
        <v>409</v>
      </c>
      <c r="T61" s="25">
        <v>4086899</v>
      </c>
      <c r="V61" s="28" t="s">
        <v>148</v>
      </c>
      <c r="X61" s="27">
        <f>IF(ISNUMBER(F49),F49,NA())</f>
        <v>5.6724137931034502</v>
      </c>
      <c r="Y61" s="27">
        <f>IF(ISNUMBER(G49),G49,NA())</f>
        <v>5.9550264550264496</v>
      </c>
      <c r="Z61" s="27">
        <f>IF(ISNUMBER(H49),H49,NA())</f>
        <v>5.8931506849315101</v>
      </c>
      <c r="AA61" s="27">
        <f>IF(ISNUMBER(I49),I49,NA())</f>
        <v>5.7049180327868898</v>
      </c>
      <c r="AB61" s="27">
        <f>IF(ISNUMBER(J49),J49,NA())</f>
        <v>6.2</v>
      </c>
    </row>
    <row r="62" spans="3:28" ht="11.25" customHeight="1" x14ac:dyDescent="0.25">
      <c r="C62" s="39">
        <v>7598</v>
      </c>
      <c r="D62" s="3" t="s">
        <v>204</v>
      </c>
      <c r="E62"/>
      <c r="F62" s="13">
        <v>451000</v>
      </c>
      <c r="G62" s="56">
        <v>608000</v>
      </c>
      <c r="H62" s="13">
        <v>427000</v>
      </c>
      <c r="I62" s="13">
        <v>45000</v>
      </c>
      <c r="J62" s="13">
        <v>354000</v>
      </c>
      <c r="K62"/>
      <c r="L62"/>
      <c r="M62"/>
      <c r="N62"/>
      <c r="O62"/>
      <c r="P62" s="10"/>
      <c r="S62" s="25" t="s">
        <v>11</v>
      </c>
      <c r="T62" s="25">
        <v>4056975</v>
      </c>
      <c r="V62" s="118" t="s">
        <v>187</v>
      </c>
    </row>
    <row r="63" spans="3:28" ht="11.25" customHeight="1" x14ac:dyDescent="0.25">
      <c r="C63" s="39">
        <v>7599</v>
      </c>
      <c r="D63" s="3" t="s">
        <v>205</v>
      </c>
      <c r="E63"/>
      <c r="F63" s="13">
        <v>593000</v>
      </c>
      <c r="G63" s="56">
        <v>451000</v>
      </c>
      <c r="H63" s="13">
        <v>608000</v>
      </c>
      <c r="I63" s="13">
        <v>430000</v>
      </c>
      <c r="J63" s="13">
        <v>41000</v>
      </c>
      <c r="K63"/>
      <c r="L63"/>
      <c r="M63"/>
      <c r="N63"/>
      <c r="O63"/>
      <c r="P63" s="10"/>
      <c r="S63" s="25" t="s">
        <v>270</v>
      </c>
      <c r="T63" s="25">
        <v>4098671</v>
      </c>
      <c r="V63" s="28" t="s">
        <v>188</v>
      </c>
    </row>
    <row r="64" spans="3:28" ht="11.25" customHeight="1" x14ac:dyDescent="0.25">
      <c r="C64" s="39">
        <v>7600</v>
      </c>
      <c r="D64" s="3" t="s">
        <v>206</v>
      </c>
      <c r="E64"/>
      <c r="F64" s="13">
        <v>304000</v>
      </c>
      <c r="G64" s="56">
        <v>593000</v>
      </c>
      <c r="H64" s="13">
        <v>451000</v>
      </c>
      <c r="I64" s="13">
        <v>610000</v>
      </c>
      <c r="J64" s="13">
        <v>426000</v>
      </c>
      <c r="K64"/>
      <c r="L64"/>
      <c r="M64"/>
      <c r="N64"/>
      <c r="O64"/>
      <c r="P64" s="10"/>
      <c r="S64" s="25" t="s">
        <v>395</v>
      </c>
      <c r="T64" s="25">
        <v>4545218</v>
      </c>
      <c r="V64" s="28" t="s">
        <v>189</v>
      </c>
    </row>
    <row r="65" spans="3:28" ht="11.25" customHeight="1" x14ac:dyDescent="0.25">
      <c r="C65" s="39">
        <v>7601</v>
      </c>
      <c r="D65" s="3" t="s">
        <v>207</v>
      </c>
      <c r="E65"/>
      <c r="F65" s="13">
        <v>102000</v>
      </c>
      <c r="G65" s="56">
        <v>304000</v>
      </c>
      <c r="H65" s="13">
        <v>593000</v>
      </c>
      <c r="I65" s="13">
        <v>453000</v>
      </c>
      <c r="J65" s="13">
        <v>607000</v>
      </c>
      <c r="K65"/>
      <c r="L65"/>
      <c r="M65"/>
      <c r="N65"/>
      <c r="O65"/>
      <c r="P65" s="10"/>
      <c r="S65" s="25" t="s">
        <v>218</v>
      </c>
      <c r="T65" s="25">
        <v>4057157</v>
      </c>
      <c r="V65" s="28" t="s">
        <v>164</v>
      </c>
      <c r="X65" s="27">
        <f>IF(ISNUMBER(F57),F57,NA())</f>
        <v>1.17876712328767</v>
      </c>
      <c r="Y65" s="27">
        <f>IF(ISNUMBER(G57),G57,NA())</f>
        <v>0.81662198391420904</v>
      </c>
      <c r="Z65" s="27">
        <f>IF(ISNUMBER(H57),H57,NA())</f>
        <v>0.94852941176470595</v>
      </c>
      <c r="AA65" s="27">
        <f>IF(ISNUMBER(I57),I57,NA())</f>
        <v>0.89702970297029705</v>
      </c>
      <c r="AB65" s="27">
        <f>IF(ISNUMBER(J57),J57,NA())</f>
        <v>0.81323438466295594</v>
      </c>
    </row>
    <row r="66" spans="3:28" ht="11.25" customHeight="1" x14ac:dyDescent="0.25">
      <c r="C66" s="39">
        <v>7602</v>
      </c>
      <c r="D66" s="3" t="s">
        <v>208</v>
      </c>
      <c r="E66"/>
      <c r="F66" s="13">
        <v>7210000</v>
      </c>
      <c r="G66" s="56">
        <v>6312000</v>
      </c>
      <c r="H66" s="13">
        <v>5557000</v>
      </c>
      <c r="I66" s="13">
        <v>5176000</v>
      </c>
      <c r="J66" s="13">
        <v>5009000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53.096539162112897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1.0714668381013599E-2</v>
      </c>
    </row>
    <row r="69" spans="3:28" ht="11.25" customHeight="1" x14ac:dyDescent="0.25">
      <c r="C69" s="39">
        <v>18626</v>
      </c>
      <c r="D69" s="3" t="s">
        <v>134</v>
      </c>
      <c r="F69" s="13">
        <v>5296000</v>
      </c>
      <c r="G69" s="56">
        <v>5341000</v>
      </c>
      <c r="H69" s="13">
        <v>5068000</v>
      </c>
      <c r="I69" s="13">
        <v>5026000</v>
      </c>
      <c r="J69" s="13">
        <v>5237000</v>
      </c>
      <c r="K69" s="4"/>
      <c r="L69" s="4"/>
      <c r="M69" s="4"/>
      <c r="N69"/>
      <c r="O69"/>
      <c r="P69" s="10"/>
      <c r="S69" s="25" t="s">
        <v>340</v>
      </c>
      <c r="T69" s="25">
        <v>4057049</v>
      </c>
      <c r="V69" s="28" t="str">
        <f>"Total Debt -"</f>
        <v>Total Debt -</v>
      </c>
      <c r="X69" s="47">
        <f>F44</f>
        <v>46.892746169506097</v>
      </c>
    </row>
    <row r="70" spans="3:28" ht="11.25" customHeight="1" x14ac:dyDescent="0.25">
      <c r="C70" s="39">
        <v>18630</v>
      </c>
      <c r="D70" s="3" t="s">
        <v>135</v>
      </c>
      <c r="F70" s="13">
        <v>1831000</v>
      </c>
      <c r="G70" s="56">
        <v>1790000</v>
      </c>
      <c r="H70" s="13">
        <v>1795000</v>
      </c>
      <c r="I70" s="13">
        <v>1757000</v>
      </c>
      <c r="J70" s="13">
        <v>1770000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3.8173035171515401</v>
      </c>
      <c r="Y71" s="27">
        <f>IF(ISNUMBER(G52),G52,NA())</f>
        <v>3.6970235450910698</v>
      </c>
      <c r="Z71" s="27">
        <f>IF(ISNUMBER(H52),H52,NA())</f>
        <v>3.5482333798233401</v>
      </c>
      <c r="AA71" s="27">
        <f>IF(ISNUMBER(I52),I52,NA())</f>
        <v>3.3820641762452102</v>
      </c>
      <c r="AB71" s="27">
        <f>IF(ISNUMBER(J52),J52,NA())</f>
        <v>3.0858761987794199</v>
      </c>
    </row>
    <row r="72" spans="3:28" ht="11.25" customHeight="1" x14ac:dyDescent="0.25">
      <c r="C72" s="39">
        <v>18632</v>
      </c>
      <c r="D72" s="3" t="s">
        <v>137</v>
      </c>
      <c r="E72" s="5"/>
      <c r="F72" s="13">
        <v>1031000</v>
      </c>
      <c r="G72" s="56">
        <v>1209000</v>
      </c>
      <c r="H72" s="13">
        <v>1048000</v>
      </c>
      <c r="I72" s="13">
        <v>1038000</v>
      </c>
      <c r="J72" s="13">
        <v>1034000</v>
      </c>
      <c r="K72"/>
      <c r="L72"/>
      <c r="M72"/>
      <c r="N72"/>
      <c r="O72"/>
      <c r="P72" s="10"/>
      <c r="S72" s="25" t="s">
        <v>271</v>
      </c>
      <c r="T72" s="25">
        <v>4082886</v>
      </c>
    </row>
    <row r="73" spans="3:28" ht="11.25" customHeight="1" x14ac:dyDescent="0.25">
      <c r="C73" s="39">
        <v>18636</v>
      </c>
      <c r="D73" s="3" t="s">
        <v>138</v>
      </c>
      <c r="F73" s="13">
        <v>1088000</v>
      </c>
      <c r="G73" s="56">
        <v>1209000</v>
      </c>
      <c r="H73" s="13">
        <v>954000</v>
      </c>
      <c r="I73" s="13">
        <v>979000</v>
      </c>
      <c r="J73" s="13">
        <v>796000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4163000</v>
      </c>
      <c r="G75" s="56">
        <v>4417000</v>
      </c>
      <c r="H75" s="13">
        <v>3996000</v>
      </c>
      <c r="I75" s="13">
        <v>3975000</v>
      </c>
      <c r="J75" s="13">
        <v>3797000</v>
      </c>
      <c r="K75"/>
      <c r="L75"/>
      <c r="M75"/>
      <c r="N75"/>
      <c r="O75"/>
      <c r="P75" s="10"/>
      <c r="S75" s="25" t="s">
        <v>16</v>
      </c>
      <c r="T75" s="25">
        <v>4056958</v>
      </c>
    </row>
    <row r="76" spans="3:28" ht="11.25" customHeight="1" x14ac:dyDescent="0.25">
      <c r="C76" s="39">
        <v>6200</v>
      </c>
      <c r="D76" s="3" t="s">
        <v>141</v>
      </c>
      <c r="F76" s="13">
        <v>2303000</v>
      </c>
      <c r="G76" s="56">
        <v>2251000</v>
      </c>
      <c r="H76" s="13">
        <v>2151000</v>
      </c>
      <c r="I76" s="13">
        <v>2088000</v>
      </c>
      <c r="J76" s="13">
        <v>2294000</v>
      </c>
      <c r="K76"/>
      <c r="L76"/>
      <c r="M76"/>
      <c r="N76"/>
      <c r="O76"/>
      <c r="P76" s="10"/>
      <c r="S76" s="25" t="s">
        <v>312</v>
      </c>
      <c r="T76" s="25">
        <v>4246977</v>
      </c>
    </row>
    <row r="77" spans="3:28" ht="11.25" customHeight="1" x14ac:dyDescent="0.25">
      <c r="C77" s="39">
        <v>28017</v>
      </c>
      <c r="D77" s="3" t="s">
        <v>150</v>
      </c>
      <c r="E77"/>
      <c r="F77" s="13">
        <v>2303000</v>
      </c>
      <c r="G77" s="56">
        <v>2251000</v>
      </c>
      <c r="H77" s="13">
        <v>2151000</v>
      </c>
      <c r="I77" s="13">
        <v>2088000</v>
      </c>
      <c r="J77" s="13">
        <v>2294000</v>
      </c>
      <c r="K77"/>
      <c r="L77"/>
      <c r="M77"/>
      <c r="N77"/>
      <c r="O77"/>
      <c r="P77" s="10"/>
      <c r="S77" s="25" t="s">
        <v>272</v>
      </c>
      <c r="T77" s="25">
        <v>4142320</v>
      </c>
    </row>
    <row r="78" spans="3:28" ht="11.25" customHeight="1" x14ac:dyDescent="0.25">
      <c r="C78" s="39">
        <v>4424</v>
      </c>
      <c r="D78" s="3" t="s">
        <v>142</v>
      </c>
      <c r="F78" s="13">
        <v>809000</v>
      </c>
      <c r="G78" s="56">
        <v>664000</v>
      </c>
      <c r="H78" s="13">
        <v>832000</v>
      </c>
      <c r="I78" s="13">
        <v>743000</v>
      </c>
      <c r="J78" s="13">
        <v>1128000</v>
      </c>
      <c r="K78"/>
      <c r="L78"/>
      <c r="M78"/>
      <c r="N78"/>
      <c r="O78"/>
      <c r="P78" s="10"/>
      <c r="S78" s="25" t="s">
        <v>273</v>
      </c>
      <c r="T78" s="25">
        <v>4237697</v>
      </c>
    </row>
    <row r="79" spans="3:28" ht="11.25" customHeight="1" x14ac:dyDescent="0.25">
      <c r="C79" s="39">
        <v>4427</v>
      </c>
      <c r="D79" s="3" t="s">
        <v>143</v>
      </c>
      <c r="F79" s="13">
        <v>-79000</v>
      </c>
      <c r="G79" s="56">
        <v>-75000</v>
      </c>
      <c r="H79" s="13">
        <v>61000</v>
      </c>
      <c r="I79" s="13">
        <v>5000</v>
      </c>
      <c r="J79" s="13">
        <v>360000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888000</v>
      </c>
      <c r="G81" s="93">
        <v>739000</v>
      </c>
      <c r="H81" s="92">
        <v>771000</v>
      </c>
      <c r="I81" s="92">
        <v>738000</v>
      </c>
      <c r="J81" s="92">
        <v>768000</v>
      </c>
      <c r="K81"/>
      <c r="L81"/>
      <c r="M81"/>
      <c r="N81"/>
      <c r="O81"/>
      <c r="P81" s="10"/>
      <c r="S81" s="25" t="s">
        <v>275</v>
      </c>
      <c r="T81" s="25">
        <v>4276419</v>
      </c>
    </row>
    <row r="82" spans="3:20" ht="11.25" customHeight="1" x14ac:dyDescent="0.25">
      <c r="C82" s="39">
        <v>833</v>
      </c>
      <c r="D82" s="94" t="s">
        <v>146</v>
      </c>
      <c r="E82" s="95"/>
      <c r="F82" s="96">
        <v>888000</v>
      </c>
      <c r="G82" s="97">
        <v>739000</v>
      </c>
      <c r="H82" s="96">
        <v>771000</v>
      </c>
      <c r="I82" s="96">
        <v>738000</v>
      </c>
      <c r="J82" s="96">
        <v>768000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888000</v>
      </c>
      <c r="G84" s="56">
        <v>739000</v>
      </c>
      <c r="H84" s="13">
        <v>771000</v>
      </c>
      <c r="I84" s="13">
        <v>738000</v>
      </c>
      <c r="J84" s="13">
        <v>768000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1721000</v>
      </c>
      <c r="G87" s="56">
        <v>1523000</v>
      </c>
      <c r="H87" s="13">
        <v>1290000</v>
      </c>
      <c r="I87" s="13">
        <v>1359000</v>
      </c>
      <c r="J87" s="13">
        <v>1315000</v>
      </c>
      <c r="K87"/>
      <c r="L87"/>
      <c r="M87"/>
      <c r="N87"/>
      <c r="O87"/>
      <c r="P87" s="10"/>
      <c r="S87" s="25" t="s">
        <v>21</v>
      </c>
      <c r="T87" s="25">
        <v>4057039</v>
      </c>
    </row>
    <row r="88" spans="3:20" ht="11.25" customHeight="1" x14ac:dyDescent="0.25">
      <c r="C88" s="39">
        <v>18807</v>
      </c>
      <c r="D88" s="3" t="s">
        <v>152</v>
      </c>
      <c r="E88"/>
      <c r="F88" s="13">
        <v>21808000</v>
      </c>
      <c r="G88" s="56">
        <v>21376000</v>
      </c>
      <c r="H88" s="13">
        <v>19957000</v>
      </c>
      <c r="I88" s="13">
        <v>18600000</v>
      </c>
      <c r="J88" s="13">
        <v>18266000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1106000</v>
      </c>
      <c r="G91" s="93">
        <v>1054000</v>
      </c>
      <c r="H91" s="92">
        <v>1016000</v>
      </c>
      <c r="I91" s="92">
        <v>970000</v>
      </c>
      <c r="J91" s="92">
        <v>937000</v>
      </c>
      <c r="K91"/>
      <c r="L91"/>
      <c r="M91"/>
      <c r="N91"/>
      <c r="O91"/>
      <c r="P91" s="10"/>
      <c r="S91" s="25" t="s">
        <v>23</v>
      </c>
      <c r="T91" s="25">
        <v>4056982</v>
      </c>
    </row>
    <row r="92" spans="3:20" ht="11.25" customHeight="1" x14ac:dyDescent="0.25">
      <c r="C92" s="39">
        <v>220</v>
      </c>
      <c r="D92" s="98" t="s">
        <v>156</v>
      </c>
      <c r="E92" s="95"/>
      <c r="F92" s="96">
        <v>26456000</v>
      </c>
      <c r="G92" s="97">
        <v>25702000</v>
      </c>
      <c r="H92" s="96">
        <v>23697000</v>
      </c>
      <c r="I92" s="96">
        <v>22313000</v>
      </c>
      <c r="J92" s="96">
        <v>21920000</v>
      </c>
      <c r="K92"/>
      <c r="L92"/>
      <c r="M92"/>
      <c r="N92"/>
      <c r="O92"/>
      <c r="P92" s="10"/>
      <c r="S92" s="25" t="s">
        <v>24</v>
      </c>
      <c r="T92" s="25">
        <v>4004172</v>
      </c>
    </row>
    <row r="93" spans="3:20" ht="11.25" customHeight="1" x14ac:dyDescent="0.25">
      <c r="C93" s="39">
        <v>6361</v>
      </c>
      <c r="D93" s="3" t="s">
        <v>157</v>
      </c>
      <c r="E93"/>
      <c r="F93" s="13">
        <v>1460000</v>
      </c>
      <c r="G93" s="56">
        <v>1865000</v>
      </c>
      <c r="H93" s="13">
        <v>1360000</v>
      </c>
      <c r="I93" s="13">
        <v>1515000</v>
      </c>
      <c r="J93" s="13">
        <v>1617000</v>
      </c>
      <c r="K93"/>
      <c r="L93"/>
      <c r="M93"/>
      <c r="N93"/>
      <c r="O93"/>
      <c r="P93" s="10"/>
      <c r="S93" s="25" t="s">
        <v>25</v>
      </c>
      <c r="T93" s="25">
        <v>4000672</v>
      </c>
    </row>
    <row r="94" spans="3:20" ht="11.25" customHeight="1" x14ac:dyDescent="0.25">
      <c r="C94" s="39">
        <v>6148</v>
      </c>
      <c r="D94" s="3" t="s">
        <v>158</v>
      </c>
      <c r="E94"/>
      <c r="F94" s="13">
        <v>8592000</v>
      </c>
      <c r="G94" s="56">
        <v>8210000</v>
      </c>
      <c r="H94" s="13">
        <v>7646000</v>
      </c>
      <c r="I94" s="13">
        <v>6714000</v>
      </c>
      <c r="J94" s="13">
        <v>6437000</v>
      </c>
      <c r="K94"/>
      <c r="L94"/>
      <c r="M94"/>
      <c r="N94"/>
      <c r="O94"/>
      <c r="P94" s="10"/>
      <c r="S94" s="25" t="s">
        <v>26</v>
      </c>
      <c r="T94" s="25">
        <v>4059402</v>
      </c>
    </row>
    <row r="95" spans="3:20" ht="11.25" customHeight="1" x14ac:dyDescent="0.25">
      <c r="C95" s="39">
        <v>18082</v>
      </c>
      <c r="D95" s="3" t="s">
        <v>159</v>
      </c>
      <c r="E95"/>
      <c r="F95" s="13">
        <v>945000</v>
      </c>
      <c r="G95" s="56">
        <v>946000</v>
      </c>
      <c r="H95" s="13">
        <v>633000</v>
      </c>
      <c r="I95" s="13">
        <v>542000</v>
      </c>
      <c r="J95" s="13">
        <v>576000</v>
      </c>
      <c r="K95"/>
      <c r="L95"/>
      <c r="M95"/>
      <c r="N95"/>
      <c r="O95"/>
      <c r="P95" s="10"/>
      <c r="S95" s="25" t="s">
        <v>27</v>
      </c>
      <c r="T95" s="25">
        <v>4057080</v>
      </c>
    </row>
    <row r="96" spans="3:20" ht="11.25" customHeight="1" x14ac:dyDescent="0.25">
      <c r="C96" s="39">
        <v>845</v>
      </c>
      <c r="D96" s="3" t="s">
        <v>173</v>
      </c>
      <c r="E96"/>
      <c r="F96" s="13">
        <v>8753000</v>
      </c>
      <c r="G96" s="56">
        <v>8733000</v>
      </c>
      <c r="H96" s="13">
        <v>7819000</v>
      </c>
      <c r="I96" s="13">
        <v>7101000</v>
      </c>
      <c r="J96" s="13">
        <v>7105000</v>
      </c>
      <c r="K96"/>
      <c r="L96"/>
      <c r="M96"/>
      <c r="N96"/>
      <c r="O96"/>
      <c r="P96" s="10"/>
      <c r="S96" s="25" t="s">
        <v>28</v>
      </c>
      <c r="T96" s="25">
        <v>4057041</v>
      </c>
    </row>
    <row r="97" spans="3:20" ht="11.25" customHeight="1" x14ac:dyDescent="0.25">
      <c r="C97" s="39">
        <v>49691</v>
      </c>
      <c r="D97" s="32" t="s">
        <v>192</v>
      </c>
      <c r="E97"/>
      <c r="F97" s="13">
        <v>9913000</v>
      </c>
      <c r="G97" s="56">
        <v>9173000</v>
      </c>
      <c r="H97" s="13">
        <v>8437000</v>
      </c>
      <c r="I97" s="13">
        <v>7845000</v>
      </c>
      <c r="J97" s="13">
        <v>7555000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9913000</v>
      </c>
      <c r="G99" s="97">
        <v>9173000</v>
      </c>
      <c r="H99" s="96">
        <v>8437000</v>
      </c>
      <c r="I99" s="96">
        <v>7845000</v>
      </c>
      <c r="J99" s="96">
        <v>7555000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18666000</v>
      </c>
      <c r="G101" s="56">
        <v>17906000</v>
      </c>
      <c r="H101" s="13">
        <v>16256000</v>
      </c>
      <c r="I101" s="13">
        <v>14946000</v>
      </c>
      <c r="J101" s="13">
        <v>14660000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1804000</v>
      </c>
      <c r="G104" s="56">
        <v>1583000</v>
      </c>
      <c r="H104" s="13">
        <v>1547000</v>
      </c>
      <c r="I104" s="13">
        <v>1811000</v>
      </c>
      <c r="J104" s="13">
        <v>1602000</v>
      </c>
      <c r="K104"/>
      <c r="L104"/>
      <c r="M104"/>
      <c r="N104"/>
      <c r="O104"/>
      <c r="P104" s="10"/>
      <c r="S104" s="25" t="s">
        <v>410</v>
      </c>
      <c r="T104" s="25">
        <v>4057043</v>
      </c>
    </row>
    <row r="105" spans="3:20" ht="11.25" customHeight="1" x14ac:dyDescent="0.25">
      <c r="C105" s="39">
        <v>4993</v>
      </c>
      <c r="D105" s="3" t="s">
        <v>168</v>
      </c>
      <c r="E105"/>
      <c r="F105" s="13">
        <v>-1501000</v>
      </c>
      <c r="G105" s="56">
        <v>-2510000</v>
      </c>
      <c r="H105" s="13">
        <v>-2164000</v>
      </c>
      <c r="I105" s="13">
        <v>-1252000</v>
      </c>
      <c r="J105" s="13">
        <v>-757000</v>
      </c>
      <c r="K105"/>
      <c r="L105"/>
      <c r="M105"/>
      <c r="N105"/>
      <c r="O105"/>
      <c r="P105" s="10"/>
      <c r="S105" s="25" t="s">
        <v>261</v>
      </c>
      <c r="T105" s="25">
        <v>4057083</v>
      </c>
    </row>
    <row r="106" spans="3:20" ht="11.25" customHeight="1" x14ac:dyDescent="0.25">
      <c r="C106" s="39">
        <v>4992</v>
      </c>
      <c r="D106" s="3" t="s">
        <v>169</v>
      </c>
      <c r="E106"/>
      <c r="F106" s="13">
        <v>-136000</v>
      </c>
      <c r="G106" s="56">
        <v>910000</v>
      </c>
      <c r="H106" s="13">
        <v>561000</v>
      </c>
      <c r="I106" s="13">
        <v>-496000</v>
      </c>
      <c r="J106" s="13">
        <v>-849000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167000</v>
      </c>
      <c r="G108" s="56">
        <v>-17000</v>
      </c>
      <c r="H108" s="13">
        <v>-56000</v>
      </c>
      <c r="I108" s="13">
        <v>63000</v>
      </c>
      <c r="J108" s="13">
        <v>-4000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3.3818586893393401</v>
      </c>
      <c r="G111" s="55">
        <v>2.9862959726424601</v>
      </c>
      <c r="H111" s="14">
        <v>3.3144896072910202</v>
      </c>
      <c r="I111" s="14">
        <v>3.3455542774248799</v>
      </c>
      <c r="J111" s="14">
        <v>3.44136130933044</v>
      </c>
      <c r="K111"/>
      <c r="L111"/>
      <c r="M111"/>
      <c r="N111"/>
      <c r="O111"/>
      <c r="P111" s="10"/>
      <c r="S111" s="25" t="s">
        <v>291</v>
      </c>
      <c r="T111" s="25">
        <v>4062444</v>
      </c>
    </row>
    <row r="112" spans="3:20" ht="11.25" customHeight="1" x14ac:dyDescent="0.25">
      <c r="C112" s="39">
        <v>284</v>
      </c>
      <c r="D112" s="3" t="s">
        <v>166</v>
      </c>
      <c r="E112"/>
      <c r="F112" s="14">
        <v>9.2615769712140192</v>
      </c>
      <c r="G112" s="55">
        <v>8.3822486885013507</v>
      </c>
      <c r="H112" s="14">
        <v>9.5471008884623707</v>
      </c>
      <c r="I112" s="14">
        <v>9.6955365060597103</v>
      </c>
      <c r="J112" s="14">
        <v>10.242560640160001</v>
      </c>
      <c r="K112"/>
      <c r="L112"/>
      <c r="M112"/>
      <c r="N112"/>
      <c r="O112"/>
      <c r="P112" s="10"/>
      <c r="S112" s="25" t="s">
        <v>36</v>
      </c>
      <c r="T112" s="25">
        <v>4057103</v>
      </c>
    </row>
    <row r="113" spans="2:20" ht="11.25" customHeight="1" x14ac:dyDescent="0.25">
      <c r="C113" s="39">
        <v>18791</v>
      </c>
      <c r="D113" s="76" t="s">
        <v>172</v>
      </c>
      <c r="E113" s="61"/>
      <c r="F113" s="100">
        <v>4.8315355632030696</v>
      </c>
      <c r="G113" s="101">
        <v>4.3119921812320401</v>
      </c>
      <c r="H113" s="100">
        <v>4.9083269671504999</v>
      </c>
      <c r="I113" s="100">
        <v>5.0294749037380297</v>
      </c>
      <c r="J113" s="100">
        <v>5.2685286021763602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4173D8D-7903-485B-B91D-A5A7BA0B8B9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377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6265-4704-4ACA-80F1-D89FF00DC80D}">
  <sheetPr codeName="Sheet59">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Pinnacle West Capital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_xll.SNL.Clients.Office.Excel.Functions.SNLTable(1,PNW!F20:G20,PNW!C24:C35,PNW!F21:G21,,"Options:Curr=USD,Mag=SNLstandard,ConvMethod=SNLrecommended")</f>
        <v>SNLTable</v>
      </c>
      <c r="D20" s="10"/>
      <c r="E20" s="10"/>
      <c r="F20" s="22">
        <f>VLOOKUP(V40,S:T,2,FALSE)</f>
        <v>4056951</v>
      </c>
      <c r="G20" s="51">
        <f>F20</f>
        <v>4056951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285</v>
      </c>
      <c r="H24" s="129"/>
      <c r="I24"/>
      <c r="J24"/>
      <c r="K24"/>
      <c r="L24"/>
      <c r="M24"/>
      <c r="N24"/>
      <c r="O24"/>
      <c r="P24" s="10"/>
      <c r="V24" t="str">
        <f>SUBSTITUTE(Company_Name,"&amp;","&amp;amp;")</f>
        <v>Pinnacle West Capital Corporation</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44509</v>
      </c>
      <c r="G26" s="78">
        <v>44517</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373</v>
      </c>
      <c r="G28" s="52" t="s">
        <v>374</v>
      </c>
      <c r="H28" s="129"/>
      <c r="I28"/>
      <c r="J28"/>
      <c r="K28"/>
      <c r="L28"/>
      <c r="M28"/>
      <c r="N28"/>
      <c r="O28"/>
      <c r="P28" s="10"/>
    </row>
    <row r="29" spans="3:27" ht="11.25" customHeight="1" x14ac:dyDescent="0.25">
      <c r="C29" s="48">
        <v>44952</v>
      </c>
      <c r="D29" s="76" t="s">
        <v>125</v>
      </c>
      <c r="E29" s="61"/>
      <c r="F29" s="77">
        <v>44483</v>
      </c>
      <c r="G29" s="78">
        <v>44517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44483</v>
      </c>
      <c r="G35" s="53">
        <v>44517</v>
      </c>
      <c r="H35" s="130"/>
      <c r="I35" s="10"/>
      <c r="J35"/>
      <c r="K35"/>
      <c r="L35"/>
      <c r="M35"/>
      <c r="N35"/>
      <c r="O35"/>
      <c r="P35" s="10"/>
    </row>
    <row r="36" spans="3:24" ht="11.25" hidden="1" customHeight="1" outlineLevel="1" x14ac:dyDescent="0.25">
      <c r="C36" s="12" t="str">
        <f>_xll.SNL.Clients.Office.Excel.Functions.SNLTable(1,PNW!F36:J36,PNW!C41:C113,PNW!F37:J37,,"Options:Curr=USD,Mag=SNLstandard,ConvMethod=SNLrecommended")</f>
        <v>SNLTable</v>
      </c>
      <c r="E36"/>
      <c r="F36" s="11">
        <f>F20</f>
        <v>4056951</v>
      </c>
      <c r="G36" s="54">
        <f>F20</f>
        <v>4056951</v>
      </c>
      <c r="H36" s="11">
        <f>F20</f>
        <v>4056951</v>
      </c>
      <c r="I36" s="11">
        <f>F20</f>
        <v>4056951</v>
      </c>
      <c r="J36" s="11">
        <f>F20</f>
        <v>4056951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Pinnacle West Capital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41.575276542602801</v>
      </c>
      <c r="G42" s="55">
        <v>44.455673767260301</v>
      </c>
      <c r="H42" s="31">
        <v>47.783943096906398</v>
      </c>
      <c r="I42" s="14">
        <v>49.443797921054703</v>
      </c>
      <c r="J42" s="14">
        <v>49.557238492174903</v>
      </c>
      <c r="K42"/>
      <c r="L42"/>
      <c r="M42"/>
      <c r="N42"/>
      <c r="O42"/>
      <c r="P42" s="10"/>
      <c r="S42" s="25" t="s">
        <v>335</v>
      </c>
      <c r="T42" s="25">
        <v>4056935</v>
      </c>
      <c r="V42" s="8" t="str">
        <f>_xll.SNL.Clients.Office.Excel.Functions.SNLTable(1,PNW!X42,PNW!W48:W56,PNW!X43,,"Options:Curr=USD,Mag=SNLstandard,ConvMethod=SNLrecommended")</f>
        <v>SNLTable</v>
      </c>
      <c r="W42" s="3"/>
      <c r="X42" s="7">
        <f>F36</f>
        <v>4056951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57.613378366763598</v>
      </c>
      <c r="G44" s="55">
        <v>54.6029728113079</v>
      </c>
      <c r="H44" s="31">
        <v>51.137834859040098</v>
      </c>
      <c r="I44" s="14">
        <v>49.365385199771602</v>
      </c>
      <c r="J44" s="14">
        <v>49.165497276360703</v>
      </c>
      <c r="K44"/>
      <c r="L44"/>
      <c r="M44"/>
      <c r="N44"/>
      <c r="O44"/>
      <c r="P44" s="10"/>
      <c r="S44" s="25" t="s">
        <v>408</v>
      </c>
      <c r="T44" s="25">
        <v>4024697</v>
      </c>
      <c r="V44" s="3"/>
      <c r="W44" s="3"/>
      <c r="X44" s="7">
        <v>1</v>
      </c>
    </row>
    <row r="45" spans="3:24" ht="11.25" customHeight="1" x14ac:dyDescent="0.25">
      <c r="C45" s="39">
        <v>18861</v>
      </c>
      <c r="D45" s="3" t="s">
        <v>163</v>
      </c>
      <c r="E45"/>
      <c r="F45" s="14">
        <v>53.794981134431602</v>
      </c>
      <c r="G45" s="55">
        <v>52.679191741278899</v>
      </c>
      <c r="H45" s="31">
        <v>42.977803971242999</v>
      </c>
      <c r="I45" s="14">
        <v>43.908776175558899</v>
      </c>
      <c r="J45" s="14">
        <v>47.409555904214301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3.1665971987385699</v>
      </c>
      <c r="G47" s="55">
        <v>3.18443965882966</v>
      </c>
      <c r="H47" s="14">
        <v>2.85635342676545</v>
      </c>
      <c r="I47" s="14">
        <v>3.1778161131990199</v>
      </c>
      <c r="J47" s="14">
        <v>4.1391244608637097</v>
      </c>
      <c r="K47"/>
      <c r="L47"/>
      <c r="M47"/>
      <c r="N47"/>
      <c r="O47"/>
      <c r="P47" s="10"/>
      <c r="S47" s="25" t="s">
        <v>215</v>
      </c>
      <c r="T47" s="25">
        <v>4056955</v>
      </c>
      <c r="V47" s="3"/>
      <c r="W47" s="3"/>
      <c r="X47" s="7"/>
    </row>
    <row r="48" spans="3:24" ht="11.25" customHeight="1" x14ac:dyDescent="0.25">
      <c r="C48" s="39">
        <v>18778</v>
      </c>
      <c r="D48" s="3" t="s">
        <v>197</v>
      </c>
      <c r="E48"/>
      <c r="F48" s="14">
        <v>3.1665971987385699</v>
      </c>
      <c r="G48" s="55">
        <v>3.18443965882966</v>
      </c>
      <c r="H48" s="14">
        <v>2.85635342676545</v>
      </c>
      <c r="I48" s="14">
        <v>3.1778161131990199</v>
      </c>
      <c r="J48" s="14">
        <v>4.1391244608637097</v>
      </c>
      <c r="K48" s="4"/>
      <c r="L48" s="4"/>
      <c r="M48" s="4"/>
      <c r="N48" s="4"/>
      <c r="O48" s="4"/>
      <c r="P48" s="44"/>
      <c r="Q48" s="44"/>
      <c r="S48" s="25" t="s">
        <v>5</v>
      </c>
      <c r="T48" s="25">
        <v>4022309</v>
      </c>
      <c r="V48" s="17" t="s">
        <v>174</v>
      </c>
      <c r="W48" s="114">
        <v>7597</v>
      </c>
      <c r="X48" s="20">
        <v>442000</v>
      </c>
    </row>
    <row r="49" spans="3:28" ht="11.25" customHeight="1" x14ac:dyDescent="0.25">
      <c r="C49" s="39">
        <v>7270</v>
      </c>
      <c r="D49" s="3" t="s">
        <v>148</v>
      </c>
      <c r="E49"/>
      <c r="F49" s="14">
        <v>7.2812245457897102</v>
      </c>
      <c r="G49" s="55">
        <v>6.8281529101938698</v>
      </c>
      <c r="H49" s="14">
        <v>6.5655375756149601</v>
      </c>
      <c r="I49" s="14">
        <v>7.0260530957234799</v>
      </c>
      <c r="J49" s="14">
        <v>7.9649035834968904</v>
      </c>
      <c r="K49"/>
      <c r="L49"/>
      <c r="M49"/>
      <c r="N49"/>
      <c r="O49"/>
      <c r="P49" s="10"/>
      <c r="S49" s="25" t="s">
        <v>6</v>
      </c>
      <c r="T49" s="25">
        <v>4057038</v>
      </c>
      <c r="V49" s="17" t="s">
        <v>175</v>
      </c>
      <c r="W49" s="114">
        <v>7598</v>
      </c>
      <c r="X49" s="20">
        <v>0</v>
      </c>
    </row>
    <row r="50" spans="3:28" ht="11.25" customHeight="1" x14ac:dyDescent="0.25">
      <c r="C50" s="39">
        <v>11512</v>
      </c>
      <c r="D50" s="3" t="s">
        <v>198</v>
      </c>
      <c r="E50"/>
      <c r="F50" s="14">
        <v>7.2812245457897102</v>
      </c>
      <c r="G50" s="55">
        <v>6.8281529101938698</v>
      </c>
      <c r="H50" s="14">
        <v>6.5655375756149601</v>
      </c>
      <c r="I50" s="14">
        <v>7.0260530957234799</v>
      </c>
      <c r="J50" s="14">
        <v>7.9649035834968904</v>
      </c>
      <c r="K50"/>
      <c r="L50"/>
      <c r="M50"/>
      <c r="N50"/>
      <c r="O50"/>
      <c r="P50" s="10"/>
      <c r="S50" s="25" t="s">
        <v>269</v>
      </c>
      <c r="T50" s="25">
        <v>4135391</v>
      </c>
      <c r="V50" s="18" t="s">
        <v>176</v>
      </c>
      <c r="W50" s="115">
        <v>7599</v>
      </c>
      <c r="X50" s="20">
        <v>400000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800000</v>
      </c>
    </row>
    <row r="52" spans="3:28" ht="11.25" customHeight="1" x14ac:dyDescent="0.25">
      <c r="C52" s="39">
        <v>18788</v>
      </c>
      <c r="D52" s="3" t="s">
        <v>210</v>
      </c>
      <c r="E52"/>
      <c r="F52" s="14">
        <v>4.40996759954617</v>
      </c>
      <c r="G52" s="55">
        <v>4.1582610785513303</v>
      </c>
      <c r="H52" s="14">
        <v>3.91214984436747</v>
      </c>
      <c r="I52" s="14">
        <v>3.4160672649219301</v>
      </c>
      <c r="J52" s="14">
        <v>3.0108438433212599</v>
      </c>
      <c r="K52"/>
      <c r="L52"/>
      <c r="M52"/>
      <c r="N52"/>
      <c r="O52"/>
      <c r="P52" s="10"/>
      <c r="S52" s="25" t="s">
        <v>7</v>
      </c>
      <c r="T52" s="25">
        <v>4007308</v>
      </c>
      <c r="V52" s="19" t="s">
        <v>178</v>
      </c>
      <c r="W52" s="114">
        <v>7601</v>
      </c>
      <c r="X52" s="20">
        <v>250000</v>
      </c>
    </row>
    <row r="53" spans="3:28" ht="11.25" customHeight="1" x14ac:dyDescent="0.25">
      <c r="C53" s="39">
        <v>18794</v>
      </c>
      <c r="D53" s="3" t="s">
        <v>199</v>
      </c>
      <c r="E53"/>
      <c r="F53" s="14">
        <v>5.4346914628186296</v>
      </c>
      <c r="G53" s="55">
        <v>5.2803979543260899</v>
      </c>
      <c r="H53" s="14">
        <v>6.0757326172118296</v>
      </c>
      <c r="I53" s="14">
        <v>6.688068351009</v>
      </c>
      <c r="J53" s="14">
        <v>7.30589729062544</v>
      </c>
      <c r="K53"/>
      <c r="L53"/>
      <c r="M53"/>
      <c r="N53"/>
      <c r="O53"/>
      <c r="P53" s="10"/>
      <c r="S53" s="25" t="s">
        <v>217</v>
      </c>
      <c r="T53" s="25">
        <v>4272394</v>
      </c>
      <c r="V53" s="17" t="s">
        <v>179</v>
      </c>
      <c r="W53" s="114">
        <v>7602</v>
      </c>
      <c r="X53" s="20">
        <v>5515975</v>
      </c>
    </row>
    <row r="54" spans="3:28" ht="11.25" customHeight="1" x14ac:dyDescent="0.25">
      <c r="C54" s="39">
        <v>18792</v>
      </c>
      <c r="D54" s="3" t="s">
        <v>200</v>
      </c>
      <c r="E54"/>
      <c r="F54" s="14">
        <v>14.087118023288101</v>
      </c>
      <c r="G54" s="55">
        <v>15.3099203375639</v>
      </c>
      <c r="H54" s="14">
        <v>19.992976874299501</v>
      </c>
      <c r="I54" s="14">
        <v>24.2168360596486</v>
      </c>
      <c r="J54" s="14">
        <v>26.820520955239299</v>
      </c>
      <c r="K54"/>
      <c r="L54"/>
      <c r="M54"/>
      <c r="N54"/>
      <c r="O54"/>
      <c r="P54" s="10"/>
      <c r="S54" s="25" t="s">
        <v>8</v>
      </c>
      <c r="T54" s="25">
        <v>4006321</v>
      </c>
      <c r="V54" s="26" t="s">
        <v>183</v>
      </c>
      <c r="W54" s="116"/>
      <c r="X54" s="20"/>
    </row>
    <row r="55" spans="3:28" ht="11.25" customHeight="1" x14ac:dyDescent="0.25">
      <c r="C55" s="39">
        <v>11576</v>
      </c>
      <c r="D55" s="3" t="s">
        <v>201</v>
      </c>
      <c r="E55"/>
      <c r="F55" s="14">
        <v>4.6869014241496698</v>
      </c>
      <c r="G55" s="55">
        <v>5.2204689676858598</v>
      </c>
      <c r="H55" s="14">
        <v>5.4145106887593801</v>
      </c>
      <c r="I55" s="14">
        <v>6.8508097212359997</v>
      </c>
      <c r="J55" s="14">
        <v>6.65567268974727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85</v>
      </c>
    </row>
    <row r="57" spans="3:28" ht="11.25" customHeight="1" x14ac:dyDescent="0.25">
      <c r="C57" s="39">
        <v>6419</v>
      </c>
      <c r="D57" s="3" t="s">
        <v>164</v>
      </c>
      <c r="E57"/>
      <c r="F57" s="14">
        <v>0.88287743707698196</v>
      </c>
      <c r="G57" s="55">
        <v>0.88083646897715695</v>
      </c>
      <c r="H57" s="14">
        <v>0.495596298051593</v>
      </c>
      <c r="I57" s="14">
        <v>0.56095281643504602</v>
      </c>
      <c r="J57" s="14">
        <v>0.84842534803965797</v>
      </c>
      <c r="K57"/>
      <c r="L57"/>
      <c r="M57"/>
      <c r="N57"/>
      <c r="O57"/>
      <c r="P57" s="10"/>
      <c r="S57" s="25" t="s">
        <v>338</v>
      </c>
      <c r="T57" s="25">
        <v>4963960</v>
      </c>
    </row>
    <row r="58" spans="3:28" ht="11.25" customHeight="1" x14ac:dyDescent="0.25">
      <c r="C58" s="39">
        <v>4963</v>
      </c>
      <c r="D58" s="3" t="s">
        <v>202</v>
      </c>
      <c r="E58"/>
      <c r="F58" s="14">
        <v>1.35923496959209</v>
      </c>
      <c r="G58" s="55">
        <v>1.20278741126267</v>
      </c>
      <c r="H58" s="14">
        <v>1.0465732476552201</v>
      </c>
      <c r="I58" s="14">
        <v>0.97493355868383103</v>
      </c>
      <c r="J58" s="14">
        <v>0.96716786123881104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442000</v>
      </c>
      <c r="G61" s="56">
        <v>169000</v>
      </c>
      <c r="H61" s="13">
        <v>914675</v>
      </c>
      <c r="I61" s="13">
        <v>576400</v>
      </c>
      <c r="J61" s="13">
        <v>177400</v>
      </c>
      <c r="K61"/>
      <c r="L61"/>
      <c r="M61"/>
      <c r="N61"/>
      <c r="O61"/>
      <c r="P61" s="10"/>
      <c r="S61" s="25" t="s">
        <v>409</v>
      </c>
      <c r="T61" s="25">
        <v>4086899</v>
      </c>
      <c r="V61" s="28" t="s">
        <v>148</v>
      </c>
      <c r="X61" s="27">
        <f>IF(ISNUMBER(F49),F49,NA())</f>
        <v>7.2812245457897102</v>
      </c>
      <c r="Y61" s="27">
        <f>IF(ISNUMBER(G49),G49,NA())</f>
        <v>6.8281529101938698</v>
      </c>
      <c r="Z61" s="27">
        <f>IF(ISNUMBER(H49),H49,NA())</f>
        <v>6.5655375756149601</v>
      </c>
      <c r="AA61" s="27">
        <f>IF(ISNUMBER(I49),I49,NA())</f>
        <v>7.0260530957234799</v>
      </c>
      <c r="AB61" s="27">
        <f>IF(ISNUMBER(J49),J49,NA())</f>
        <v>7.9649035834968904</v>
      </c>
    </row>
    <row r="62" spans="3:28" ht="11.25" customHeight="1" x14ac:dyDescent="0.25">
      <c r="C62" s="39">
        <v>7598</v>
      </c>
      <c r="D62" s="3" t="s">
        <v>204</v>
      </c>
      <c r="E62"/>
      <c r="F62" s="13">
        <v>0</v>
      </c>
      <c r="G62" s="56">
        <v>0</v>
      </c>
      <c r="H62" s="13">
        <v>0</v>
      </c>
      <c r="I62" s="13">
        <v>700000</v>
      </c>
      <c r="J62" s="13">
        <v>600000</v>
      </c>
      <c r="K62"/>
      <c r="L62"/>
      <c r="M62"/>
      <c r="N62"/>
      <c r="O62"/>
      <c r="P62" s="10"/>
      <c r="S62" s="25" t="s">
        <v>11</v>
      </c>
      <c r="T62" s="25">
        <v>4056975</v>
      </c>
      <c r="V62" s="118" t="s">
        <v>187</v>
      </c>
    </row>
    <row r="63" spans="3:28" ht="11.25" customHeight="1" x14ac:dyDescent="0.25">
      <c r="C63" s="39">
        <v>7599</v>
      </c>
      <c r="D63" s="3" t="s">
        <v>205</v>
      </c>
      <c r="E63"/>
      <c r="F63" s="13">
        <v>400000</v>
      </c>
      <c r="G63" s="56">
        <v>0</v>
      </c>
      <c r="H63" s="13">
        <v>0</v>
      </c>
      <c r="I63" s="13">
        <v>0</v>
      </c>
      <c r="J63" s="13">
        <v>550000</v>
      </c>
      <c r="K63"/>
      <c r="L63"/>
      <c r="M63"/>
      <c r="N63"/>
      <c r="O63"/>
      <c r="P63" s="10"/>
      <c r="S63" s="25" t="s">
        <v>270</v>
      </c>
      <c r="T63" s="25">
        <v>4098671</v>
      </c>
      <c r="V63" s="28" t="s">
        <v>188</v>
      </c>
    </row>
    <row r="64" spans="3:28" ht="11.25" customHeight="1" x14ac:dyDescent="0.25">
      <c r="C64" s="39">
        <v>7600</v>
      </c>
      <c r="D64" s="3" t="s">
        <v>206</v>
      </c>
      <c r="E64"/>
      <c r="F64" s="13">
        <v>800000</v>
      </c>
      <c r="G64" s="56">
        <v>250000</v>
      </c>
      <c r="H64" s="13">
        <v>0</v>
      </c>
      <c r="I64" s="13">
        <v>0</v>
      </c>
      <c r="J64" s="13">
        <v>0</v>
      </c>
      <c r="K64"/>
      <c r="L64"/>
      <c r="M64"/>
      <c r="N64"/>
      <c r="O64"/>
      <c r="P64" s="10"/>
      <c r="S64" s="25" t="s">
        <v>395</v>
      </c>
      <c r="T64" s="25">
        <v>4545218</v>
      </c>
      <c r="V64" s="28" t="s">
        <v>189</v>
      </c>
    </row>
    <row r="65" spans="3:28" ht="11.25" customHeight="1" x14ac:dyDescent="0.25">
      <c r="C65" s="39">
        <v>7601</v>
      </c>
      <c r="D65" s="3" t="s">
        <v>207</v>
      </c>
      <c r="E65"/>
      <c r="F65" s="13">
        <v>250000</v>
      </c>
      <c r="G65" s="56">
        <v>800000</v>
      </c>
      <c r="H65" s="13">
        <v>365000</v>
      </c>
      <c r="I65" s="13">
        <v>0</v>
      </c>
      <c r="J65" s="13">
        <v>0</v>
      </c>
      <c r="K65"/>
      <c r="L65"/>
      <c r="M65"/>
      <c r="N65"/>
      <c r="O65"/>
      <c r="P65" s="10"/>
      <c r="S65" s="25" t="s">
        <v>218</v>
      </c>
      <c r="T65" s="25">
        <v>4057157</v>
      </c>
      <c r="V65" s="28" t="s">
        <v>164</v>
      </c>
      <c r="X65" s="27">
        <f>IF(ISNUMBER(F57),F57,NA())</f>
        <v>0.88287743707698196</v>
      </c>
      <c r="Y65" s="27">
        <f>IF(ISNUMBER(G57),G57,NA())</f>
        <v>0.88083646897715695</v>
      </c>
      <c r="Z65" s="27">
        <f>IF(ISNUMBER(H57),H57,NA())</f>
        <v>0.495596298051593</v>
      </c>
      <c r="AA65" s="27">
        <f>IF(ISNUMBER(I57),I57,NA())</f>
        <v>0.56095281643504602</v>
      </c>
      <c r="AB65" s="27">
        <f>IF(ISNUMBER(J57),J57,NA())</f>
        <v>0.84842534803965797</v>
      </c>
    </row>
    <row r="66" spans="3:28" ht="11.25" customHeight="1" x14ac:dyDescent="0.25">
      <c r="C66" s="39">
        <v>7602</v>
      </c>
      <c r="D66" s="3" t="s">
        <v>208</v>
      </c>
      <c r="E66"/>
      <c r="F66" s="13">
        <v>5515975</v>
      </c>
      <c r="G66" s="56">
        <v>5316000</v>
      </c>
      <c r="H66" s="13">
        <v>4511000</v>
      </c>
      <c r="I66" s="13">
        <v>3976000</v>
      </c>
      <c r="J66" s="13">
        <v>3676000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41.575276542602801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3803835</v>
      </c>
      <c r="G69" s="56">
        <v>3586982</v>
      </c>
      <c r="H69" s="13">
        <v>3471209</v>
      </c>
      <c r="I69" s="13">
        <v>3691247</v>
      </c>
      <c r="J69" s="13">
        <v>3565296</v>
      </c>
      <c r="K69" s="4"/>
      <c r="L69" s="4"/>
      <c r="M69" s="4"/>
      <c r="N69"/>
      <c r="O69"/>
      <c r="P69" s="10"/>
      <c r="S69" s="25" t="s">
        <v>340</v>
      </c>
      <c r="T69" s="25">
        <v>4057049</v>
      </c>
      <c r="V69" s="28" t="str">
        <f>"Total Debt -"</f>
        <v>Total Debt -</v>
      </c>
      <c r="X69" s="47">
        <f>F44</f>
        <v>57.613378366763598</v>
      </c>
    </row>
    <row r="70" spans="3:28" ht="11.25" customHeight="1" x14ac:dyDescent="0.25">
      <c r="C70" s="39">
        <v>18630</v>
      </c>
      <c r="D70" s="3" t="s">
        <v>135</v>
      </c>
      <c r="F70" s="13">
        <v>1152551</v>
      </c>
      <c r="G70" s="56">
        <v>993419</v>
      </c>
      <c r="H70" s="13">
        <v>1042237</v>
      </c>
      <c r="I70" s="13">
        <v>1076116</v>
      </c>
      <c r="J70" s="13">
        <v>981301</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4.40996759954617</v>
      </c>
      <c r="Y71" s="27">
        <f>IF(ISNUMBER(G52),G52,NA())</f>
        <v>4.1582610785513303</v>
      </c>
      <c r="Z71" s="27">
        <f>IF(ISNUMBER(H52),H52,NA())</f>
        <v>3.91214984436747</v>
      </c>
      <c r="AA71" s="27">
        <f>IF(ISNUMBER(I52),I52,NA())</f>
        <v>3.4160672649219301</v>
      </c>
      <c r="AB71" s="27">
        <f>IF(ISNUMBER(J52),J52,NA())</f>
        <v>3.0108438433212599</v>
      </c>
    </row>
    <row r="72" spans="3:28" ht="11.25" customHeight="1" x14ac:dyDescent="0.25">
      <c r="C72" s="39">
        <v>18632</v>
      </c>
      <c r="D72" s="3" t="s">
        <v>137</v>
      </c>
      <c r="E72" s="5"/>
      <c r="F72" s="13">
        <v>954067</v>
      </c>
      <c r="G72" s="56">
        <v>958910</v>
      </c>
      <c r="H72" s="13">
        <v>941616</v>
      </c>
      <c r="I72" s="13">
        <v>1036744</v>
      </c>
      <c r="J72" s="13">
        <v>949107</v>
      </c>
      <c r="K72"/>
      <c r="L72"/>
      <c r="M72"/>
      <c r="N72"/>
      <c r="O72"/>
      <c r="P72" s="10"/>
      <c r="S72" s="25" t="s">
        <v>271</v>
      </c>
      <c r="T72" s="25">
        <v>4082886</v>
      </c>
    </row>
    <row r="73" spans="3:28" ht="11.25" customHeight="1" x14ac:dyDescent="0.25">
      <c r="C73" s="39">
        <v>18636</v>
      </c>
      <c r="D73" s="3" t="s">
        <v>138</v>
      </c>
      <c r="F73" s="13">
        <v>650875</v>
      </c>
      <c r="G73" s="56">
        <v>614378</v>
      </c>
      <c r="H73" s="13">
        <v>590929</v>
      </c>
      <c r="I73" s="13">
        <v>582354</v>
      </c>
      <c r="J73" s="13">
        <v>534118</v>
      </c>
      <c r="K73"/>
      <c r="L73"/>
      <c r="M73"/>
      <c r="N73"/>
      <c r="O73"/>
      <c r="P73" s="10"/>
      <c r="S73" s="25" t="s">
        <v>396</v>
      </c>
      <c r="T73" s="25">
        <v>4235589</v>
      </c>
    </row>
    <row r="74" spans="3:28" ht="11.25" customHeight="1" x14ac:dyDescent="0.25">
      <c r="C74" s="39">
        <v>18635</v>
      </c>
      <c r="D74" s="3" t="s">
        <v>139</v>
      </c>
      <c r="F74" s="13">
        <v>6393</v>
      </c>
      <c r="G74" s="56">
        <v>7288</v>
      </c>
      <c r="H74" s="13">
        <v>5888</v>
      </c>
      <c r="I74" s="13">
        <v>9497</v>
      </c>
      <c r="J74" s="13">
        <v>6660</v>
      </c>
      <c r="K74"/>
      <c r="L74"/>
      <c r="M74"/>
      <c r="N74"/>
      <c r="O74"/>
      <c r="P74" s="10"/>
      <c r="S74" s="25" t="s">
        <v>288</v>
      </c>
      <c r="T74" s="25">
        <v>4304864</v>
      </c>
    </row>
    <row r="75" spans="3:28" ht="11.25" customHeight="1" x14ac:dyDescent="0.25">
      <c r="C75" s="39">
        <v>18634</v>
      </c>
      <c r="D75" s="3" t="s">
        <v>140</v>
      </c>
      <c r="F75" s="13">
        <v>2998525</v>
      </c>
      <c r="G75" s="56">
        <v>2798830</v>
      </c>
      <c r="H75" s="13">
        <v>2799249</v>
      </c>
      <c r="I75" s="13">
        <v>2917560</v>
      </c>
      <c r="J75" s="13">
        <v>2655533</v>
      </c>
      <c r="K75"/>
      <c r="L75"/>
      <c r="M75"/>
      <c r="N75"/>
      <c r="O75"/>
      <c r="P75" s="10"/>
      <c r="S75" s="25" t="s">
        <v>16</v>
      </c>
      <c r="T75" s="25">
        <v>4056958</v>
      </c>
    </row>
    <row r="76" spans="3:28" ht="11.25" customHeight="1" x14ac:dyDescent="0.25">
      <c r="C76" s="39">
        <v>6200</v>
      </c>
      <c r="D76" s="3" t="s">
        <v>141</v>
      </c>
      <c r="F76" s="13">
        <v>1698433</v>
      </c>
      <c r="G76" s="56">
        <v>1563449</v>
      </c>
      <c r="H76" s="13">
        <v>1422903</v>
      </c>
      <c r="I76" s="13">
        <v>1533682</v>
      </c>
      <c r="J76" s="13">
        <v>1574534</v>
      </c>
      <c r="K76"/>
      <c r="L76"/>
      <c r="M76"/>
      <c r="N76"/>
      <c r="O76"/>
      <c r="P76" s="10"/>
      <c r="S76" s="25" t="s">
        <v>312</v>
      </c>
      <c r="T76" s="25">
        <v>4246977</v>
      </c>
    </row>
    <row r="77" spans="3:28" ht="11.25" customHeight="1" x14ac:dyDescent="0.25">
      <c r="C77" s="39">
        <v>28017</v>
      </c>
      <c r="D77" s="3" t="s">
        <v>150</v>
      </c>
      <c r="E77"/>
      <c r="F77" s="13">
        <v>1698433</v>
      </c>
      <c r="G77" s="56">
        <v>1563449</v>
      </c>
      <c r="H77" s="13">
        <v>1422903</v>
      </c>
      <c r="I77" s="13">
        <v>1533682</v>
      </c>
      <c r="J77" s="13">
        <v>1574534</v>
      </c>
      <c r="K77"/>
      <c r="L77"/>
      <c r="M77"/>
      <c r="N77"/>
      <c r="O77"/>
      <c r="P77" s="10"/>
      <c r="S77" s="25" t="s">
        <v>272</v>
      </c>
      <c r="T77" s="25">
        <v>4142320</v>
      </c>
    </row>
    <row r="78" spans="3:28" ht="11.25" customHeight="1" x14ac:dyDescent="0.25">
      <c r="C78" s="39">
        <v>4424</v>
      </c>
      <c r="D78" s="3" t="s">
        <v>142</v>
      </c>
      <c r="F78" s="13">
        <v>746030</v>
      </c>
      <c r="G78" s="56">
        <v>648225</v>
      </c>
      <c r="H78" s="13">
        <v>542040</v>
      </c>
      <c r="I78" s="13">
        <v>664442</v>
      </c>
      <c r="J78" s="13">
        <v>766221</v>
      </c>
      <c r="K78"/>
      <c r="L78"/>
      <c r="M78"/>
      <c r="N78"/>
      <c r="O78"/>
      <c r="P78" s="10"/>
      <c r="S78" s="25" t="s">
        <v>273</v>
      </c>
      <c r="T78" s="25">
        <v>4237697</v>
      </c>
    </row>
    <row r="79" spans="3:28" ht="11.25" customHeight="1" x14ac:dyDescent="0.25">
      <c r="C79" s="39">
        <v>4427</v>
      </c>
      <c r="D79" s="3" t="s">
        <v>143</v>
      </c>
      <c r="F79" s="13">
        <v>110086</v>
      </c>
      <c r="G79" s="56">
        <v>78173</v>
      </c>
      <c r="H79" s="13">
        <v>-15773</v>
      </c>
      <c r="I79" s="13">
        <v>133902</v>
      </c>
      <c r="J79" s="13">
        <v>258272</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635944</v>
      </c>
      <c r="G81" s="93">
        <v>570052</v>
      </c>
      <c r="H81" s="92">
        <v>557813</v>
      </c>
      <c r="I81" s="92">
        <v>530540</v>
      </c>
      <c r="J81" s="92">
        <v>507949</v>
      </c>
      <c r="K81"/>
      <c r="L81"/>
      <c r="M81"/>
      <c r="N81"/>
      <c r="O81"/>
      <c r="P81" s="10"/>
      <c r="S81" s="25" t="s">
        <v>275</v>
      </c>
      <c r="T81" s="25">
        <v>4276419</v>
      </c>
    </row>
    <row r="82" spans="3:20" ht="11.25" customHeight="1" x14ac:dyDescent="0.25">
      <c r="C82" s="39">
        <v>833</v>
      </c>
      <c r="D82" s="94" t="s">
        <v>146</v>
      </c>
      <c r="E82" s="95"/>
      <c r="F82" s="96">
        <v>635944</v>
      </c>
      <c r="G82" s="97">
        <v>570052</v>
      </c>
      <c r="H82" s="96">
        <v>557813</v>
      </c>
      <c r="I82" s="96">
        <v>530540</v>
      </c>
      <c r="J82" s="96">
        <v>507949</v>
      </c>
      <c r="K82"/>
      <c r="L82"/>
      <c r="M82"/>
      <c r="N82"/>
      <c r="O82"/>
      <c r="P82" s="10"/>
      <c r="S82" s="25" t="s">
        <v>17</v>
      </c>
      <c r="T82" s="25">
        <v>4057059</v>
      </c>
    </row>
    <row r="83" spans="3:20" ht="11.25" customHeight="1" x14ac:dyDescent="0.25">
      <c r="C83" s="39">
        <v>47814</v>
      </c>
      <c r="D83" s="32" t="s">
        <v>190</v>
      </c>
      <c r="F83" s="13">
        <v>17224</v>
      </c>
      <c r="G83" s="56">
        <v>19493</v>
      </c>
      <c r="H83" s="13">
        <v>19493</v>
      </c>
      <c r="I83" s="13">
        <v>19493</v>
      </c>
      <c r="J83" s="13">
        <v>19493</v>
      </c>
      <c r="K83" s="16"/>
      <c r="L83"/>
      <c r="M83"/>
      <c r="N83"/>
      <c r="O83"/>
      <c r="P83" s="10"/>
      <c r="S83" s="25" t="s">
        <v>18</v>
      </c>
      <c r="T83" s="25">
        <v>4057141</v>
      </c>
    </row>
    <row r="84" spans="3:20" ht="11.25" customHeight="1" x14ac:dyDescent="0.25">
      <c r="C84" s="39">
        <v>47813</v>
      </c>
      <c r="D84" s="29" t="s">
        <v>191</v>
      </c>
      <c r="E84"/>
      <c r="F84" s="13">
        <v>618720</v>
      </c>
      <c r="G84" s="56">
        <v>550559</v>
      </c>
      <c r="H84" s="13">
        <v>538320</v>
      </c>
      <c r="I84" s="13">
        <v>511047</v>
      </c>
      <c r="J84" s="13">
        <v>488456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1551100</v>
      </c>
      <c r="G87" s="56">
        <v>1198319</v>
      </c>
      <c r="H87" s="13">
        <v>1030030</v>
      </c>
      <c r="I87" s="13">
        <v>924991</v>
      </c>
      <c r="J87" s="13">
        <v>1016288</v>
      </c>
      <c r="K87"/>
      <c r="L87"/>
      <c r="M87"/>
      <c r="N87"/>
      <c r="O87"/>
      <c r="P87" s="10"/>
      <c r="S87" s="25" t="s">
        <v>21</v>
      </c>
      <c r="T87" s="25">
        <v>4057039</v>
      </c>
    </row>
    <row r="88" spans="3:20" ht="11.25" customHeight="1" x14ac:dyDescent="0.25">
      <c r="C88" s="39">
        <v>18807</v>
      </c>
      <c r="D88" s="3" t="s">
        <v>152</v>
      </c>
      <c r="E88"/>
      <c r="F88" s="13">
        <v>16603798</v>
      </c>
      <c r="G88" s="56">
        <v>15381704</v>
      </c>
      <c r="H88" s="13">
        <v>14377787</v>
      </c>
      <c r="I88" s="13">
        <v>13766668</v>
      </c>
      <c r="J88" s="13">
        <v>13188077</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1653167</v>
      </c>
      <c r="G90" s="56">
        <v>1392944</v>
      </c>
      <c r="H90" s="13">
        <v>1255870</v>
      </c>
      <c r="I90" s="13">
        <v>1087235</v>
      </c>
      <c r="J90" s="13">
        <v>903542</v>
      </c>
      <c r="K90"/>
      <c r="L90"/>
      <c r="M90"/>
      <c r="N90"/>
      <c r="O90"/>
      <c r="P90" s="10"/>
      <c r="S90" s="25" t="s">
        <v>289</v>
      </c>
      <c r="T90" s="25">
        <v>4056937</v>
      </c>
    </row>
    <row r="91" spans="3:20" ht="11.25" customHeight="1" x14ac:dyDescent="0.25">
      <c r="C91" s="39">
        <v>3706</v>
      </c>
      <c r="D91" s="23" t="s">
        <v>155</v>
      </c>
      <c r="E91" s="10"/>
      <c r="F91" s="92">
        <v>273693</v>
      </c>
      <c r="G91" s="93">
        <v>282570</v>
      </c>
      <c r="H91" s="92">
        <v>290564</v>
      </c>
      <c r="I91" s="92">
        <v>262902</v>
      </c>
      <c r="J91" s="92">
        <v>257189</v>
      </c>
      <c r="K91"/>
      <c r="L91"/>
      <c r="M91"/>
      <c r="N91"/>
      <c r="O91"/>
      <c r="P91" s="10"/>
      <c r="S91" s="25" t="s">
        <v>23</v>
      </c>
      <c r="T91" s="25">
        <v>4056982</v>
      </c>
    </row>
    <row r="92" spans="3:20" ht="11.25" customHeight="1" x14ac:dyDescent="0.25">
      <c r="C92" s="39">
        <v>220</v>
      </c>
      <c r="D92" s="98" t="s">
        <v>156</v>
      </c>
      <c r="E92" s="95"/>
      <c r="F92" s="96">
        <v>22003222</v>
      </c>
      <c r="G92" s="97">
        <v>20020421</v>
      </c>
      <c r="H92" s="96">
        <v>18479247</v>
      </c>
      <c r="I92" s="96">
        <v>17664202</v>
      </c>
      <c r="J92" s="96">
        <v>17019082</v>
      </c>
      <c r="K92"/>
      <c r="L92"/>
      <c r="M92"/>
      <c r="N92"/>
      <c r="O92"/>
      <c r="P92" s="10"/>
      <c r="S92" s="25" t="s">
        <v>24</v>
      </c>
      <c r="T92" s="25">
        <v>4004172</v>
      </c>
    </row>
    <row r="93" spans="3:20" ht="11.25" customHeight="1" x14ac:dyDescent="0.25">
      <c r="C93" s="39">
        <v>6361</v>
      </c>
      <c r="D93" s="3" t="s">
        <v>157</v>
      </c>
      <c r="E93"/>
      <c r="F93" s="13">
        <v>1756869</v>
      </c>
      <c r="G93" s="56">
        <v>1360433</v>
      </c>
      <c r="H93" s="13">
        <v>2078365</v>
      </c>
      <c r="I93" s="13">
        <v>1648964</v>
      </c>
      <c r="J93" s="13">
        <v>1197852</v>
      </c>
      <c r="K93"/>
      <c r="L93"/>
      <c r="M93"/>
      <c r="N93"/>
      <c r="O93"/>
      <c r="P93" s="10"/>
      <c r="S93" s="25" t="s">
        <v>25</v>
      </c>
      <c r="T93" s="25">
        <v>4000672</v>
      </c>
    </row>
    <row r="94" spans="3:20" ht="11.25" customHeight="1" x14ac:dyDescent="0.25">
      <c r="C94" s="39">
        <v>6148</v>
      </c>
      <c r="D94" s="3" t="s">
        <v>158</v>
      </c>
      <c r="E94"/>
      <c r="F94" s="13">
        <v>7642136</v>
      </c>
      <c r="G94" s="56">
        <v>6675602</v>
      </c>
      <c r="H94" s="13">
        <v>4884430</v>
      </c>
      <c r="I94" s="13">
        <v>4638232</v>
      </c>
      <c r="J94" s="13">
        <v>4789713</v>
      </c>
      <c r="K94"/>
      <c r="L94"/>
      <c r="M94"/>
      <c r="N94"/>
      <c r="O94"/>
      <c r="P94" s="10"/>
      <c r="S94" s="25" t="s">
        <v>26</v>
      </c>
      <c r="T94" s="25">
        <v>4059402</v>
      </c>
    </row>
    <row r="95" spans="3:20" ht="11.25" customHeight="1" x14ac:dyDescent="0.25">
      <c r="C95" s="39">
        <v>18082</v>
      </c>
      <c r="D95" s="3" t="s">
        <v>159</v>
      </c>
      <c r="E95"/>
      <c r="F95" s="13">
        <v>1432247</v>
      </c>
      <c r="G95" s="56">
        <v>1288165</v>
      </c>
      <c r="H95" s="13">
        <v>1226437</v>
      </c>
      <c r="I95" s="13">
        <v>1251329</v>
      </c>
      <c r="J95" s="13">
        <v>1219571</v>
      </c>
      <c r="K95"/>
      <c r="L95"/>
      <c r="M95"/>
      <c r="N95"/>
      <c r="O95"/>
      <c r="P95" s="10"/>
      <c r="S95" s="25" t="s">
        <v>27</v>
      </c>
      <c r="T95" s="25">
        <v>4057080</v>
      </c>
    </row>
    <row r="96" spans="3:20" ht="11.25" customHeight="1" x14ac:dyDescent="0.25">
      <c r="C96" s="39">
        <v>845</v>
      </c>
      <c r="D96" s="3" t="s">
        <v>173</v>
      </c>
      <c r="E96"/>
      <c r="F96" s="13">
        <v>8184579</v>
      </c>
      <c r="G96" s="56">
        <v>6919387</v>
      </c>
      <c r="H96" s="13">
        <v>5811818</v>
      </c>
      <c r="I96" s="13">
        <v>5214632</v>
      </c>
      <c r="J96" s="13">
        <v>4967113</v>
      </c>
      <c r="K96"/>
      <c r="L96"/>
      <c r="M96"/>
      <c r="N96"/>
      <c r="O96"/>
      <c r="P96" s="10"/>
      <c r="S96" s="25" t="s">
        <v>28</v>
      </c>
      <c r="T96" s="25">
        <v>4057041</v>
      </c>
    </row>
    <row r="97" spans="3:20" ht="11.25" customHeight="1" x14ac:dyDescent="0.25">
      <c r="C97" s="39">
        <v>49691</v>
      </c>
      <c r="D97" s="32" t="s">
        <v>192</v>
      </c>
      <c r="E97"/>
      <c r="F97" s="13">
        <v>5906200</v>
      </c>
      <c r="G97" s="56">
        <v>5633503</v>
      </c>
      <c r="H97" s="13">
        <v>5430648</v>
      </c>
      <c r="I97" s="13">
        <v>5222915</v>
      </c>
      <c r="J97" s="13">
        <v>5006690</v>
      </c>
      <c r="K97"/>
      <c r="L97"/>
      <c r="M97"/>
      <c r="N97"/>
      <c r="O97"/>
      <c r="P97" s="10"/>
      <c r="S97" s="25" t="s">
        <v>431</v>
      </c>
      <c r="T97" s="25">
        <v>4072145</v>
      </c>
    </row>
    <row r="98" spans="3:20" ht="11.25" customHeight="1" x14ac:dyDescent="0.25">
      <c r="C98" s="48">
        <v>47772</v>
      </c>
      <c r="D98" s="99" t="s">
        <v>193</v>
      </c>
      <c r="E98" s="10"/>
      <c r="F98" s="92">
        <v>115260</v>
      </c>
      <c r="G98" s="93">
        <v>119290</v>
      </c>
      <c r="H98" s="92">
        <v>122540</v>
      </c>
      <c r="I98" s="92">
        <v>125790</v>
      </c>
      <c r="J98" s="92">
        <v>129040</v>
      </c>
      <c r="K98"/>
      <c r="L98"/>
      <c r="M98"/>
      <c r="N98"/>
      <c r="O98"/>
      <c r="P98" s="10"/>
      <c r="S98" s="25" t="s">
        <v>29</v>
      </c>
      <c r="T98" s="25">
        <v>4057081</v>
      </c>
    </row>
    <row r="99" spans="3:20" ht="11.25" customHeight="1" x14ac:dyDescent="0.25">
      <c r="C99" s="39">
        <v>3800</v>
      </c>
      <c r="D99" s="94" t="s">
        <v>160</v>
      </c>
      <c r="E99" s="95"/>
      <c r="F99" s="96">
        <v>6021460</v>
      </c>
      <c r="G99" s="97">
        <v>5752793</v>
      </c>
      <c r="H99" s="96">
        <v>5553188</v>
      </c>
      <c r="I99" s="96">
        <v>5348705</v>
      </c>
      <c r="J99" s="96">
        <v>5135730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14206039</v>
      </c>
      <c r="G101" s="56">
        <v>12672180</v>
      </c>
      <c r="H101" s="13">
        <v>11365006</v>
      </c>
      <c r="I101" s="13">
        <v>10563337</v>
      </c>
      <c r="J101" s="13">
        <v>10102843</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860014</v>
      </c>
      <c r="G104" s="56">
        <v>966365</v>
      </c>
      <c r="H104" s="13">
        <v>956726</v>
      </c>
      <c r="I104" s="13">
        <v>1277144</v>
      </c>
      <c r="J104" s="13">
        <v>1118036</v>
      </c>
      <c r="K104"/>
      <c r="L104"/>
      <c r="M104"/>
      <c r="N104"/>
      <c r="O104"/>
      <c r="P104" s="10"/>
      <c r="S104" s="25" t="s">
        <v>410</v>
      </c>
      <c r="T104" s="25">
        <v>4057043</v>
      </c>
    </row>
    <row r="105" spans="3:20" ht="11.25" customHeight="1" x14ac:dyDescent="0.25">
      <c r="C105" s="39">
        <v>4993</v>
      </c>
      <c r="D105" s="3" t="s">
        <v>168</v>
      </c>
      <c r="E105"/>
      <c r="F105" s="13">
        <v>-1386929</v>
      </c>
      <c r="G105" s="56">
        <v>-1277818</v>
      </c>
      <c r="H105" s="13">
        <v>-1130977</v>
      </c>
      <c r="I105" s="13">
        <v>-1192824</v>
      </c>
      <c r="J105" s="13">
        <v>-1428537</v>
      </c>
      <c r="K105"/>
      <c r="L105"/>
      <c r="M105"/>
      <c r="N105"/>
      <c r="O105"/>
      <c r="P105" s="10"/>
      <c r="S105" s="25" t="s">
        <v>261</v>
      </c>
      <c r="T105" s="25">
        <v>4057083</v>
      </c>
    </row>
    <row r="106" spans="3:20" ht="11.25" customHeight="1" x14ac:dyDescent="0.25">
      <c r="C106" s="39">
        <v>4992</v>
      </c>
      <c r="D106" s="3" t="s">
        <v>169</v>
      </c>
      <c r="E106"/>
      <c r="F106" s="13">
        <v>476916</v>
      </c>
      <c r="G106" s="56">
        <v>361138</v>
      </c>
      <c r="H106" s="13">
        <v>178768</v>
      </c>
      <c r="I106" s="13">
        <v>-92446</v>
      </c>
      <c r="J106" s="13">
        <v>315512</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-49999</v>
      </c>
      <c r="G108" s="56">
        <v>49685</v>
      </c>
      <c r="H108" s="13">
        <v>4517</v>
      </c>
      <c r="I108" s="13">
        <v>-8126</v>
      </c>
      <c r="J108" s="13">
        <v>5011</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3.0357321323123201</v>
      </c>
      <c r="G111" s="55">
        <v>2.96630160765516</v>
      </c>
      <c r="H111" s="14">
        <v>3.07890276517786</v>
      </c>
      <c r="I111" s="14">
        <v>3.04671330361198</v>
      </c>
      <c r="J111" s="14">
        <v>3.0621433434501002</v>
      </c>
      <c r="K111"/>
      <c r="L111"/>
      <c r="M111"/>
      <c r="N111"/>
      <c r="O111"/>
      <c r="P111" s="10"/>
      <c r="S111" s="25" t="s">
        <v>291</v>
      </c>
      <c r="T111" s="25">
        <v>4062444</v>
      </c>
    </row>
    <row r="112" spans="3:20" ht="11.25" customHeight="1" x14ac:dyDescent="0.25">
      <c r="C112" s="39">
        <v>284</v>
      </c>
      <c r="D112" s="3" t="s">
        <v>166</v>
      </c>
      <c r="E112"/>
      <c r="F112" s="14">
        <v>10.726366514057601</v>
      </c>
      <c r="G112" s="55">
        <v>9.9888754667100805</v>
      </c>
      <c r="H112" s="14">
        <v>10.201585666758699</v>
      </c>
      <c r="I112" s="14">
        <v>10.085744463946099</v>
      </c>
      <c r="J112" s="14">
        <v>10.023935041142</v>
      </c>
      <c r="K112"/>
      <c r="L112"/>
      <c r="M112"/>
      <c r="N112"/>
      <c r="O112"/>
      <c r="P112" s="10"/>
      <c r="S112" s="25" t="s">
        <v>36</v>
      </c>
      <c r="T112" s="25">
        <v>4057103</v>
      </c>
    </row>
    <row r="113" spans="2:20" ht="11.25" customHeight="1" x14ac:dyDescent="0.25">
      <c r="C113" s="39">
        <v>18791</v>
      </c>
      <c r="D113" s="76" t="s">
        <v>172</v>
      </c>
      <c r="E113" s="61"/>
      <c r="F113" s="100">
        <v>4.7391922254008501</v>
      </c>
      <c r="G113" s="101">
        <v>4.6694580242855599</v>
      </c>
      <c r="H113" s="100">
        <v>5.05516571373433</v>
      </c>
      <c r="I113" s="100">
        <v>5.0530233385646399</v>
      </c>
      <c r="J113" s="100">
        <v>5.1789056979774397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42DC87D4-DF1C-4E1D-93DD-C5187CE5B88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96685-754E-43A0-A772-E0C0686D991E}">
  <sheetPr codeName="Sheet50">
    <outlinePr summaryRight="0"/>
    <pageSetUpPr autoPageBreaks="0"/>
  </sheetPr>
  <dimension ref="A1:AB460"/>
  <sheetViews>
    <sheetView showGridLines="0" topLeftCell="A7"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101</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Puget Sound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_xll.SNL.Clients.Office.Excel.Functions.SNLTable(1,PSE!F20:G20,PSE!C24:C35,PSE!F21:G21,,"Options:Curr=USD,Mag=SNLstandard,ConvMethod=SNLrecommended")</f>
        <v>SNLTable</v>
      </c>
      <c r="D20" s="10"/>
      <c r="E20" s="10"/>
      <c r="F20" s="22">
        <f>VLOOKUP(V40,S:T,2,FALSE)</f>
        <v>4062485</v>
      </c>
      <c r="G20" s="51">
        <f>F20</f>
        <v>4062485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Puget Sound Energy,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44343</v>
      </c>
      <c r="G26" s="78">
        <v>44068</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41678</v>
      </c>
      <c r="G29" s="78">
        <v>41676</v>
      </c>
      <c r="H29" s="130"/>
      <c r="I29"/>
      <c r="J29"/>
      <c r="K29"/>
      <c r="L29"/>
      <c r="M29"/>
      <c r="N29"/>
      <c r="O29"/>
      <c r="P29" s="10"/>
    </row>
    <row r="30" spans="3:27" ht="11.25" customHeight="1" x14ac:dyDescent="0.25">
      <c r="C30" s="39">
        <v>44965</v>
      </c>
      <c r="D30" s="2" t="s">
        <v>131</v>
      </c>
      <c r="E30"/>
      <c r="F30" s="24" t="s">
        <v>378</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181</v>
      </c>
      <c r="H31" s="129"/>
      <c r="I31"/>
      <c r="J31"/>
      <c r="K31"/>
      <c r="L31"/>
      <c r="M31"/>
      <c r="N31"/>
      <c r="O31"/>
      <c r="P31" s="10"/>
      <c r="S31" s="2" t="s">
        <v>214</v>
      </c>
    </row>
    <row r="32" spans="3:27" ht="11.25" customHeight="1" x14ac:dyDescent="0.25">
      <c r="C32" s="39">
        <v>44968</v>
      </c>
      <c r="D32" s="76" t="s">
        <v>125</v>
      </c>
      <c r="E32" s="61"/>
      <c r="F32" s="77">
        <v>44035</v>
      </c>
      <c r="G32" s="78">
        <v>44068</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44064</v>
      </c>
      <c r="G35" s="53">
        <v>44068</v>
      </c>
      <c r="H35" s="130"/>
      <c r="I35" s="10"/>
      <c r="J35"/>
      <c r="K35"/>
      <c r="L35"/>
      <c r="M35"/>
      <c r="N35"/>
      <c r="O35"/>
      <c r="P35" s="10"/>
    </row>
    <row r="36" spans="3:24" ht="11.25" hidden="1" customHeight="1" outlineLevel="1" x14ac:dyDescent="0.25">
      <c r="C36" s="12" t="str">
        <f>_xll.SNL.Clients.Office.Excel.Functions.SNLTable(1,PSE!F36:J36,PSE!C41:C113,PSE!F37:J37,,"Options:Curr=USD,Mag=SNLstandard,ConvMethod=SNLrecommended")</f>
        <v>SNLTable</v>
      </c>
      <c r="E36"/>
      <c r="F36" s="11">
        <f>F20</f>
        <v>4062485</v>
      </c>
      <c r="G36" s="54">
        <f>F20</f>
        <v>4062485</v>
      </c>
      <c r="H36" s="11">
        <f>F20</f>
        <v>4062485</v>
      </c>
      <c r="I36" s="11">
        <f>F20</f>
        <v>4062485</v>
      </c>
      <c r="J36" s="11">
        <f>F20</f>
        <v>4062485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Puget Sound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45.463294649681202</v>
      </c>
      <c r="G42" s="55">
        <v>46.067786728222501</v>
      </c>
      <c r="H42" s="31">
        <v>46.244715675319298</v>
      </c>
      <c r="I42" s="14">
        <v>46.445336989245803</v>
      </c>
      <c r="J42" s="14">
        <v>46.879502607509302</v>
      </c>
      <c r="K42"/>
      <c r="L42"/>
      <c r="M42"/>
      <c r="N42"/>
      <c r="O42"/>
      <c r="P42" s="10"/>
      <c r="S42" s="25" t="s">
        <v>335</v>
      </c>
      <c r="T42" s="25">
        <v>4056935</v>
      </c>
      <c r="V42" s="8" t="str">
        <f>_xll.SNL.Clients.Office.Excel.Functions.SNLTable(1,PSE!X42,PSE!W48:W56,PSE!X43,,"Options:Curr=USD,Mag=SNLstandard,ConvMethod=SNLrecommended")</f>
        <v>SNLTable</v>
      </c>
      <c r="W42" s="3"/>
      <c r="X42" s="7">
        <f>F36</f>
        <v>4062485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54.536705350318798</v>
      </c>
      <c r="G44" s="55">
        <v>53.932213271777499</v>
      </c>
      <c r="H44" s="31">
        <v>53.755284324680702</v>
      </c>
      <c r="I44" s="14">
        <v>53.554663010754197</v>
      </c>
      <c r="J44" s="14">
        <v>53.120497392490698</v>
      </c>
      <c r="K44"/>
      <c r="L44"/>
      <c r="M44"/>
      <c r="N44"/>
      <c r="O44"/>
      <c r="P44" s="10"/>
      <c r="S44" s="25" t="s">
        <v>408</v>
      </c>
      <c r="T44" s="25">
        <v>4024697</v>
      </c>
      <c r="V44" s="3"/>
      <c r="W44" s="3"/>
      <c r="X44" s="7">
        <v>1</v>
      </c>
    </row>
    <row r="45" spans="3:24" ht="11.25" customHeight="1" x14ac:dyDescent="0.25">
      <c r="C45" s="39">
        <v>18861</v>
      </c>
      <c r="D45" s="3" t="s">
        <v>163</v>
      </c>
      <c r="E45"/>
      <c r="F45" s="14">
        <v>52.844239027935203</v>
      </c>
      <c r="G45" s="55">
        <v>49.570568152722501</v>
      </c>
      <c r="H45" s="31">
        <v>51.528612024599198</v>
      </c>
      <c r="I45" s="14">
        <v>48.797400611142002</v>
      </c>
      <c r="J45" s="14">
        <v>46.221077215081102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2.3334312053542701</v>
      </c>
      <c r="G47" s="55">
        <v>2.0597298685748702</v>
      </c>
      <c r="H47" s="14">
        <v>2.1434899411438999</v>
      </c>
      <c r="I47" s="14">
        <v>2.4054400621721399</v>
      </c>
      <c r="J47" s="14">
        <v>3.0839621227263598</v>
      </c>
      <c r="K47"/>
      <c r="L47"/>
      <c r="M47"/>
      <c r="N47"/>
      <c r="O47"/>
      <c r="P47" s="10"/>
      <c r="S47" s="25" t="s">
        <v>215</v>
      </c>
      <c r="T47" s="25">
        <v>4056955</v>
      </c>
      <c r="V47" s="3"/>
      <c r="W47" s="3"/>
      <c r="X47" s="7"/>
    </row>
    <row r="48" spans="3:24" ht="11.25" customHeight="1" x14ac:dyDescent="0.25">
      <c r="C48" s="39">
        <v>18778</v>
      </c>
      <c r="D48" s="3" t="s">
        <v>197</v>
      </c>
      <c r="E48"/>
      <c r="F48" s="14">
        <v>2.3334312053542701</v>
      </c>
      <c r="G48" s="55">
        <v>2.0597298685748702</v>
      </c>
      <c r="H48" s="14">
        <v>2.1434899411438999</v>
      </c>
      <c r="I48" s="14">
        <v>2.4054400621721399</v>
      </c>
      <c r="J48" s="14">
        <v>3.0839621227263598</v>
      </c>
      <c r="K48" s="4"/>
      <c r="L48" s="4"/>
      <c r="M48" s="4"/>
      <c r="N48" s="4"/>
      <c r="O48" s="4"/>
      <c r="P48" s="44"/>
      <c r="Q48" s="44"/>
      <c r="S48" s="25" t="s">
        <v>5</v>
      </c>
      <c r="T48" s="25">
        <v>4022309</v>
      </c>
      <c r="V48" s="17" t="s">
        <v>174</v>
      </c>
      <c r="W48" s="114">
        <v>7597</v>
      </c>
      <c r="X48" s="20">
        <v>141742</v>
      </c>
    </row>
    <row r="49" spans="3:28" ht="11.25" customHeight="1" x14ac:dyDescent="0.25">
      <c r="C49" s="39">
        <v>7270</v>
      </c>
      <c r="D49" s="3" t="s">
        <v>148</v>
      </c>
      <c r="E49"/>
      <c r="F49" s="14">
        <v>5.6778045635476797</v>
      </c>
      <c r="G49" s="55">
        <v>5.0797122029726403</v>
      </c>
      <c r="H49" s="14">
        <v>5.3108664549673703</v>
      </c>
      <c r="I49" s="14">
        <v>5.7457140234948598</v>
      </c>
      <c r="J49" s="14">
        <v>5.4217854682144404</v>
      </c>
      <c r="K49"/>
      <c r="L49"/>
      <c r="M49"/>
      <c r="N49"/>
      <c r="O49"/>
      <c r="P49" s="10"/>
      <c r="S49" s="25" t="s">
        <v>6</v>
      </c>
      <c r="T49" s="25">
        <v>4057038</v>
      </c>
      <c r="V49" s="17" t="s">
        <v>175</v>
      </c>
      <c r="W49" s="114">
        <v>7598</v>
      </c>
      <c r="X49" s="20">
        <v>6260</v>
      </c>
    </row>
    <row r="50" spans="3:28" ht="11.25" customHeight="1" x14ac:dyDescent="0.25">
      <c r="C50" s="39">
        <v>11512</v>
      </c>
      <c r="D50" s="3" t="s">
        <v>198</v>
      </c>
      <c r="E50"/>
      <c r="F50" s="14">
        <v>5.6778045635476797</v>
      </c>
      <c r="G50" s="55">
        <v>5.0797122029726403</v>
      </c>
      <c r="H50" s="14">
        <v>5.3108664549673703</v>
      </c>
      <c r="I50" s="14">
        <v>5.7457140234948598</v>
      </c>
      <c r="J50" s="14">
        <v>5.4217854682144404</v>
      </c>
      <c r="K50"/>
      <c r="L50"/>
      <c r="M50"/>
      <c r="N50"/>
      <c r="O50"/>
      <c r="P50" s="10"/>
      <c r="S50" s="25" t="s">
        <v>269</v>
      </c>
      <c r="T50" s="25">
        <v>4135391</v>
      </c>
      <c r="V50" s="18" t="s">
        <v>176</v>
      </c>
      <c r="W50" s="115">
        <v>7599</v>
      </c>
      <c r="X50" s="20">
        <v>6286</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23411</v>
      </c>
    </row>
    <row r="52" spans="3:28" ht="11.25" customHeight="1" x14ac:dyDescent="0.25">
      <c r="C52" s="39">
        <v>18788</v>
      </c>
      <c r="D52" s="3" t="s">
        <v>210</v>
      </c>
      <c r="E52"/>
      <c r="F52" s="14">
        <v>3.7114538670413801</v>
      </c>
      <c r="G52" s="55">
        <v>3.98494519905053</v>
      </c>
      <c r="H52" s="14">
        <v>3.73563485792757</v>
      </c>
      <c r="I52" s="14">
        <v>3.22039737450344</v>
      </c>
      <c r="J52" s="14">
        <v>3.1050062413889301</v>
      </c>
      <c r="K52"/>
      <c r="L52"/>
      <c r="M52"/>
      <c r="N52"/>
      <c r="O52"/>
      <c r="P52" s="10"/>
      <c r="S52" s="25" t="s">
        <v>7</v>
      </c>
      <c r="T52" s="25">
        <v>4007308</v>
      </c>
      <c r="V52" s="19" t="s">
        <v>178</v>
      </c>
      <c r="W52" s="114">
        <v>7601</v>
      </c>
      <c r="X52" s="20">
        <v>6540</v>
      </c>
    </row>
    <row r="53" spans="3:28" ht="11.25" customHeight="1" x14ac:dyDescent="0.25">
      <c r="C53" s="39">
        <v>18794</v>
      </c>
      <c r="D53" s="3" t="s">
        <v>199</v>
      </c>
      <c r="E53"/>
      <c r="F53" s="14">
        <v>4.9492541432890098</v>
      </c>
      <c r="G53" s="55">
        <v>4.8608823250970401</v>
      </c>
      <c r="H53" s="14">
        <v>4.2532976236172697</v>
      </c>
      <c r="I53" s="14">
        <v>5.2632984581497801</v>
      </c>
      <c r="J53" s="14">
        <v>5.3273881683949798</v>
      </c>
      <c r="K53"/>
      <c r="L53"/>
      <c r="M53"/>
      <c r="N53"/>
      <c r="O53"/>
      <c r="P53" s="10"/>
      <c r="S53" s="25" t="s">
        <v>217</v>
      </c>
      <c r="T53" s="25">
        <v>4272394</v>
      </c>
      <c r="V53" s="17" t="s">
        <v>179</v>
      </c>
      <c r="W53" s="114">
        <v>7602</v>
      </c>
      <c r="X53" s="20">
        <v>4923413</v>
      </c>
    </row>
    <row r="54" spans="3:28" ht="11.25" customHeight="1" x14ac:dyDescent="0.25">
      <c r="C54" s="39">
        <v>18792</v>
      </c>
      <c r="D54" s="3" t="s">
        <v>200</v>
      </c>
      <c r="E54"/>
      <c r="F54" s="14">
        <v>18.967309290294299</v>
      </c>
      <c r="G54" s="55">
        <v>19.251752401577001</v>
      </c>
      <c r="H54" s="14">
        <v>16.425446369998902</v>
      </c>
      <c r="I54" s="14">
        <v>23.127219840418402</v>
      </c>
      <c r="J54" s="14">
        <v>25.814023766449399</v>
      </c>
      <c r="K54"/>
      <c r="L54"/>
      <c r="M54"/>
      <c r="N54"/>
      <c r="O54"/>
      <c r="P54" s="10"/>
      <c r="S54" s="25" t="s">
        <v>8</v>
      </c>
      <c r="T54" s="25">
        <v>4006321</v>
      </c>
      <c r="V54" s="26" t="s">
        <v>183</v>
      </c>
      <c r="W54" s="116"/>
      <c r="X54" s="20"/>
    </row>
    <row r="55" spans="3:28" ht="11.25" customHeight="1" x14ac:dyDescent="0.25">
      <c r="C55" s="39">
        <v>11576</v>
      </c>
      <c r="D55" s="3" t="s">
        <v>201</v>
      </c>
      <c r="E55"/>
      <c r="F55" s="14">
        <v>4.9692471569468797</v>
      </c>
      <c r="G55" s="55">
        <v>4.5493101994096001</v>
      </c>
      <c r="H55" s="14">
        <v>3.7215165579090601</v>
      </c>
      <c r="I55" s="14">
        <v>5.5700440528634401</v>
      </c>
      <c r="J55" s="14">
        <v>5.7392834404625903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101</v>
      </c>
    </row>
    <row r="57" spans="3:28" ht="11.25" customHeight="1" x14ac:dyDescent="0.25">
      <c r="C57" s="39">
        <v>6419</v>
      </c>
      <c r="D57" s="3" t="s">
        <v>164</v>
      </c>
      <c r="E57"/>
      <c r="F57" s="14">
        <v>1.14971220480266</v>
      </c>
      <c r="G57" s="55">
        <v>0.86773374945590498</v>
      </c>
      <c r="H57" s="14">
        <v>0.98326305569701</v>
      </c>
      <c r="I57" s="14">
        <v>0.71385685456612202</v>
      </c>
      <c r="J57" s="14">
        <v>0.63201301916605401</v>
      </c>
      <c r="K57"/>
      <c r="L57"/>
      <c r="M57"/>
      <c r="N57"/>
      <c r="O57"/>
      <c r="P57" s="10"/>
      <c r="S57" s="25" t="s">
        <v>338</v>
      </c>
      <c r="T57" s="25">
        <v>4963960</v>
      </c>
    </row>
    <row r="58" spans="3:28" ht="11.25" customHeight="1" x14ac:dyDescent="0.25">
      <c r="C58" s="39">
        <v>4963</v>
      </c>
      <c r="D58" s="3" t="s">
        <v>202</v>
      </c>
      <c r="E58"/>
      <c r="F58" s="14">
        <v>1.1995766204485001</v>
      </c>
      <c r="G58" s="55">
        <v>1.1707142257550001</v>
      </c>
      <c r="H58" s="14">
        <v>1.16240922967486</v>
      </c>
      <c r="I58" s="14">
        <v>1.1530686713104199</v>
      </c>
      <c r="J58" s="14">
        <v>1.1331284343443899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141742</v>
      </c>
      <c r="G61" s="56">
        <v>376687</v>
      </c>
      <c r="H61" s="13">
        <v>179081</v>
      </c>
      <c r="I61" s="13">
        <v>379792</v>
      </c>
      <c r="J61" s="13">
        <v>529990</v>
      </c>
      <c r="K61"/>
      <c r="L61"/>
      <c r="M61"/>
      <c r="N61"/>
      <c r="O61"/>
      <c r="P61" s="10"/>
      <c r="S61" s="25" t="s">
        <v>409</v>
      </c>
      <c r="T61" s="25">
        <v>4086899</v>
      </c>
      <c r="V61" s="28" t="s">
        <v>148</v>
      </c>
      <c r="X61" s="27">
        <f>IF(ISNUMBER(F49),F49,NA())</f>
        <v>5.6778045635476797</v>
      </c>
      <c r="Y61" s="27">
        <f>IF(ISNUMBER(G49),G49,NA())</f>
        <v>5.0797122029726403</v>
      </c>
      <c r="Z61" s="27">
        <f>IF(ISNUMBER(H49),H49,NA())</f>
        <v>5.3108664549673703</v>
      </c>
      <c r="AA61" s="27">
        <f>IF(ISNUMBER(I49),I49,NA())</f>
        <v>5.7457140234948598</v>
      </c>
      <c r="AB61" s="27">
        <f>IF(ISNUMBER(J49),J49,NA())</f>
        <v>5.4217854682144404</v>
      </c>
    </row>
    <row r="62" spans="3:28" ht="11.25" customHeight="1" x14ac:dyDescent="0.25">
      <c r="C62" s="39">
        <v>7598</v>
      </c>
      <c r="D62" s="3" t="s">
        <v>204</v>
      </c>
      <c r="E62"/>
      <c r="F62" s="13">
        <v>6260</v>
      </c>
      <c r="G62" s="56">
        <v>279</v>
      </c>
      <c r="H62" s="13">
        <v>508</v>
      </c>
      <c r="I62" s="13">
        <v>2858</v>
      </c>
      <c r="J62" s="13">
        <v>306</v>
      </c>
      <c r="K62"/>
      <c r="L62"/>
      <c r="M62"/>
      <c r="N62"/>
      <c r="O62"/>
      <c r="P62" s="10"/>
      <c r="S62" s="25" t="s">
        <v>11</v>
      </c>
      <c r="T62" s="25">
        <v>4056975</v>
      </c>
      <c r="V62" s="118" t="s">
        <v>187</v>
      </c>
    </row>
    <row r="63" spans="3:28" ht="11.25" customHeight="1" x14ac:dyDescent="0.25">
      <c r="C63" s="39">
        <v>7599</v>
      </c>
      <c r="D63" s="3" t="s">
        <v>205</v>
      </c>
      <c r="E63"/>
      <c r="F63" s="13">
        <v>6286</v>
      </c>
      <c r="G63" s="56">
        <v>98</v>
      </c>
      <c r="H63" s="13">
        <v>279</v>
      </c>
      <c r="I63" s="13">
        <v>311</v>
      </c>
      <c r="J63" s="13">
        <v>2644</v>
      </c>
      <c r="K63"/>
      <c r="L63"/>
      <c r="M63"/>
      <c r="N63"/>
      <c r="O63"/>
      <c r="P63" s="10"/>
      <c r="S63" s="25" t="s">
        <v>270</v>
      </c>
      <c r="T63" s="25">
        <v>4098671</v>
      </c>
      <c r="V63" s="28" t="s">
        <v>188</v>
      </c>
    </row>
    <row r="64" spans="3:28" ht="11.25" customHeight="1" x14ac:dyDescent="0.25">
      <c r="C64" s="39">
        <v>7600</v>
      </c>
      <c r="D64" s="3" t="s">
        <v>206</v>
      </c>
      <c r="E64"/>
      <c r="F64" s="13">
        <v>23411</v>
      </c>
      <c r="G64" s="56">
        <v>0</v>
      </c>
      <c r="H64" s="13">
        <v>98</v>
      </c>
      <c r="I64" s="13">
        <v>82</v>
      </c>
      <c r="J64" s="13">
        <v>97</v>
      </c>
      <c r="K64"/>
      <c r="L64"/>
      <c r="M64"/>
      <c r="N64"/>
      <c r="O64"/>
      <c r="P64" s="10"/>
      <c r="S64" s="25" t="s">
        <v>395</v>
      </c>
      <c r="T64" s="25">
        <v>4545218</v>
      </c>
      <c r="V64" s="28" t="s">
        <v>189</v>
      </c>
    </row>
    <row r="65" spans="3:28" ht="11.25" customHeight="1" x14ac:dyDescent="0.25">
      <c r="C65" s="39">
        <v>7601</v>
      </c>
      <c r="D65" s="3" t="s">
        <v>207</v>
      </c>
      <c r="E65"/>
      <c r="F65" s="13">
        <v>6540</v>
      </c>
      <c r="G65" s="56">
        <v>17000</v>
      </c>
      <c r="H65" s="13">
        <v>0</v>
      </c>
      <c r="I65" s="13">
        <v>0</v>
      </c>
      <c r="J65" s="13">
        <v>0</v>
      </c>
      <c r="K65"/>
      <c r="L65"/>
      <c r="M65"/>
      <c r="N65"/>
      <c r="O65"/>
      <c r="P65" s="10"/>
      <c r="S65" s="25" t="s">
        <v>218</v>
      </c>
      <c r="T65" s="25">
        <v>4057157</v>
      </c>
      <c r="V65" s="28" t="s">
        <v>164</v>
      </c>
      <c r="X65" s="27">
        <f>IF(ISNUMBER(F57),F57,NA())</f>
        <v>1.14971220480266</v>
      </c>
      <c r="Y65" s="27">
        <f>IF(ISNUMBER(G57),G57,NA())</f>
        <v>0.86773374945590498</v>
      </c>
      <c r="Z65" s="27">
        <f>IF(ISNUMBER(H57),H57,NA())</f>
        <v>0.98326305569701</v>
      </c>
      <c r="AA65" s="27">
        <f>IF(ISNUMBER(I57),I57,NA())</f>
        <v>0.71385685456612202</v>
      </c>
      <c r="AB65" s="27">
        <f>IF(ISNUMBER(J57),J57,NA())</f>
        <v>0.63201301916605401</v>
      </c>
    </row>
    <row r="66" spans="3:28" ht="11.25" customHeight="1" x14ac:dyDescent="0.25">
      <c r="C66" s="39">
        <v>7602</v>
      </c>
      <c r="D66" s="3" t="s">
        <v>208</v>
      </c>
      <c r="E66"/>
      <c r="F66" s="13">
        <v>4923413</v>
      </c>
      <c r="G66" s="56">
        <v>4356860</v>
      </c>
      <c r="H66" s="13">
        <v>4336068</v>
      </c>
      <c r="I66" s="13">
        <v>3892448</v>
      </c>
      <c r="J66" s="13">
        <v>3547499</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45.463294649681202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3805661</v>
      </c>
      <c r="G69" s="56">
        <v>3326450</v>
      </c>
      <c r="H69" s="13">
        <v>3401130</v>
      </c>
      <c r="I69" s="13">
        <v>3346496</v>
      </c>
      <c r="J69" s="13">
        <v>3460276</v>
      </c>
      <c r="K69" s="4"/>
      <c r="L69" s="4"/>
      <c r="M69" s="4"/>
      <c r="N69"/>
      <c r="O69"/>
      <c r="P69" s="10"/>
      <c r="S69" s="25" t="s">
        <v>340</v>
      </c>
      <c r="T69" s="25">
        <v>4057049</v>
      </c>
      <c r="V69" s="28" t="str">
        <f>"Total Debt -"</f>
        <v>Total Debt -</v>
      </c>
      <c r="X69" s="47">
        <f>F44</f>
        <v>54.536705350318798</v>
      </c>
    </row>
    <row r="70" spans="3:28" ht="11.25" customHeight="1" x14ac:dyDescent="0.25">
      <c r="C70" s="39">
        <v>18630</v>
      </c>
      <c r="D70" s="3" t="s">
        <v>135</v>
      </c>
      <c r="F70" s="13">
        <v>984594</v>
      </c>
      <c r="G70" s="56">
        <v>712532</v>
      </c>
      <c r="H70" s="13">
        <v>856237</v>
      </c>
      <c r="I70" s="13">
        <v>765495</v>
      </c>
      <c r="J70" s="13">
        <v>720372</v>
      </c>
      <c r="K70"/>
      <c r="L70"/>
      <c r="M70"/>
      <c r="N70"/>
      <c r="O70"/>
      <c r="P70" s="10"/>
      <c r="S70" s="25" t="s">
        <v>14</v>
      </c>
      <c r="T70" s="25">
        <v>4010420</v>
      </c>
      <c r="V70" s="118" t="s">
        <v>211</v>
      </c>
    </row>
    <row r="71" spans="3:28" ht="11.25" customHeight="1" x14ac:dyDescent="0.25">
      <c r="C71" s="39">
        <v>18631</v>
      </c>
      <c r="D71" s="3" t="s">
        <v>136</v>
      </c>
      <c r="F71" s="13">
        <v>398553</v>
      </c>
      <c r="G71" s="56">
        <v>362872</v>
      </c>
      <c r="H71" s="13">
        <v>290976</v>
      </c>
      <c r="I71" s="13">
        <v>296699</v>
      </c>
      <c r="J71" s="13">
        <v>360009</v>
      </c>
      <c r="K71"/>
      <c r="L71"/>
      <c r="M71"/>
      <c r="N71"/>
      <c r="O71"/>
      <c r="P71" s="10"/>
      <c r="S71" s="25" t="s">
        <v>15</v>
      </c>
      <c r="T71" s="25">
        <v>4065694</v>
      </c>
      <c r="V71" s="28" t="s">
        <v>210</v>
      </c>
      <c r="X71" s="27">
        <f>IF(ISNUMBER(F52),F52,NA())</f>
        <v>3.7114538670413801</v>
      </c>
      <c r="Y71" s="27">
        <f>IF(ISNUMBER(G52),G52,NA())</f>
        <v>3.98494519905053</v>
      </c>
      <c r="Z71" s="27">
        <f>IF(ISNUMBER(H52),H52,NA())</f>
        <v>3.73563485792757</v>
      </c>
      <c r="AA71" s="27">
        <f>IF(ISNUMBER(I52),I52,NA())</f>
        <v>3.22039737450344</v>
      </c>
      <c r="AB71" s="27">
        <f>IF(ISNUMBER(J52),J52,NA())</f>
        <v>3.1050062413889301</v>
      </c>
    </row>
    <row r="72" spans="3:28" ht="11.25" customHeight="1" x14ac:dyDescent="0.25">
      <c r="C72" s="39">
        <v>18632</v>
      </c>
      <c r="D72" s="3" t="s">
        <v>137</v>
      </c>
      <c r="E72" s="5"/>
      <c r="F72" s="13">
        <v>686106</v>
      </c>
      <c r="G72" s="56">
        <v>639314</v>
      </c>
      <c r="H72" s="13">
        <v>641079</v>
      </c>
      <c r="I72" s="13">
        <v>654187</v>
      </c>
      <c r="J72" s="13">
        <v>644666</v>
      </c>
      <c r="K72"/>
      <c r="L72"/>
      <c r="M72"/>
      <c r="N72"/>
      <c r="O72"/>
      <c r="P72" s="10"/>
      <c r="S72" s="25" t="s">
        <v>271</v>
      </c>
      <c r="T72" s="25">
        <v>4082886</v>
      </c>
    </row>
    <row r="73" spans="3:28" ht="11.25" customHeight="1" x14ac:dyDescent="0.25">
      <c r="C73" s="39">
        <v>18636</v>
      </c>
      <c r="D73" s="3" t="s">
        <v>138</v>
      </c>
      <c r="F73" s="13">
        <v>704372</v>
      </c>
      <c r="G73" s="56">
        <v>647546</v>
      </c>
      <c r="H73" s="13">
        <v>656220</v>
      </c>
      <c r="I73" s="13">
        <v>666324</v>
      </c>
      <c r="J73" s="13">
        <v>481955</v>
      </c>
      <c r="K73"/>
      <c r="L73"/>
      <c r="M73"/>
      <c r="N73"/>
      <c r="O73"/>
      <c r="P73" s="10"/>
      <c r="S73" s="25" t="s">
        <v>396</v>
      </c>
      <c r="T73" s="25">
        <v>4235589</v>
      </c>
    </row>
    <row r="74" spans="3:28" ht="11.25" customHeight="1" x14ac:dyDescent="0.25">
      <c r="C74" s="39">
        <v>18635</v>
      </c>
      <c r="D74" s="3" t="s">
        <v>139</v>
      </c>
      <c r="F74" s="13">
        <v>89362</v>
      </c>
      <c r="G74" s="56">
        <v>126392</v>
      </c>
      <c r="H74" s="13">
        <v>100145</v>
      </c>
      <c r="I74" s="13">
        <v>70052</v>
      </c>
      <c r="J74" s="13">
        <v>152006</v>
      </c>
      <c r="K74"/>
      <c r="L74"/>
      <c r="M74"/>
      <c r="N74"/>
      <c r="O74"/>
      <c r="P74" s="10"/>
      <c r="S74" s="25" t="s">
        <v>288</v>
      </c>
      <c r="T74" s="25">
        <v>4304864</v>
      </c>
    </row>
    <row r="75" spans="3:28" ht="11.25" customHeight="1" x14ac:dyDescent="0.25">
      <c r="C75" s="39">
        <v>18634</v>
      </c>
      <c r="D75" s="3" t="s">
        <v>140</v>
      </c>
      <c r="F75" s="13">
        <v>3225514</v>
      </c>
      <c r="G75" s="56">
        <v>2817258</v>
      </c>
      <c r="H75" s="13">
        <v>2878515</v>
      </c>
      <c r="I75" s="13">
        <v>2789360</v>
      </c>
      <c r="J75" s="13">
        <v>2719681</v>
      </c>
      <c r="K75"/>
      <c r="L75"/>
      <c r="M75"/>
      <c r="N75"/>
      <c r="O75"/>
      <c r="P75" s="10"/>
      <c r="S75" s="25" t="s">
        <v>16</v>
      </c>
      <c r="T75" s="25">
        <v>4056958</v>
      </c>
    </row>
    <row r="76" spans="3:28" ht="11.25" customHeight="1" x14ac:dyDescent="0.25">
      <c r="C76" s="39">
        <v>6200</v>
      </c>
      <c r="D76" s="3" t="s">
        <v>141</v>
      </c>
      <c r="F76" s="13">
        <v>1316575</v>
      </c>
      <c r="G76" s="56">
        <v>1180454</v>
      </c>
      <c r="H76" s="13">
        <v>1217548</v>
      </c>
      <c r="I76" s="13">
        <v>1252106</v>
      </c>
      <c r="J76" s="13">
        <v>1243313</v>
      </c>
      <c r="K76"/>
      <c r="L76"/>
      <c r="M76"/>
      <c r="N76"/>
      <c r="O76"/>
      <c r="P76" s="10"/>
      <c r="S76" s="25" t="s">
        <v>312</v>
      </c>
      <c r="T76" s="25">
        <v>4246977</v>
      </c>
    </row>
    <row r="77" spans="3:28" ht="11.25" customHeight="1" x14ac:dyDescent="0.25">
      <c r="C77" s="39">
        <v>28017</v>
      </c>
      <c r="D77" s="3" t="s">
        <v>150</v>
      </c>
      <c r="E77"/>
      <c r="F77" s="13">
        <v>1316575</v>
      </c>
      <c r="G77" s="56">
        <v>1180454</v>
      </c>
      <c r="H77" s="13">
        <v>1217548</v>
      </c>
      <c r="I77" s="13">
        <v>1252106</v>
      </c>
      <c r="J77" s="13">
        <v>1243313</v>
      </c>
      <c r="K77"/>
      <c r="L77"/>
      <c r="M77"/>
      <c r="N77"/>
      <c r="O77"/>
      <c r="P77" s="10"/>
      <c r="S77" s="25" t="s">
        <v>272</v>
      </c>
      <c r="T77" s="25">
        <v>4142320</v>
      </c>
    </row>
    <row r="78" spans="3:28" ht="11.25" customHeight="1" x14ac:dyDescent="0.25">
      <c r="C78" s="39">
        <v>4424</v>
      </c>
      <c r="D78" s="3" t="s">
        <v>142</v>
      </c>
      <c r="F78" s="13">
        <v>380322</v>
      </c>
      <c r="G78" s="56">
        <v>300522</v>
      </c>
      <c r="H78" s="13">
        <v>332072</v>
      </c>
      <c r="I78" s="13">
        <v>367862</v>
      </c>
      <c r="J78" s="13">
        <v>532040</v>
      </c>
      <c r="K78"/>
      <c r="L78"/>
      <c r="M78"/>
      <c r="N78"/>
      <c r="O78"/>
      <c r="P78" s="10"/>
      <c r="S78" s="25" t="s">
        <v>273</v>
      </c>
      <c r="T78" s="25">
        <v>4237697</v>
      </c>
    </row>
    <row r="79" spans="3:28" ht="11.25" customHeight="1" x14ac:dyDescent="0.25">
      <c r="C79" s="39">
        <v>4427</v>
      </c>
      <c r="D79" s="3" t="s">
        <v>143</v>
      </c>
      <c r="F79" s="13">
        <v>44259</v>
      </c>
      <c r="G79" s="56">
        <v>26242</v>
      </c>
      <c r="H79" s="13">
        <v>39148</v>
      </c>
      <c r="I79" s="13">
        <v>50700</v>
      </c>
      <c r="J79" s="13">
        <v>211986</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336063</v>
      </c>
      <c r="G81" s="93">
        <v>274280</v>
      </c>
      <c r="H81" s="92">
        <v>292924</v>
      </c>
      <c r="I81" s="92">
        <v>317162</v>
      </c>
      <c r="J81" s="92">
        <v>320054</v>
      </c>
      <c r="K81"/>
      <c r="L81"/>
      <c r="M81"/>
      <c r="N81"/>
      <c r="O81"/>
      <c r="P81" s="10"/>
      <c r="S81" s="25" t="s">
        <v>275</v>
      </c>
      <c r="T81" s="25">
        <v>4276419</v>
      </c>
    </row>
    <row r="82" spans="3:20" ht="11.25" customHeight="1" x14ac:dyDescent="0.25">
      <c r="C82" s="39">
        <v>833</v>
      </c>
      <c r="D82" s="94" t="s">
        <v>146</v>
      </c>
      <c r="E82" s="95"/>
      <c r="F82" s="96">
        <v>336063</v>
      </c>
      <c r="G82" s="97">
        <v>274280</v>
      </c>
      <c r="H82" s="96">
        <v>292924</v>
      </c>
      <c r="I82" s="96">
        <v>317162</v>
      </c>
      <c r="J82" s="96">
        <v>320054</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336063</v>
      </c>
      <c r="G84" s="56">
        <v>274280</v>
      </c>
      <c r="H84" s="13">
        <v>292924</v>
      </c>
      <c r="I84" s="13">
        <v>317162</v>
      </c>
      <c r="J84" s="13">
        <v>320054</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1116374</v>
      </c>
      <c r="G87" s="56">
        <v>903067</v>
      </c>
      <c r="H87" s="13">
        <v>826409</v>
      </c>
      <c r="I87" s="13">
        <v>855339</v>
      </c>
      <c r="J87" s="13">
        <v>801572</v>
      </c>
      <c r="K87"/>
      <c r="L87"/>
      <c r="M87"/>
      <c r="N87"/>
      <c r="O87"/>
      <c r="P87" s="10"/>
      <c r="S87" s="25" t="s">
        <v>21</v>
      </c>
      <c r="T87" s="25">
        <v>4057039</v>
      </c>
    </row>
    <row r="88" spans="3:20" ht="11.25" customHeight="1" x14ac:dyDescent="0.25">
      <c r="C88" s="39">
        <v>18807</v>
      </c>
      <c r="D88" s="3" t="s">
        <v>152</v>
      </c>
      <c r="E88"/>
      <c r="F88" s="13">
        <v>11536907</v>
      </c>
      <c r="G88" s="56">
        <v>11045360</v>
      </c>
      <c r="H88" s="13">
        <v>10771386</v>
      </c>
      <c r="I88" s="13">
        <v>10308916</v>
      </c>
      <c r="J88" s="13">
        <v>9826683</v>
      </c>
      <c r="K88"/>
      <c r="L88"/>
      <c r="M88"/>
      <c r="N88"/>
      <c r="O88"/>
      <c r="P88" s="10"/>
      <c r="S88" s="25" t="s">
        <v>22</v>
      </c>
      <c r="T88" s="25">
        <v>4057113</v>
      </c>
    </row>
    <row r="89" spans="3:20" ht="11.25" customHeight="1" x14ac:dyDescent="0.25">
      <c r="C89" s="39">
        <v>18851</v>
      </c>
      <c r="D89" s="3" t="s">
        <v>153</v>
      </c>
      <c r="E89"/>
      <c r="F89" s="13">
        <v>26197</v>
      </c>
      <c r="G89" s="56">
        <v>8805</v>
      </c>
      <c r="H89" s="13">
        <v>7682</v>
      </c>
      <c r="I89" s="13">
        <v>2512</v>
      </c>
      <c r="J89" s="13">
        <v>2158</v>
      </c>
      <c r="K89"/>
      <c r="L89"/>
      <c r="M89"/>
      <c r="N89"/>
      <c r="O89"/>
      <c r="P89" s="10"/>
      <c r="S89" s="25" t="s">
        <v>341</v>
      </c>
      <c r="T89" s="25">
        <v>4393379</v>
      </c>
    </row>
    <row r="90" spans="3:20" ht="11.25" customHeight="1" x14ac:dyDescent="0.25">
      <c r="C90" s="39">
        <v>18823</v>
      </c>
      <c r="D90" s="3" t="s">
        <v>154</v>
      </c>
      <c r="E90"/>
      <c r="F90" s="13">
        <v>74602</v>
      </c>
      <c r="G90" s="56">
        <v>83855</v>
      </c>
      <c r="H90" s="13">
        <v>81112</v>
      </c>
      <c r="I90" s="13">
        <v>76986</v>
      </c>
      <c r="J90" s="13">
        <v>76350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13869010</v>
      </c>
      <c r="G92" s="97">
        <v>13038425</v>
      </c>
      <c r="H92" s="96">
        <v>12625045</v>
      </c>
      <c r="I92" s="96">
        <v>12097523</v>
      </c>
      <c r="J92" s="96">
        <v>11731706</v>
      </c>
      <c r="K92"/>
      <c r="L92"/>
      <c r="M92"/>
      <c r="N92"/>
      <c r="O92"/>
      <c r="P92" s="10"/>
      <c r="S92" s="25" t="s">
        <v>24</v>
      </c>
      <c r="T92" s="25">
        <v>4004172</v>
      </c>
    </row>
    <row r="93" spans="3:20" ht="11.25" customHeight="1" x14ac:dyDescent="0.25">
      <c r="C93" s="39">
        <v>6361</v>
      </c>
      <c r="D93" s="3" t="s">
        <v>157</v>
      </c>
      <c r="E93"/>
      <c r="F93" s="13">
        <v>971003</v>
      </c>
      <c r="G93" s="56">
        <v>1040719</v>
      </c>
      <c r="H93" s="13">
        <v>840476</v>
      </c>
      <c r="I93" s="13">
        <v>1198194</v>
      </c>
      <c r="J93" s="13">
        <v>1268284</v>
      </c>
      <c r="K93"/>
      <c r="L93"/>
      <c r="M93"/>
      <c r="N93"/>
      <c r="O93"/>
      <c r="P93" s="10"/>
      <c r="S93" s="25" t="s">
        <v>25</v>
      </c>
      <c r="T93" s="25">
        <v>4000672</v>
      </c>
    </row>
    <row r="94" spans="3:20" ht="11.25" customHeight="1" x14ac:dyDescent="0.25">
      <c r="C94" s="39">
        <v>6148</v>
      </c>
      <c r="D94" s="3" t="s">
        <v>158</v>
      </c>
      <c r="E94"/>
      <c r="F94" s="13">
        <v>5062532</v>
      </c>
      <c r="G94" s="56">
        <v>4499344</v>
      </c>
      <c r="H94" s="13">
        <v>4511280</v>
      </c>
      <c r="I94" s="13">
        <v>3895699</v>
      </c>
      <c r="J94" s="13">
        <v>3550546</v>
      </c>
      <c r="K94"/>
      <c r="L94"/>
      <c r="M94"/>
      <c r="N94"/>
      <c r="O94"/>
      <c r="P94" s="10"/>
      <c r="S94" s="25" t="s">
        <v>26</v>
      </c>
      <c r="T94" s="25">
        <v>4059402</v>
      </c>
    </row>
    <row r="95" spans="3:20" ht="11.25" customHeight="1" x14ac:dyDescent="0.25">
      <c r="C95" s="39">
        <v>18082</v>
      </c>
      <c r="D95" s="3" t="s">
        <v>159</v>
      </c>
      <c r="E95"/>
      <c r="F95" s="13">
        <v>645416</v>
      </c>
      <c r="G95" s="56">
        <v>614517</v>
      </c>
      <c r="H95" s="13">
        <v>558203</v>
      </c>
      <c r="I95" s="13">
        <v>635746</v>
      </c>
      <c r="J95" s="13">
        <v>678511</v>
      </c>
      <c r="K95"/>
      <c r="L95"/>
      <c r="M95"/>
      <c r="N95"/>
      <c r="O95"/>
      <c r="P95" s="10"/>
      <c r="S95" s="25" t="s">
        <v>27</v>
      </c>
      <c r="T95" s="25">
        <v>4057080</v>
      </c>
    </row>
    <row r="96" spans="3:20" ht="11.25" customHeight="1" x14ac:dyDescent="0.25">
      <c r="C96" s="39">
        <v>845</v>
      </c>
      <c r="D96" s="3" t="s">
        <v>173</v>
      </c>
      <c r="E96"/>
      <c r="F96" s="13">
        <v>5224672</v>
      </c>
      <c r="G96" s="56">
        <v>4895235</v>
      </c>
      <c r="H96" s="13">
        <v>4706223</v>
      </c>
      <c r="I96" s="13">
        <v>4275491</v>
      </c>
      <c r="J96" s="13">
        <v>4080536</v>
      </c>
      <c r="K96"/>
      <c r="L96"/>
      <c r="M96"/>
      <c r="N96"/>
      <c r="O96"/>
      <c r="P96" s="10"/>
      <c r="S96" s="25" t="s">
        <v>28</v>
      </c>
      <c r="T96" s="25">
        <v>4057041</v>
      </c>
    </row>
    <row r="97" spans="3:20" ht="11.25" customHeight="1" x14ac:dyDescent="0.25">
      <c r="C97" s="39">
        <v>49691</v>
      </c>
      <c r="D97" s="32" t="s">
        <v>192</v>
      </c>
      <c r="E97"/>
      <c r="F97" s="13">
        <v>4355430</v>
      </c>
      <c r="G97" s="56">
        <v>4181409</v>
      </c>
      <c r="H97" s="13">
        <v>4048680</v>
      </c>
      <c r="I97" s="13">
        <v>3707924</v>
      </c>
      <c r="J97" s="13">
        <v>3601124</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4355430</v>
      </c>
      <c r="G99" s="97">
        <v>4181409</v>
      </c>
      <c r="H99" s="96">
        <v>4048680</v>
      </c>
      <c r="I99" s="96">
        <v>3707924</v>
      </c>
      <c r="J99" s="96">
        <v>3601124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9580102</v>
      </c>
      <c r="G101" s="56">
        <v>9076644</v>
      </c>
      <c r="H101" s="13">
        <v>8754903</v>
      </c>
      <c r="I101" s="13">
        <v>7983415</v>
      </c>
      <c r="J101" s="13">
        <v>7681660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920393</v>
      </c>
      <c r="G104" s="56">
        <v>824810</v>
      </c>
      <c r="H104" s="13">
        <v>623924</v>
      </c>
      <c r="I104" s="13">
        <v>995904</v>
      </c>
      <c r="J104" s="13">
        <v>1086803</v>
      </c>
      <c r="K104"/>
      <c r="L104"/>
      <c r="M104"/>
      <c r="N104"/>
      <c r="O104"/>
      <c r="P104" s="10"/>
      <c r="S104" s="25" t="s">
        <v>410</v>
      </c>
      <c r="T104" s="25">
        <v>4057043</v>
      </c>
    </row>
    <row r="105" spans="3:20" ht="11.25" customHeight="1" x14ac:dyDescent="0.25">
      <c r="C105" s="39">
        <v>4993</v>
      </c>
      <c r="D105" s="3" t="s">
        <v>168</v>
      </c>
      <c r="E105"/>
      <c r="F105" s="13">
        <v>-906906</v>
      </c>
      <c r="G105" s="56">
        <v>-871097</v>
      </c>
      <c r="H105" s="13">
        <v>-912363</v>
      </c>
      <c r="I105" s="13">
        <v>-1008409</v>
      </c>
      <c r="J105" s="13">
        <v>-963411</v>
      </c>
      <c r="K105"/>
      <c r="L105"/>
      <c r="M105"/>
      <c r="N105"/>
      <c r="O105"/>
      <c r="P105" s="10"/>
      <c r="S105" s="25" t="s">
        <v>261</v>
      </c>
      <c r="T105" s="25">
        <v>4057083</v>
      </c>
    </row>
    <row r="106" spans="3:20" ht="11.25" customHeight="1" x14ac:dyDescent="0.25">
      <c r="C106" s="39">
        <v>4992</v>
      </c>
      <c r="D106" s="3" t="s">
        <v>169</v>
      </c>
      <c r="E106"/>
      <c r="F106" s="13">
        <v>2039</v>
      </c>
      <c r="G106" s="56">
        <v>62117</v>
      </c>
      <c r="H106" s="13">
        <v>299837</v>
      </c>
      <c r="I106" s="13">
        <v>29989</v>
      </c>
      <c r="J106" s="13">
        <v>-128282</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15526</v>
      </c>
      <c r="G108" s="56">
        <v>15830</v>
      </c>
      <c r="H108" s="13">
        <v>11398</v>
      </c>
      <c r="I108" s="13">
        <v>17484</v>
      </c>
      <c r="J108" s="13">
        <v>-4890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2.5173528311703302</v>
      </c>
      <c r="G111" s="55">
        <v>2.16292696032703</v>
      </c>
      <c r="H111" s="14">
        <v>2.3726550941506002</v>
      </c>
      <c r="I111" s="14">
        <v>2.7047466774698901</v>
      </c>
      <c r="J111" s="14">
        <v>2.8294246049541001</v>
      </c>
      <c r="K111"/>
      <c r="L111"/>
      <c r="M111"/>
      <c r="N111"/>
      <c r="O111"/>
      <c r="P111" s="10"/>
      <c r="S111" s="25" t="s">
        <v>291</v>
      </c>
      <c r="T111" s="25">
        <v>4062444</v>
      </c>
    </row>
    <row r="112" spans="3:20" ht="11.25" customHeight="1" x14ac:dyDescent="0.25">
      <c r="C112" s="39">
        <v>284</v>
      </c>
      <c r="D112" s="3" t="s">
        <v>166</v>
      </c>
      <c r="E112"/>
      <c r="F112" s="14">
        <v>7.7483134798406503</v>
      </c>
      <c r="G112" s="55">
        <v>6.6841921189809597</v>
      </c>
      <c r="H112" s="14">
        <v>7.6212380700256102</v>
      </c>
      <c r="I112" s="14">
        <v>8.6262370338508205</v>
      </c>
      <c r="J112" s="14">
        <v>8.8808949654792606</v>
      </c>
      <c r="K112"/>
      <c r="L112"/>
      <c r="M112"/>
      <c r="N112"/>
      <c r="O112"/>
      <c r="P112" s="10"/>
      <c r="S112" s="25" t="s">
        <v>36</v>
      </c>
      <c r="T112" s="25">
        <v>4057103</v>
      </c>
    </row>
    <row r="113" spans="2:20" ht="11.25" customHeight="1" x14ac:dyDescent="0.25">
      <c r="C113" s="39">
        <v>18791</v>
      </c>
      <c r="D113" s="76" t="s">
        <v>172</v>
      </c>
      <c r="E113" s="61"/>
      <c r="F113" s="100">
        <v>3.64349333365714</v>
      </c>
      <c r="G113" s="101">
        <v>3.11417913617777</v>
      </c>
      <c r="H113" s="100">
        <v>3.4905824704834401</v>
      </c>
      <c r="I113" s="100">
        <v>4.1141824360081296</v>
      </c>
      <c r="J113" s="100">
        <v>4.2877718057742698</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2D9BE6F-BF55-43EC-82CC-02CD742A85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280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90EB-27E7-4361-B322-BBECEC5DF37C}">
  <sheetPr codeName="Sheet30">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PG&amp;E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_xll.SNL.Clients.Office.Excel.Functions.SNLTable(1,PCG!F20:G20,PCG!C24:C35,PCG!F21:G21,,"Options:Curr=USD,Mag=SNLstandard,ConvMethod=SNLrecommended")</f>
        <v>SNLTable</v>
      </c>
      <c r="D20" s="10"/>
      <c r="E20" s="10"/>
      <c r="F20" s="22">
        <f>VLOOKUP(V40,S:T,2,FALSE)</f>
        <v>4057057</v>
      </c>
      <c r="G20" s="51">
        <f>F20</f>
        <v>4057057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403</v>
      </c>
      <c r="G24" s="73" t="s">
        <v>373</v>
      </c>
      <c r="H24" s="129"/>
      <c r="I24"/>
      <c r="J24"/>
      <c r="K24"/>
      <c r="L24"/>
      <c r="M24"/>
      <c r="N24"/>
      <c r="O24"/>
      <c r="P24" s="10"/>
      <c r="V24" t="str">
        <f>SUBSTITUTE(Company_Name,"&amp;","&amp;amp;")</f>
        <v>PG&amp;amp;E Corporation</v>
      </c>
    </row>
    <row r="25" spans="3:27" ht="11.25" customHeight="1" x14ac:dyDescent="0.25">
      <c r="C25" s="39">
        <v>44942</v>
      </c>
      <c r="D25" s="23" t="s">
        <v>126</v>
      </c>
      <c r="E25" s="10"/>
      <c r="F25" s="74" t="s">
        <v>373</v>
      </c>
      <c r="G25" s="75" t="s">
        <v>375</v>
      </c>
      <c r="H25" s="129"/>
      <c r="I25"/>
      <c r="J25"/>
      <c r="K25"/>
      <c r="L25"/>
      <c r="M25"/>
      <c r="N25"/>
      <c r="O25"/>
      <c r="P25" s="10"/>
    </row>
    <row r="26" spans="3:27" ht="11.25" customHeight="1" x14ac:dyDescent="0.25">
      <c r="C26" s="39">
        <v>44944</v>
      </c>
      <c r="D26" s="76" t="s">
        <v>125</v>
      </c>
      <c r="E26" s="61"/>
      <c r="F26" s="77">
        <v>44760</v>
      </c>
      <c r="G26" s="78">
        <v>43501</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43277</v>
      </c>
      <c r="G29" s="78">
        <v>43501</v>
      </c>
      <c r="H29" s="130"/>
      <c r="I29"/>
      <c r="J29"/>
      <c r="K29"/>
      <c r="L29"/>
      <c r="M29"/>
      <c r="N29"/>
      <c r="O29"/>
      <c r="P29" s="10"/>
    </row>
    <row r="30" spans="3:27" ht="11.25" customHeight="1" x14ac:dyDescent="0.25">
      <c r="C30" s="39">
        <v>44965</v>
      </c>
      <c r="D30" s="2" t="s">
        <v>131</v>
      </c>
      <c r="E30"/>
      <c r="F30" s="24" t="s">
        <v>373</v>
      </c>
      <c r="G30" s="52" t="s">
        <v>404</v>
      </c>
      <c r="H30" s="129"/>
      <c r="I30"/>
      <c r="J30"/>
      <c r="K30"/>
      <c r="L30"/>
      <c r="M30"/>
      <c r="N30"/>
      <c r="O30"/>
      <c r="P30" s="10"/>
      <c r="Q30" s="44"/>
      <c r="R30" s="4"/>
      <c r="S30" s="113" t="s">
        <v>213</v>
      </c>
    </row>
    <row r="31" spans="3:27" ht="11.25" customHeight="1" x14ac:dyDescent="0.25">
      <c r="C31" s="39">
        <v>44966</v>
      </c>
      <c r="D31" s="3" t="s">
        <v>126</v>
      </c>
      <c r="E31"/>
      <c r="F31" s="24" t="s">
        <v>373</v>
      </c>
      <c r="G31" s="52" t="s">
        <v>382</v>
      </c>
      <c r="H31" s="129"/>
      <c r="I31"/>
      <c r="J31"/>
      <c r="K31"/>
      <c r="L31"/>
      <c r="M31"/>
      <c r="N31"/>
      <c r="O31"/>
      <c r="P31" s="10"/>
      <c r="S31" s="2" t="s">
        <v>214</v>
      </c>
    </row>
    <row r="32" spans="3:27" ht="11.25" customHeight="1" x14ac:dyDescent="0.25">
      <c r="C32" s="39">
        <v>44968</v>
      </c>
      <c r="D32" s="76" t="s">
        <v>125</v>
      </c>
      <c r="E32" s="61"/>
      <c r="F32" s="77"/>
      <c r="G32" s="78">
        <v>43997</v>
      </c>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375</v>
      </c>
      <c r="G34" s="52" t="s">
        <v>375</v>
      </c>
      <c r="H34" s="129"/>
      <c r="I34"/>
      <c r="J34"/>
      <c r="K34"/>
      <c r="L34"/>
      <c r="M34"/>
      <c r="N34"/>
      <c r="O34"/>
      <c r="P34" s="10"/>
    </row>
    <row r="35" spans="3:24" ht="11.25" customHeight="1" x14ac:dyDescent="0.25">
      <c r="C35" s="39">
        <v>44948</v>
      </c>
      <c r="D35" s="23" t="s">
        <v>125</v>
      </c>
      <c r="E35" s="10"/>
      <c r="F35" s="30">
        <v>43921</v>
      </c>
      <c r="G35" s="53">
        <v>43501</v>
      </c>
      <c r="H35" s="130"/>
      <c r="I35" s="10"/>
      <c r="J35"/>
      <c r="K35"/>
      <c r="L35"/>
      <c r="M35"/>
      <c r="N35"/>
      <c r="O35"/>
      <c r="P35" s="10"/>
    </row>
    <row r="36" spans="3:24" ht="11.25" hidden="1" customHeight="1" outlineLevel="1" x14ac:dyDescent="0.25">
      <c r="C36" s="12" t="str">
        <f>_xll.SNL.Clients.Office.Excel.Functions.SNLTable(1,PCG!F36:J36,PCG!C41:C113,PCG!F37:J37,,"Options:Curr=USD,Mag=SNLstandard,ConvMethod=SNLrecommended")</f>
        <v>SNLTable</v>
      </c>
      <c r="E36"/>
      <c r="F36" s="11">
        <f>F20</f>
        <v>4057057</v>
      </c>
      <c r="G36" s="54">
        <f>F20</f>
        <v>4057057</v>
      </c>
      <c r="H36" s="11">
        <f>F20</f>
        <v>4057057</v>
      </c>
      <c r="I36" s="11">
        <f>F20</f>
        <v>4057057</v>
      </c>
      <c r="J36" s="11">
        <f>F20</f>
        <v>4057057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PG&amp;E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31.1183985992195</v>
      </c>
      <c r="G42" s="55">
        <v>32.883940874357997</v>
      </c>
      <c r="H42" s="31">
        <v>16.378073280397999</v>
      </c>
      <c r="I42" s="14">
        <v>36.243052770297403</v>
      </c>
      <c r="J42" s="14">
        <v>49.768248789456003</v>
      </c>
      <c r="K42"/>
      <c r="L42"/>
      <c r="M42"/>
      <c r="N42"/>
      <c r="O42"/>
      <c r="P42" s="10"/>
      <c r="S42" s="25" t="s">
        <v>335</v>
      </c>
      <c r="T42" s="25">
        <v>4056935</v>
      </c>
      <c r="V42" s="8" t="str">
        <f>_xll.SNL.Clients.Office.Excel.Functions.SNLTable(1,PCG!X42,PCG!W48:W56,PCG!X43,,"Options:Curr=USD,Mag=SNLstandard,ConvMethod=SNLrecommended")</f>
        <v>SNLTable</v>
      </c>
      <c r="W42" s="3"/>
      <c r="X42" s="7">
        <f>F36</f>
        <v>4057057</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68.507664228161005</v>
      </c>
      <c r="G44" s="55">
        <v>66.721470625078297</v>
      </c>
      <c r="H44" s="31">
        <v>82.818329666124598</v>
      </c>
      <c r="I44" s="14">
        <v>63.035008308027301</v>
      </c>
      <c r="J44" s="14">
        <v>49.579222662420101</v>
      </c>
      <c r="K44"/>
      <c r="L44"/>
      <c r="M44"/>
      <c r="N44"/>
      <c r="O44"/>
      <c r="P44" s="10"/>
      <c r="S44" s="25" t="s">
        <v>408</v>
      </c>
      <c r="T44" s="25">
        <v>4024697</v>
      </c>
      <c r="V44" s="3"/>
      <c r="W44" s="3"/>
      <c r="X44" s="7">
        <v>1</v>
      </c>
    </row>
    <row r="45" spans="3:24" ht="11.25" customHeight="1" x14ac:dyDescent="0.25">
      <c r="C45" s="39">
        <v>18861</v>
      </c>
      <c r="D45" s="3" t="s">
        <v>163</v>
      </c>
      <c r="E45"/>
      <c r="F45" s="14">
        <v>57.923164814292697</v>
      </c>
      <c r="G45" s="55">
        <v>60.285920080170399</v>
      </c>
      <c r="H45" s="31">
        <v>74.342294078255094</v>
      </c>
      <c r="I45" s="14">
        <v>2.0053858935426602E-2</v>
      </c>
      <c r="J45" s="14">
        <v>45.987726248737701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1.13639106819553</v>
      </c>
      <c r="G47" s="55">
        <v>1.3552123552123601</v>
      </c>
      <c r="H47" s="14" t="s">
        <v>388</v>
      </c>
      <c r="I47" s="14">
        <v>-9.8778004073319803</v>
      </c>
      <c r="J47" s="14">
        <v>3.1371490280777499</v>
      </c>
      <c r="K47"/>
      <c r="L47"/>
      <c r="M47"/>
      <c r="N47"/>
      <c r="O47"/>
      <c r="P47" s="10"/>
      <c r="S47" s="25" t="s">
        <v>215</v>
      </c>
      <c r="T47" s="25">
        <v>4056955</v>
      </c>
      <c r="V47" s="3"/>
      <c r="W47" s="3"/>
      <c r="X47" s="7"/>
    </row>
    <row r="48" spans="3:24" ht="11.25" customHeight="1" x14ac:dyDescent="0.25">
      <c r="C48" s="39">
        <v>18778</v>
      </c>
      <c r="D48" s="3" t="s">
        <v>197</v>
      </c>
      <c r="E48"/>
      <c r="F48" s="14">
        <v>1.13639106819553</v>
      </c>
      <c r="G48" s="55">
        <v>1.3552123552123601</v>
      </c>
      <c r="H48" s="14" t="s">
        <v>388</v>
      </c>
      <c r="I48" s="14">
        <v>-9.8778004073319803</v>
      </c>
      <c r="J48" s="14">
        <v>3.1371490280777499</v>
      </c>
      <c r="K48" s="4"/>
      <c r="L48" s="4"/>
      <c r="M48" s="4"/>
      <c r="N48" s="4"/>
      <c r="O48" s="4"/>
      <c r="P48" s="44"/>
      <c r="Q48" s="44"/>
      <c r="S48" s="25" t="s">
        <v>5</v>
      </c>
      <c r="T48" s="25">
        <v>4022309</v>
      </c>
      <c r="V48" s="17" t="s">
        <v>174</v>
      </c>
      <c r="W48" s="114">
        <v>7597</v>
      </c>
      <c r="X48" s="20">
        <v>6665000</v>
      </c>
    </row>
    <row r="49" spans="3:28" ht="11.25" customHeight="1" x14ac:dyDescent="0.25">
      <c r="C49" s="39">
        <v>7270</v>
      </c>
      <c r="D49" s="3" t="s">
        <v>148</v>
      </c>
      <c r="E49"/>
      <c r="F49" s="14">
        <v>3.5927545284197402</v>
      </c>
      <c r="G49" s="55">
        <v>3.0047619047618999</v>
      </c>
      <c r="H49" s="14">
        <v>-7.3597430406852196</v>
      </c>
      <c r="I49" s="14">
        <v>-6.6350914962325103</v>
      </c>
      <c r="J49" s="14">
        <v>6.6587837837837798</v>
      </c>
      <c r="K49"/>
      <c r="L49"/>
      <c r="M49"/>
      <c r="N49"/>
      <c r="O49"/>
      <c r="P49" s="10"/>
      <c r="S49" s="25" t="s">
        <v>6</v>
      </c>
      <c r="T49" s="25">
        <v>4057038</v>
      </c>
      <c r="V49" s="17" t="s">
        <v>175</v>
      </c>
      <c r="W49" s="114">
        <v>7598</v>
      </c>
      <c r="X49" s="20">
        <v>4577000</v>
      </c>
    </row>
    <row r="50" spans="3:28" ht="11.25" customHeight="1" x14ac:dyDescent="0.25">
      <c r="C50" s="39">
        <v>11512</v>
      </c>
      <c r="D50" s="3" t="s">
        <v>198</v>
      </c>
      <c r="E50"/>
      <c r="F50" s="14">
        <v>4.0836976889444099</v>
      </c>
      <c r="G50" s="55">
        <v>5.0865079365079398</v>
      </c>
      <c r="H50" s="14">
        <v>5.2537473233404697</v>
      </c>
      <c r="I50" s="14">
        <v>6.07642626480086</v>
      </c>
      <c r="J50" s="14">
        <v>6.7117117117117102</v>
      </c>
      <c r="K50"/>
      <c r="L50"/>
      <c r="M50"/>
      <c r="N50"/>
      <c r="O50"/>
      <c r="P50" s="10"/>
      <c r="S50" s="25" t="s">
        <v>269</v>
      </c>
      <c r="T50" s="25">
        <v>4135391</v>
      </c>
      <c r="V50" s="18" t="s">
        <v>176</v>
      </c>
      <c r="W50" s="115">
        <v>7599</v>
      </c>
      <c r="X50" s="20">
        <v>828000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4100000</v>
      </c>
    </row>
    <row r="52" spans="3:28" ht="11.25" customHeight="1" x14ac:dyDescent="0.25">
      <c r="C52" s="39">
        <v>18788</v>
      </c>
      <c r="D52" s="3" t="s">
        <v>210</v>
      </c>
      <c r="E52"/>
      <c r="F52" s="14">
        <v>7.6134170723226697</v>
      </c>
      <c r="G52" s="55">
        <v>9.3178156365557303</v>
      </c>
      <c r="H52" s="14" t="s">
        <v>388</v>
      </c>
      <c r="I52" s="14" t="s">
        <v>388</v>
      </c>
      <c r="J52" s="14">
        <v>3.1189328598004402</v>
      </c>
      <c r="K52"/>
      <c r="L52"/>
      <c r="M52"/>
      <c r="N52"/>
      <c r="O52"/>
      <c r="P52" s="10"/>
      <c r="S52" s="25" t="s">
        <v>7</v>
      </c>
      <c r="T52" s="25">
        <v>4007308</v>
      </c>
      <c r="V52" s="19" t="s">
        <v>178</v>
      </c>
      <c r="W52" s="114">
        <v>7601</v>
      </c>
      <c r="X52" s="20">
        <v>2551000</v>
      </c>
    </row>
    <row r="53" spans="3:28" ht="11.25" customHeight="1" x14ac:dyDescent="0.25">
      <c r="C53" s="39">
        <v>18794</v>
      </c>
      <c r="D53" s="3" t="s">
        <v>199</v>
      </c>
      <c r="E53"/>
      <c r="F53" s="14">
        <v>2.7670206121174301</v>
      </c>
      <c r="G53" s="55">
        <v>-0.53730158730158695</v>
      </c>
      <c r="H53" s="14">
        <v>5.8618843683083499</v>
      </c>
      <c r="I53" s="14">
        <v>-6.6383207750269104</v>
      </c>
      <c r="J53" s="14">
        <v>7.6452702702702702</v>
      </c>
      <c r="K53"/>
      <c r="L53"/>
      <c r="M53"/>
      <c r="N53"/>
      <c r="O53"/>
      <c r="P53" s="10"/>
      <c r="S53" s="25" t="s">
        <v>217</v>
      </c>
      <c r="T53" s="25">
        <v>4272394</v>
      </c>
      <c r="V53" s="17" t="s">
        <v>179</v>
      </c>
      <c r="W53" s="114">
        <v>7602</v>
      </c>
      <c r="X53" s="20">
        <v>26169000</v>
      </c>
    </row>
    <row r="54" spans="3:28" ht="11.25" customHeight="1" x14ac:dyDescent="0.25">
      <c r="C54" s="39">
        <v>18792</v>
      </c>
      <c r="D54" s="3" t="s">
        <v>200</v>
      </c>
      <c r="E54"/>
      <c r="F54" s="14">
        <v>6.6358584114243602</v>
      </c>
      <c r="G54" s="55">
        <v>-5.1931485589154498</v>
      </c>
      <c r="H54" s="14">
        <v>17.9547689282203</v>
      </c>
      <c r="I54" s="14">
        <v>-36.024016010673797</v>
      </c>
      <c r="J54" s="14">
        <v>32.2737193129906</v>
      </c>
      <c r="K54"/>
      <c r="L54"/>
      <c r="M54"/>
      <c r="N54"/>
      <c r="O54"/>
      <c r="P54" s="10"/>
      <c r="S54" s="25" t="s">
        <v>8</v>
      </c>
      <c r="T54" s="25">
        <v>4006321</v>
      </c>
      <c r="V54" s="26" t="s">
        <v>183</v>
      </c>
      <c r="W54" s="116"/>
      <c r="X54" s="20"/>
    </row>
    <row r="55" spans="3:28" ht="11.25" customHeight="1" x14ac:dyDescent="0.25">
      <c r="C55" s="39">
        <v>11576</v>
      </c>
      <c r="D55" s="3" t="s">
        <v>201</v>
      </c>
      <c r="E55"/>
      <c r="F55" s="14">
        <v>2.4128669581511599</v>
      </c>
      <c r="G55" s="55">
        <v>-14.1825396825397</v>
      </c>
      <c r="H55" s="14">
        <v>6.1563169164882199</v>
      </c>
      <c r="I55" s="14">
        <v>6.1151776103336903</v>
      </c>
      <c r="J55" s="14">
        <v>7.73085585585586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83</v>
      </c>
    </row>
    <row r="57" spans="3:28" ht="11.25" customHeight="1" x14ac:dyDescent="0.25">
      <c r="C57" s="39">
        <v>6419</v>
      </c>
      <c r="D57" s="3" t="s">
        <v>164</v>
      </c>
      <c r="E57"/>
      <c r="F57" s="14">
        <v>0.63562288403052702</v>
      </c>
      <c r="G57" s="55">
        <v>0.707017156321331</v>
      </c>
      <c r="H57" s="14">
        <v>1.0711275026343501</v>
      </c>
      <c r="I57" s="14">
        <v>0.22053003957309</v>
      </c>
      <c r="J57" s="14">
        <v>0.88104923551690295</v>
      </c>
      <c r="K57"/>
      <c r="L57"/>
      <c r="M57"/>
      <c r="N57"/>
      <c r="O57"/>
      <c r="P57" s="10"/>
      <c r="S57" s="25" t="s">
        <v>338</v>
      </c>
      <c r="T57" s="25">
        <v>4963960</v>
      </c>
    </row>
    <row r="58" spans="3:28" ht="11.25" customHeight="1" x14ac:dyDescent="0.25">
      <c r="C58" s="39">
        <v>4963</v>
      </c>
      <c r="D58" s="3" t="s">
        <v>202</v>
      </c>
      <c r="E58"/>
      <c r="F58" s="14">
        <v>2.17537577156858</v>
      </c>
      <c r="G58" s="55">
        <v>2.0049404789912</v>
      </c>
      <c r="H58" s="14">
        <v>4.8201559020044504</v>
      </c>
      <c r="I58" s="14">
        <v>1.70526234209099</v>
      </c>
      <c r="J58" s="14">
        <v>0.98330936729663099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6665000</v>
      </c>
      <c r="G61" s="56">
        <v>3577000</v>
      </c>
      <c r="H61" s="13">
        <v>2102000</v>
      </c>
      <c r="I61" s="13">
        <v>3586000</v>
      </c>
      <c r="J61" s="13">
        <v>1387000</v>
      </c>
      <c r="K61"/>
      <c r="L61"/>
      <c r="M61"/>
      <c r="N61"/>
      <c r="O61"/>
      <c r="P61" s="10"/>
      <c r="S61" s="25" t="s">
        <v>409</v>
      </c>
      <c r="T61" s="25">
        <v>4086899</v>
      </c>
      <c r="V61" s="28" t="s">
        <v>148</v>
      </c>
      <c r="X61" s="27">
        <f>IF(ISNUMBER(F49),F49,NA())</f>
        <v>3.5927545284197402</v>
      </c>
      <c r="Y61" s="27">
        <f>IF(ISNUMBER(G49),G49,NA())</f>
        <v>3.0047619047618999</v>
      </c>
      <c r="Z61" s="27">
        <f>IF(ISNUMBER(H49),H49,NA())</f>
        <v>-7.3597430406852196</v>
      </c>
      <c r="AA61" s="27">
        <f>IF(ISNUMBER(I49),I49,NA())</f>
        <v>-6.6350914962325103</v>
      </c>
      <c r="AB61" s="27">
        <f>IF(ISNUMBER(J49),J49,NA())</f>
        <v>6.6587837837837798</v>
      </c>
    </row>
    <row r="62" spans="3:28" ht="11.25" customHeight="1" x14ac:dyDescent="0.25">
      <c r="C62" s="39">
        <v>7598</v>
      </c>
      <c r="D62" s="3" t="s">
        <v>204</v>
      </c>
      <c r="E62"/>
      <c r="F62" s="13">
        <v>4577000</v>
      </c>
      <c r="G62" s="56">
        <v>5528000</v>
      </c>
      <c r="H62" s="13">
        <v>550000</v>
      </c>
      <c r="I62" s="13">
        <v>1764000</v>
      </c>
      <c r="J62" s="13">
        <v>499000</v>
      </c>
      <c r="K62"/>
      <c r="L62"/>
      <c r="M62"/>
      <c r="N62"/>
      <c r="O62"/>
      <c r="P62" s="10"/>
      <c r="S62" s="25" t="s">
        <v>11</v>
      </c>
      <c r="T62" s="25">
        <v>4056975</v>
      </c>
      <c r="V62" s="118" t="s">
        <v>187</v>
      </c>
    </row>
    <row r="63" spans="3:28" ht="11.25" customHeight="1" x14ac:dyDescent="0.25">
      <c r="C63" s="39">
        <v>7599</v>
      </c>
      <c r="D63" s="3" t="s">
        <v>205</v>
      </c>
      <c r="E63"/>
      <c r="F63" s="13">
        <v>828000</v>
      </c>
      <c r="G63" s="56">
        <v>1203000</v>
      </c>
      <c r="H63" s="13">
        <v>3688000</v>
      </c>
      <c r="I63" s="13">
        <v>550000</v>
      </c>
      <c r="J63" s="13">
        <v>1414000</v>
      </c>
      <c r="K63"/>
      <c r="L63"/>
      <c r="M63"/>
      <c r="N63"/>
      <c r="O63"/>
      <c r="P63" s="10"/>
      <c r="S63" s="25" t="s">
        <v>270</v>
      </c>
      <c r="T63" s="25">
        <v>4098671</v>
      </c>
      <c r="V63" s="28" t="s">
        <v>188</v>
      </c>
    </row>
    <row r="64" spans="3:28" ht="11.25" customHeight="1" x14ac:dyDescent="0.25">
      <c r="C64" s="39">
        <v>7600</v>
      </c>
      <c r="D64" s="3" t="s">
        <v>206</v>
      </c>
      <c r="E64"/>
      <c r="F64" s="13">
        <v>4100000</v>
      </c>
      <c r="G64" s="56">
        <v>828000</v>
      </c>
      <c r="H64" s="13">
        <v>1175000</v>
      </c>
      <c r="I64" s="13">
        <v>500000</v>
      </c>
      <c r="J64" s="13">
        <v>550000</v>
      </c>
      <c r="K64"/>
      <c r="L64"/>
      <c r="M64"/>
      <c r="N64"/>
      <c r="O64"/>
      <c r="P64" s="10"/>
      <c r="S64" s="25" t="s">
        <v>395</v>
      </c>
      <c r="T64" s="25">
        <v>4545218</v>
      </c>
      <c r="V64" s="28" t="s">
        <v>189</v>
      </c>
    </row>
    <row r="65" spans="3:28" ht="11.25" customHeight="1" x14ac:dyDescent="0.25">
      <c r="C65" s="39">
        <v>7601</v>
      </c>
      <c r="D65" s="3" t="s">
        <v>207</v>
      </c>
      <c r="E65"/>
      <c r="F65" s="13">
        <v>2551000</v>
      </c>
      <c r="G65" s="56">
        <v>4100000</v>
      </c>
      <c r="H65" s="13">
        <v>800000</v>
      </c>
      <c r="I65" s="13">
        <v>1175000</v>
      </c>
      <c r="J65" s="13">
        <v>500000</v>
      </c>
      <c r="K65"/>
      <c r="L65"/>
      <c r="M65"/>
      <c r="N65"/>
      <c r="O65"/>
      <c r="P65" s="10"/>
      <c r="S65" s="25" t="s">
        <v>218</v>
      </c>
      <c r="T65" s="25">
        <v>4057157</v>
      </c>
      <c r="V65" s="28" t="s">
        <v>164</v>
      </c>
      <c r="X65" s="27">
        <f>IF(ISNUMBER(F57),F57,NA())</f>
        <v>0.63562288403052702</v>
      </c>
      <c r="Y65" s="27">
        <f>IF(ISNUMBER(G57),G57,NA())</f>
        <v>0.707017156321331</v>
      </c>
      <c r="Z65" s="27">
        <f>IF(ISNUMBER(H57),H57,NA())</f>
        <v>1.0711275026343501</v>
      </c>
      <c r="AA65" s="27">
        <f>IF(ISNUMBER(I57),I57,NA())</f>
        <v>0.22053003957309</v>
      </c>
      <c r="AB65" s="27">
        <f>IF(ISNUMBER(J57),J57,NA())</f>
        <v>0.88104923551690295</v>
      </c>
    </row>
    <row r="66" spans="3:28" ht="11.25" customHeight="1" x14ac:dyDescent="0.25">
      <c r="C66" s="39">
        <v>7602</v>
      </c>
      <c r="D66" s="3" t="s">
        <v>208</v>
      </c>
      <c r="E66"/>
      <c r="F66" s="13">
        <v>26169000</v>
      </c>
      <c r="G66" s="56">
        <v>25634000</v>
      </c>
      <c r="H66" s="13">
        <v>15370000</v>
      </c>
      <c r="I66" s="13">
        <v>14430000</v>
      </c>
      <c r="J66" s="13">
        <v>14797000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31.1183985992195</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20642000</v>
      </c>
      <c r="G69" s="56">
        <v>18469000</v>
      </c>
      <c r="H69" s="13">
        <v>17129000</v>
      </c>
      <c r="I69" s="13">
        <v>16759000</v>
      </c>
      <c r="J69" s="13">
        <v>17135000</v>
      </c>
      <c r="K69" s="4"/>
      <c r="L69" s="4"/>
      <c r="M69" s="4"/>
      <c r="N69"/>
      <c r="O69"/>
      <c r="P69" s="10"/>
      <c r="S69" s="25" t="s">
        <v>340</v>
      </c>
      <c r="T69" s="25">
        <v>4057049</v>
      </c>
      <c r="V69" s="28" t="str">
        <f>"Total Debt -"</f>
        <v>Total Debt -</v>
      </c>
      <c r="X69" s="47">
        <f>F44</f>
        <v>68.507664228161005</v>
      </c>
    </row>
    <row r="70" spans="3:28" ht="11.25" customHeight="1" x14ac:dyDescent="0.25">
      <c r="C70" s="39">
        <v>18630</v>
      </c>
      <c r="D70" s="3" t="s">
        <v>135</v>
      </c>
      <c r="F70" s="13">
        <v>3232000</v>
      </c>
      <c r="G70" s="56">
        <v>3116000</v>
      </c>
      <c r="H70" s="13">
        <v>3095000</v>
      </c>
      <c r="I70" s="13">
        <v>3828000</v>
      </c>
      <c r="J70" s="13">
        <v>4309000</v>
      </c>
      <c r="K70"/>
      <c r="L70"/>
      <c r="M70"/>
      <c r="N70"/>
      <c r="O70"/>
      <c r="P70" s="10"/>
      <c r="S70" s="25" t="s">
        <v>14</v>
      </c>
      <c r="T70" s="25">
        <v>4010420</v>
      </c>
      <c r="V70" s="118" t="s">
        <v>211</v>
      </c>
    </row>
    <row r="71" spans="3:28" ht="11.25" customHeight="1" x14ac:dyDescent="0.25">
      <c r="C71" s="39">
        <v>18631</v>
      </c>
      <c r="D71" s="3" t="s">
        <v>136</v>
      </c>
      <c r="F71" s="13">
        <v>1010000</v>
      </c>
      <c r="G71" s="56">
        <v>648000</v>
      </c>
      <c r="H71" s="13">
        <v>622000</v>
      </c>
      <c r="I71" s="13">
        <v>561000</v>
      </c>
      <c r="J71" s="13">
        <v>627000</v>
      </c>
      <c r="K71"/>
      <c r="L71"/>
      <c r="M71"/>
      <c r="N71"/>
      <c r="O71"/>
      <c r="P71" s="10"/>
      <c r="S71" s="25" t="s">
        <v>15</v>
      </c>
      <c r="T71" s="25">
        <v>4065694</v>
      </c>
      <c r="V71" s="28" t="s">
        <v>210</v>
      </c>
      <c r="X71" s="27">
        <f>IF(ISNUMBER(F52),F52,NA())</f>
        <v>7.6134170723226697</v>
      </c>
      <c r="Y71" s="27">
        <f>IF(ISNUMBER(G52),G52,NA())</f>
        <v>9.3178156365557303</v>
      </c>
      <c r="Z71" s="27" t="e">
        <f>IF(ISNUMBER(H52),H52,NA())</f>
        <v>#N/A</v>
      </c>
      <c r="AA71" s="27" t="e">
        <f>IF(ISNUMBER(I52),I52,NA())</f>
        <v>#N/A</v>
      </c>
      <c r="AB71" s="27">
        <f>IF(ISNUMBER(J52),J52,NA())</f>
        <v>3.1189328598004402</v>
      </c>
    </row>
    <row r="72" spans="3:28" ht="11.25" customHeight="1" x14ac:dyDescent="0.25">
      <c r="C72" s="39">
        <v>18632</v>
      </c>
      <c r="D72" s="3" t="s">
        <v>137</v>
      </c>
      <c r="E72" s="5"/>
      <c r="F72" s="13">
        <v>10200000</v>
      </c>
      <c r="G72" s="56">
        <v>8684000</v>
      </c>
      <c r="H72" s="13">
        <v>8725000</v>
      </c>
      <c r="I72" s="13">
        <v>7115000</v>
      </c>
      <c r="J72" s="13">
        <v>6274000</v>
      </c>
      <c r="K72"/>
      <c r="L72"/>
      <c r="M72"/>
      <c r="N72"/>
      <c r="O72"/>
      <c r="P72" s="10"/>
      <c r="S72" s="25" t="s">
        <v>271</v>
      </c>
      <c r="T72" s="25">
        <v>4082886</v>
      </c>
    </row>
    <row r="73" spans="3:28" ht="11.25" customHeight="1" x14ac:dyDescent="0.25">
      <c r="C73" s="39">
        <v>18636</v>
      </c>
      <c r="D73" s="3" t="s">
        <v>138</v>
      </c>
      <c r="F73" s="13">
        <v>3403000</v>
      </c>
      <c r="G73" s="56">
        <v>3468000</v>
      </c>
      <c r="H73" s="13">
        <v>3234000</v>
      </c>
      <c r="I73" s="13">
        <v>3036000</v>
      </c>
      <c r="J73" s="13">
        <v>2854000</v>
      </c>
      <c r="K73"/>
      <c r="L73"/>
      <c r="M73"/>
      <c r="N73"/>
      <c r="O73"/>
      <c r="P73" s="10"/>
      <c r="S73" s="25" t="s">
        <v>396</v>
      </c>
      <c r="T73" s="25">
        <v>4235589</v>
      </c>
    </row>
    <row r="74" spans="3:28" ht="11.25" customHeight="1" x14ac:dyDescent="0.25">
      <c r="C74" s="39">
        <v>18635</v>
      </c>
      <c r="D74" s="3" t="s">
        <v>139</v>
      </c>
      <c r="F74" s="13">
        <v>139000</v>
      </c>
      <c r="G74" s="56">
        <v>134000</v>
      </c>
      <c r="H74" s="13">
        <v>112000</v>
      </c>
      <c r="I74" s="13">
        <v>110000</v>
      </c>
      <c r="J74" s="13">
        <v>119000</v>
      </c>
      <c r="K74"/>
      <c r="L74"/>
      <c r="M74"/>
      <c r="N74"/>
      <c r="O74"/>
      <c r="P74" s="10"/>
      <c r="S74" s="25" t="s">
        <v>288</v>
      </c>
      <c r="T74" s="25">
        <v>4304864</v>
      </c>
    </row>
    <row r="75" spans="3:28" ht="11.25" customHeight="1" x14ac:dyDescent="0.25">
      <c r="C75" s="39">
        <v>18634</v>
      </c>
      <c r="D75" s="3" t="s">
        <v>140</v>
      </c>
      <c r="F75" s="13">
        <v>17984000</v>
      </c>
      <c r="G75" s="56">
        <v>16050000</v>
      </c>
      <c r="H75" s="13">
        <v>15788000</v>
      </c>
      <c r="I75" s="13">
        <v>14650000</v>
      </c>
      <c r="J75" s="13">
        <v>14183000</v>
      </c>
      <c r="K75"/>
      <c r="L75"/>
      <c r="M75"/>
      <c r="N75"/>
      <c r="O75"/>
      <c r="P75" s="10"/>
      <c r="S75" s="25" t="s">
        <v>16</v>
      </c>
      <c r="T75" s="25">
        <v>4056958</v>
      </c>
    </row>
    <row r="76" spans="3:28" ht="11.25" customHeight="1" x14ac:dyDescent="0.25">
      <c r="C76" s="39">
        <v>6200</v>
      </c>
      <c r="D76" s="3" t="s">
        <v>141</v>
      </c>
      <c r="F76" s="13">
        <v>5752000</v>
      </c>
      <c r="G76" s="56">
        <v>3786000</v>
      </c>
      <c r="H76" s="13">
        <v>-6874000</v>
      </c>
      <c r="I76" s="13">
        <v>-6164000</v>
      </c>
      <c r="J76" s="13">
        <v>5913000</v>
      </c>
      <c r="K76"/>
      <c r="L76"/>
      <c r="M76"/>
      <c r="N76"/>
      <c r="O76"/>
      <c r="P76" s="10"/>
      <c r="S76" s="25" t="s">
        <v>312</v>
      </c>
      <c r="T76" s="25">
        <v>4246977</v>
      </c>
    </row>
    <row r="77" spans="3:28" ht="11.25" customHeight="1" x14ac:dyDescent="0.25">
      <c r="C77" s="39">
        <v>28017</v>
      </c>
      <c r="D77" s="3" t="s">
        <v>150</v>
      </c>
      <c r="E77"/>
      <c r="F77" s="13">
        <v>6538000</v>
      </c>
      <c r="G77" s="56">
        <v>6409000</v>
      </c>
      <c r="H77" s="13">
        <v>4907000</v>
      </c>
      <c r="I77" s="13">
        <v>5645000</v>
      </c>
      <c r="J77" s="13">
        <v>5960000</v>
      </c>
      <c r="K77"/>
      <c r="L77"/>
      <c r="M77"/>
      <c r="N77"/>
      <c r="O77"/>
      <c r="P77" s="10"/>
      <c r="S77" s="25" t="s">
        <v>272</v>
      </c>
      <c r="T77" s="25">
        <v>4142320</v>
      </c>
    </row>
    <row r="78" spans="3:28" ht="11.25" customHeight="1" x14ac:dyDescent="0.25">
      <c r="C78" s="39">
        <v>4424</v>
      </c>
      <c r="D78" s="3" t="s">
        <v>142</v>
      </c>
      <c r="F78" s="13">
        <v>748000</v>
      </c>
      <c r="G78" s="56">
        <v>-942000</v>
      </c>
      <c r="H78" s="13">
        <v>-11042000</v>
      </c>
      <c r="I78" s="13">
        <v>-10129000</v>
      </c>
      <c r="J78" s="13">
        <v>2171000</v>
      </c>
      <c r="K78"/>
      <c r="L78"/>
      <c r="M78"/>
      <c r="N78"/>
      <c r="O78"/>
      <c r="P78" s="10"/>
      <c r="S78" s="25" t="s">
        <v>273</v>
      </c>
      <c r="T78" s="25">
        <v>4237697</v>
      </c>
    </row>
    <row r="79" spans="3:28" ht="11.25" customHeight="1" x14ac:dyDescent="0.25">
      <c r="C79" s="39">
        <v>4427</v>
      </c>
      <c r="D79" s="3" t="s">
        <v>143</v>
      </c>
      <c r="F79" s="13">
        <v>836000</v>
      </c>
      <c r="G79" s="56">
        <v>362000</v>
      </c>
      <c r="H79" s="13">
        <v>-3400000</v>
      </c>
      <c r="I79" s="13">
        <v>-3292000</v>
      </c>
      <c r="J79" s="13">
        <v>511000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-88000</v>
      </c>
      <c r="G81" s="93">
        <v>-1304000</v>
      </c>
      <c r="H81" s="92">
        <v>-7642000</v>
      </c>
      <c r="I81" s="92">
        <v>-6837000</v>
      </c>
      <c r="J81" s="92">
        <v>1660000</v>
      </c>
      <c r="K81"/>
      <c r="L81"/>
      <c r="M81"/>
      <c r="N81"/>
      <c r="O81"/>
      <c r="P81" s="10"/>
      <c r="S81" s="25" t="s">
        <v>275</v>
      </c>
      <c r="T81" s="25">
        <v>4276419</v>
      </c>
    </row>
    <row r="82" spans="3:20" ht="11.25" customHeight="1" x14ac:dyDescent="0.25">
      <c r="C82" s="39">
        <v>833</v>
      </c>
      <c r="D82" s="94" t="s">
        <v>146</v>
      </c>
      <c r="E82" s="95"/>
      <c r="F82" s="96">
        <v>-88000</v>
      </c>
      <c r="G82" s="97">
        <v>-1304000</v>
      </c>
      <c r="H82" s="96">
        <v>-7642000</v>
      </c>
      <c r="I82" s="96">
        <v>-6837000</v>
      </c>
      <c r="J82" s="96">
        <v>1660000</v>
      </c>
      <c r="K82"/>
      <c r="L82"/>
      <c r="M82"/>
      <c r="N82"/>
      <c r="O82"/>
      <c r="P82" s="10"/>
      <c r="S82" s="25" t="s">
        <v>17</v>
      </c>
      <c r="T82" s="25">
        <v>4057059</v>
      </c>
    </row>
    <row r="83" spans="3:20" ht="11.25" customHeight="1" x14ac:dyDescent="0.25">
      <c r="C83" s="39">
        <v>47814</v>
      </c>
      <c r="D83" s="32" t="s">
        <v>190</v>
      </c>
      <c r="F83" s="13">
        <v>14000</v>
      </c>
      <c r="G83" s="56">
        <v>14000</v>
      </c>
      <c r="H83" s="13">
        <v>14000</v>
      </c>
      <c r="I83" s="13">
        <v>14000</v>
      </c>
      <c r="J83" s="13">
        <v>14000</v>
      </c>
      <c r="K83" s="16"/>
      <c r="L83"/>
      <c r="M83"/>
      <c r="N83"/>
      <c r="O83"/>
      <c r="P83" s="10"/>
      <c r="S83" s="25" t="s">
        <v>18</v>
      </c>
      <c r="T83" s="25">
        <v>4057141</v>
      </c>
    </row>
    <row r="84" spans="3:20" ht="11.25" customHeight="1" x14ac:dyDescent="0.25">
      <c r="C84" s="39">
        <v>47813</v>
      </c>
      <c r="D84" s="29" t="s">
        <v>191</v>
      </c>
      <c r="E84"/>
      <c r="F84" s="13">
        <v>-102000</v>
      </c>
      <c r="G84" s="56">
        <v>-1318000</v>
      </c>
      <c r="H84" s="13">
        <v>-7656000</v>
      </c>
      <c r="I84" s="13">
        <v>-6851000</v>
      </c>
      <c r="J84" s="13">
        <v>1646000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11077000</v>
      </c>
      <c r="G87" s="56">
        <v>9602000</v>
      </c>
      <c r="H87" s="13">
        <v>10165000</v>
      </c>
      <c r="I87" s="13">
        <v>9195000</v>
      </c>
      <c r="J87" s="13">
        <v>6281000</v>
      </c>
      <c r="K87"/>
      <c r="L87"/>
      <c r="M87"/>
      <c r="N87"/>
      <c r="O87"/>
      <c r="P87" s="10"/>
      <c r="S87" s="25" t="s">
        <v>21</v>
      </c>
      <c r="T87" s="25">
        <v>4057039</v>
      </c>
    </row>
    <row r="88" spans="3:20" ht="11.25" customHeight="1" x14ac:dyDescent="0.25">
      <c r="C88" s="39">
        <v>18807</v>
      </c>
      <c r="D88" s="3" t="s">
        <v>152</v>
      </c>
      <c r="E88"/>
      <c r="F88" s="13">
        <v>71060000</v>
      </c>
      <c r="G88" s="56">
        <v>67877000</v>
      </c>
      <c r="H88" s="13">
        <v>63921000</v>
      </c>
      <c r="I88" s="13">
        <v>58557000</v>
      </c>
      <c r="J88" s="13">
        <v>53789000</v>
      </c>
      <c r="K88"/>
      <c r="L88"/>
      <c r="M88"/>
      <c r="N88"/>
      <c r="O88"/>
      <c r="P88" s="10"/>
      <c r="S88" s="25" t="s">
        <v>22</v>
      </c>
      <c r="T88" s="25">
        <v>4057113</v>
      </c>
    </row>
    <row r="89" spans="3:20" ht="11.25" customHeight="1" x14ac:dyDescent="0.25">
      <c r="C89" s="39">
        <v>18851</v>
      </c>
      <c r="D89" s="3" t="s">
        <v>153</v>
      </c>
      <c r="E89"/>
      <c r="F89" s="13">
        <v>169000</v>
      </c>
      <c r="G89" s="56">
        <v>136000</v>
      </c>
      <c r="H89" s="13">
        <v>124000</v>
      </c>
      <c r="I89" s="13">
        <v>165000</v>
      </c>
      <c r="J89" s="13">
        <v>102000</v>
      </c>
      <c r="K89"/>
      <c r="L89"/>
      <c r="M89"/>
      <c r="N89"/>
      <c r="O89"/>
      <c r="P89" s="10"/>
      <c r="S89" s="25" t="s">
        <v>341</v>
      </c>
      <c r="T89" s="25">
        <v>4393379</v>
      </c>
    </row>
    <row r="90" spans="3:20" ht="11.25" customHeight="1" x14ac:dyDescent="0.25">
      <c r="C90" s="39">
        <v>18823</v>
      </c>
      <c r="D90" s="3" t="s">
        <v>154</v>
      </c>
      <c r="E90"/>
      <c r="F90" s="13">
        <v>3798000</v>
      </c>
      <c r="G90" s="56">
        <v>3538000</v>
      </c>
      <c r="H90" s="13">
        <v>3173000</v>
      </c>
      <c r="I90" s="13">
        <v>2730000</v>
      </c>
      <c r="J90" s="13">
        <v>2863000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103327000</v>
      </c>
      <c r="G92" s="97">
        <v>97856000</v>
      </c>
      <c r="H92" s="96">
        <v>85196000</v>
      </c>
      <c r="I92" s="96">
        <v>76995000</v>
      </c>
      <c r="J92" s="96">
        <v>68012000</v>
      </c>
      <c r="K92"/>
      <c r="L92"/>
      <c r="M92"/>
      <c r="N92"/>
      <c r="O92"/>
      <c r="P92" s="10"/>
      <c r="S92" s="25" t="s">
        <v>24</v>
      </c>
      <c r="T92" s="25">
        <v>4004172</v>
      </c>
    </row>
    <row r="93" spans="3:20" ht="11.25" customHeight="1" x14ac:dyDescent="0.25">
      <c r="C93" s="39">
        <v>6361</v>
      </c>
      <c r="D93" s="3" t="s">
        <v>157</v>
      </c>
      <c r="E93"/>
      <c r="F93" s="13">
        <v>17427000</v>
      </c>
      <c r="G93" s="56">
        <v>13581000</v>
      </c>
      <c r="H93" s="13">
        <v>9490000</v>
      </c>
      <c r="I93" s="13">
        <v>41695000</v>
      </c>
      <c r="J93" s="13">
        <v>7129000</v>
      </c>
      <c r="K93"/>
      <c r="L93"/>
      <c r="M93"/>
      <c r="N93"/>
      <c r="O93"/>
      <c r="P93" s="10"/>
      <c r="S93" s="25" t="s">
        <v>25</v>
      </c>
      <c r="T93" s="25">
        <v>4000672</v>
      </c>
    </row>
    <row r="94" spans="3:20" ht="11.25" customHeight="1" x14ac:dyDescent="0.25">
      <c r="C94" s="39">
        <v>6148</v>
      </c>
      <c r="D94" s="3" t="s">
        <v>158</v>
      </c>
      <c r="E94"/>
      <c r="F94" s="13">
        <v>39035000</v>
      </c>
      <c r="G94" s="56">
        <v>38501000</v>
      </c>
      <c r="H94" s="13">
        <v>23313000</v>
      </c>
      <c r="I94" s="13">
        <v>7000</v>
      </c>
      <c r="J94" s="13">
        <v>17760000</v>
      </c>
      <c r="K94"/>
      <c r="L94"/>
      <c r="M94"/>
      <c r="N94"/>
      <c r="O94"/>
      <c r="P94" s="10"/>
      <c r="S94" s="25" t="s">
        <v>26</v>
      </c>
      <c r="T94" s="25">
        <v>4059402</v>
      </c>
    </row>
    <row r="95" spans="3:20" ht="11.25" customHeight="1" x14ac:dyDescent="0.25">
      <c r="C95" s="39">
        <v>18082</v>
      </c>
      <c r="D95" s="3" t="s">
        <v>159</v>
      </c>
      <c r="E95"/>
      <c r="F95" s="13">
        <v>9390000</v>
      </c>
      <c r="G95" s="56">
        <v>10061000</v>
      </c>
      <c r="H95" s="13">
        <v>35407000</v>
      </c>
      <c r="I95" s="13">
        <v>8361000</v>
      </c>
      <c r="J95" s="13">
        <v>6965000</v>
      </c>
      <c r="K95"/>
      <c r="L95"/>
      <c r="M95"/>
      <c r="N95"/>
      <c r="O95"/>
      <c r="P95" s="10"/>
      <c r="S95" s="25" t="s">
        <v>27</v>
      </c>
      <c r="T95" s="25">
        <v>4057080</v>
      </c>
    </row>
    <row r="96" spans="3:20" ht="11.25" customHeight="1" x14ac:dyDescent="0.25">
      <c r="C96" s="39">
        <v>845</v>
      </c>
      <c r="D96" s="3" t="s">
        <v>173</v>
      </c>
      <c r="E96"/>
      <c r="F96" s="13">
        <v>46168000</v>
      </c>
      <c r="G96" s="56">
        <v>42611000</v>
      </c>
      <c r="H96" s="13">
        <v>25971000</v>
      </c>
      <c r="I96" s="13">
        <v>22003000</v>
      </c>
      <c r="J96" s="13">
        <v>19147000</v>
      </c>
      <c r="K96"/>
      <c r="L96"/>
      <c r="M96"/>
      <c r="N96"/>
      <c r="O96"/>
      <c r="P96" s="10"/>
      <c r="S96" s="25" t="s">
        <v>28</v>
      </c>
      <c r="T96" s="25">
        <v>4057041</v>
      </c>
    </row>
    <row r="97" spans="3:20" ht="11.25" customHeight="1" x14ac:dyDescent="0.25">
      <c r="C97" s="39">
        <v>49691</v>
      </c>
      <c r="D97" s="32" t="s">
        <v>192</v>
      </c>
      <c r="E97"/>
      <c r="F97" s="13">
        <v>20971000</v>
      </c>
      <c r="G97" s="56">
        <v>21001000</v>
      </c>
      <c r="H97" s="13">
        <v>5136000</v>
      </c>
      <c r="I97" s="13">
        <v>12651000</v>
      </c>
      <c r="J97" s="13">
        <v>19220000</v>
      </c>
      <c r="K97"/>
      <c r="L97"/>
      <c r="M97"/>
      <c r="N97"/>
      <c r="O97"/>
      <c r="P97" s="10"/>
      <c r="S97" s="25" t="s">
        <v>431</v>
      </c>
      <c r="T97" s="25">
        <v>4072145</v>
      </c>
    </row>
    <row r="98" spans="3:20" ht="11.25" customHeight="1" x14ac:dyDescent="0.25">
      <c r="C98" s="48">
        <v>47772</v>
      </c>
      <c r="D98" s="99" t="s">
        <v>193</v>
      </c>
      <c r="E98" s="10"/>
      <c r="F98" s="92">
        <v>252000</v>
      </c>
      <c r="G98" s="93">
        <v>252000</v>
      </c>
      <c r="H98" s="92">
        <v>252000</v>
      </c>
      <c r="I98" s="92">
        <v>252000</v>
      </c>
      <c r="J98" s="92">
        <v>252000</v>
      </c>
      <c r="K98"/>
      <c r="L98"/>
      <c r="M98"/>
      <c r="N98"/>
      <c r="O98"/>
      <c r="P98" s="10"/>
      <c r="S98" s="25" t="s">
        <v>29</v>
      </c>
      <c r="T98" s="25">
        <v>4057081</v>
      </c>
    </row>
    <row r="99" spans="3:20" ht="11.25" customHeight="1" x14ac:dyDescent="0.25">
      <c r="C99" s="39">
        <v>3800</v>
      </c>
      <c r="D99" s="94" t="s">
        <v>160</v>
      </c>
      <c r="E99" s="95"/>
      <c r="F99" s="96">
        <v>21223000</v>
      </c>
      <c r="G99" s="97">
        <v>21253000</v>
      </c>
      <c r="H99" s="96">
        <v>5388000</v>
      </c>
      <c r="I99" s="96">
        <v>12903000</v>
      </c>
      <c r="J99" s="96">
        <v>19472000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67391000</v>
      </c>
      <c r="G101" s="56">
        <v>63864000</v>
      </c>
      <c r="H101" s="13">
        <v>31359000</v>
      </c>
      <c r="I101" s="13">
        <v>34906000</v>
      </c>
      <c r="J101" s="13">
        <v>38619000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2262000</v>
      </c>
      <c r="G104" s="56">
        <v>-19130000</v>
      </c>
      <c r="H104" s="13">
        <v>4816000</v>
      </c>
      <c r="I104" s="13">
        <v>4752000</v>
      </c>
      <c r="J104" s="13">
        <v>5977000</v>
      </c>
      <c r="K104"/>
      <c r="L104"/>
      <c r="M104"/>
      <c r="N104"/>
      <c r="O104"/>
      <c r="P104" s="10"/>
      <c r="S104" s="25" t="s">
        <v>410</v>
      </c>
      <c r="T104" s="25">
        <v>4057043</v>
      </c>
    </row>
    <row r="105" spans="3:20" ht="11.25" customHeight="1" x14ac:dyDescent="0.25">
      <c r="C105" s="39">
        <v>4993</v>
      </c>
      <c r="D105" s="3" t="s">
        <v>168</v>
      </c>
      <c r="E105"/>
      <c r="F105" s="13">
        <v>-6905000</v>
      </c>
      <c r="G105" s="56">
        <v>-7748000</v>
      </c>
      <c r="H105" s="13">
        <v>-6378000</v>
      </c>
      <c r="I105" s="13">
        <v>-6564000</v>
      </c>
      <c r="J105" s="13">
        <v>-5650000</v>
      </c>
      <c r="K105"/>
      <c r="L105"/>
      <c r="M105"/>
      <c r="N105"/>
      <c r="O105"/>
      <c r="P105" s="10"/>
      <c r="S105" s="25" t="s">
        <v>261</v>
      </c>
      <c r="T105" s="25">
        <v>4057083</v>
      </c>
    </row>
    <row r="106" spans="3:20" ht="11.25" customHeight="1" x14ac:dyDescent="0.25">
      <c r="C106" s="39">
        <v>4992</v>
      </c>
      <c r="D106" s="3" t="s">
        <v>169</v>
      </c>
      <c r="E106"/>
      <c r="F106" s="13">
        <v>4323000</v>
      </c>
      <c r="G106" s="56">
        <v>25928000</v>
      </c>
      <c r="H106" s="13">
        <v>1464000</v>
      </c>
      <c r="I106" s="13">
        <v>3031000</v>
      </c>
      <c r="J106" s="13">
        <v>-55000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-320000</v>
      </c>
      <c r="G108" s="56">
        <v>-950000</v>
      </c>
      <c r="H108" s="13">
        <v>-98000</v>
      </c>
      <c r="I108" s="13">
        <v>1219000</v>
      </c>
      <c r="J108" s="13">
        <v>272000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-8.7300612964388999E-2</v>
      </c>
      <c r="G111" s="55">
        <v>-1.3617732292509701</v>
      </c>
      <c r="H111" s="14">
        <v>-9.1662980816084794</v>
      </c>
      <c r="I111" s="14">
        <v>-9.7002286016284103</v>
      </c>
      <c r="J111" s="14">
        <v>2.37950188138326</v>
      </c>
      <c r="K111"/>
      <c r="L111"/>
      <c r="M111"/>
      <c r="N111"/>
      <c r="O111"/>
      <c r="P111" s="10"/>
      <c r="S111" s="25" t="s">
        <v>291</v>
      </c>
      <c r="T111" s="25">
        <v>4062444</v>
      </c>
    </row>
    <row r="112" spans="3:20" ht="11.25" customHeight="1" x14ac:dyDescent="0.25">
      <c r="C112" s="39">
        <v>284</v>
      </c>
      <c r="D112" s="3" t="s">
        <v>166</v>
      </c>
      <c r="E112"/>
      <c r="F112" s="14">
        <v>-0.41342212513066301</v>
      </c>
      <c r="G112" s="55">
        <v>-11.869517231963</v>
      </c>
      <c r="H112" s="14">
        <v>-73.025239193014698</v>
      </c>
      <c r="I112" s="14">
        <v>-36.499282639885202</v>
      </c>
      <c r="J112" s="14">
        <v>8.7814425899965602</v>
      </c>
      <c r="K112"/>
      <c r="L112"/>
      <c r="M112"/>
      <c r="N112"/>
      <c r="O112"/>
      <c r="P112" s="10"/>
      <c r="S112" s="25" t="s">
        <v>36</v>
      </c>
      <c r="T112" s="25">
        <v>4057103</v>
      </c>
    </row>
    <row r="113" spans="2:20" ht="11.25" customHeight="1" x14ac:dyDescent="0.25">
      <c r="C113" s="39">
        <v>18791</v>
      </c>
      <c r="D113" s="76" t="s">
        <v>172</v>
      </c>
      <c r="E113" s="61"/>
      <c r="F113" s="100">
        <v>-0.13522208883553399</v>
      </c>
      <c r="G113" s="101">
        <v>-2.81864433798874</v>
      </c>
      <c r="H113" s="100">
        <v>-21.2929133913116</v>
      </c>
      <c r="I113" s="100">
        <v>-17.889066593404401</v>
      </c>
      <c r="J113" s="100">
        <v>4.4449502286070004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F7890311-1CF4-424D-B6DD-C01A63A25B2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4E076-AF82-4189-8729-A5B40FDBD781}">
  <sheetPr codeName="Sheet60">
    <outlinePr summaryRight="0"/>
    <pageSetUpPr autoPageBreaks="0"/>
  </sheetPr>
  <dimension ref="A1:AB460"/>
  <sheetViews>
    <sheetView showGridLines="0" topLeftCell="A2" zoomScaleNormal="100" workbookViewId="0">
      <selection activeCell="AC33" sqref="AC33"/>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Portland General Electric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_xll.SNL.Clients.Office.Excel.Functions.SNLTable(1,POR!F20:G20,POR!C24:C35,POR!F21:G21,,"Options:Curr=USD,Mag=SNLstandard,ConvMethod=SNLrecommended")</f>
        <v>SNLTable</v>
      </c>
      <c r="D20" s="10"/>
      <c r="E20" s="10"/>
      <c r="F20" s="22">
        <f>VLOOKUP(V40,S:T,2,FALSE)</f>
        <v>4057019</v>
      </c>
      <c r="G20" s="51">
        <f>F20</f>
        <v>4057019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383</v>
      </c>
      <c r="H24" s="129"/>
      <c r="I24"/>
      <c r="J24"/>
      <c r="K24"/>
      <c r="L24"/>
      <c r="M24"/>
      <c r="N24"/>
      <c r="O24"/>
      <c r="P24" s="10"/>
      <c r="V24" t="str">
        <f>SUBSTITUTE(Company_Name,"&amp;","&amp;amp;")</f>
        <v>Portland General Electric Company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44210</v>
      </c>
      <c r="G26" s="78">
        <v>43886</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40963</v>
      </c>
      <c r="G29" s="78">
        <v>41103</v>
      </c>
      <c r="H29" s="130"/>
      <c r="I29"/>
      <c r="J29"/>
      <c r="K29"/>
      <c r="L29"/>
      <c r="M29"/>
      <c r="N29"/>
      <c r="O29"/>
      <c r="P29" s="10"/>
    </row>
    <row r="30" spans="3:27" ht="11.25" customHeight="1" x14ac:dyDescent="0.25">
      <c r="C30" s="39">
        <v>44965</v>
      </c>
      <c r="D30" s="2" t="s">
        <v>131</v>
      </c>
      <c r="E30"/>
      <c r="F30" s="24" t="s">
        <v>389</v>
      </c>
      <c r="G30" s="52" t="s">
        <v>390</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43299</v>
      </c>
      <c r="G32" s="78">
        <v>43886</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38615</v>
      </c>
      <c r="G35" s="53">
        <v>43886</v>
      </c>
      <c r="H35" s="130"/>
      <c r="I35" s="10"/>
      <c r="J35"/>
      <c r="K35"/>
      <c r="L35"/>
      <c r="M35"/>
      <c r="N35"/>
      <c r="O35"/>
      <c r="P35" s="10"/>
    </row>
    <row r="36" spans="3:24" ht="11.25" hidden="1" customHeight="1" outlineLevel="1" x14ac:dyDescent="0.25">
      <c r="C36" s="12" t="str">
        <f>_xll.SNL.Clients.Office.Excel.Functions.SNLTable(1,POR!F36:J36,POR!C41:C113,POR!F37:J37,,"Options:Curr=USD,Mag=SNLstandard,ConvMethod=SNLrecommended")</f>
        <v>SNLTable</v>
      </c>
      <c r="E36"/>
      <c r="F36" s="11">
        <f>F20</f>
        <v>4057019</v>
      </c>
      <c r="G36" s="54">
        <f>F20</f>
        <v>4057019</v>
      </c>
      <c r="H36" s="11">
        <f>F20</f>
        <v>4057019</v>
      </c>
      <c r="I36" s="11">
        <f>F20</f>
        <v>4057019</v>
      </c>
      <c r="J36" s="11">
        <f>F20</f>
        <v>4057019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Portland General Electric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42.893360798605599</v>
      </c>
      <c r="G42" s="55">
        <v>43.564521507169097</v>
      </c>
      <c r="H42" s="31">
        <v>48.070500927643799</v>
      </c>
      <c r="I42" s="14">
        <v>50.2808988764045</v>
      </c>
      <c r="J42" s="14">
        <v>49.896736885584502</v>
      </c>
      <c r="K42"/>
      <c r="L42"/>
      <c r="M42"/>
      <c r="N42"/>
      <c r="O42"/>
      <c r="P42" s="10"/>
      <c r="S42" s="25" t="s">
        <v>335</v>
      </c>
      <c r="T42" s="25">
        <v>4056935</v>
      </c>
      <c r="V42" s="8" t="str">
        <f>_xll.SNL.Clients.Office.Excel.Functions.SNLTable(1,POR!X42,POR!W48:W56,POR!X43,,"Options:Curr=USD,Mag=SNLstandard,ConvMethod=SNLrecommended")</f>
        <v>SNLTable</v>
      </c>
      <c r="W42" s="3"/>
      <c r="X42" s="7">
        <f>F36</f>
        <v>4057019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57.106639201394401</v>
      </c>
      <c r="G44" s="55">
        <v>56.435478492830903</v>
      </c>
      <c r="H44" s="31">
        <v>51.929499072356201</v>
      </c>
      <c r="I44" s="14">
        <v>49.7191011235955</v>
      </c>
      <c r="J44" s="14">
        <v>50.103263114415498</v>
      </c>
      <c r="K44"/>
      <c r="L44"/>
      <c r="M44"/>
      <c r="N44"/>
      <c r="O44"/>
      <c r="P44" s="10"/>
      <c r="S44" s="25" t="s">
        <v>408</v>
      </c>
      <c r="T44" s="25">
        <v>4024697</v>
      </c>
      <c r="V44" s="3"/>
      <c r="W44" s="3"/>
      <c r="X44" s="7">
        <v>1</v>
      </c>
    </row>
    <row r="45" spans="3:24" ht="11.25" customHeight="1" x14ac:dyDescent="0.25">
      <c r="C45" s="39">
        <v>18861</v>
      </c>
      <c r="D45" s="3" t="s">
        <v>163</v>
      </c>
      <c r="E45"/>
      <c r="F45" s="14">
        <v>56.726350816035499</v>
      </c>
      <c r="G45" s="55">
        <v>50.866955651883998</v>
      </c>
      <c r="H45" s="31">
        <v>51.4842300556586</v>
      </c>
      <c r="I45" s="14">
        <v>43.699839486356296</v>
      </c>
      <c r="J45" s="14">
        <v>50.103263114415498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2.60689655172414</v>
      </c>
      <c r="G47" s="55">
        <v>1.86805555555556</v>
      </c>
      <c r="H47" s="14">
        <v>2.6541353383458599</v>
      </c>
      <c r="I47" s="14">
        <v>2.5629629629629598</v>
      </c>
      <c r="J47" s="14">
        <v>3.0158490805628499</v>
      </c>
      <c r="K47"/>
      <c r="L47"/>
      <c r="M47"/>
      <c r="N47"/>
      <c r="O47"/>
      <c r="P47" s="10"/>
      <c r="S47" s="25" t="s">
        <v>215</v>
      </c>
      <c r="T47" s="25">
        <v>4056955</v>
      </c>
      <c r="V47" s="3"/>
      <c r="W47" s="3"/>
      <c r="X47" s="7"/>
    </row>
    <row r="48" spans="3:24" ht="11.25" customHeight="1" x14ac:dyDescent="0.25">
      <c r="C48" s="39">
        <v>18778</v>
      </c>
      <c r="D48" s="3" t="s">
        <v>197</v>
      </c>
      <c r="E48"/>
      <c r="F48" s="14">
        <v>2.60689655172414</v>
      </c>
      <c r="G48" s="55">
        <v>1.86805555555556</v>
      </c>
      <c r="H48" s="14">
        <v>2.6541353383458599</v>
      </c>
      <c r="I48" s="14">
        <v>2.5629629629629598</v>
      </c>
      <c r="J48" s="14">
        <v>3.0158490805628499</v>
      </c>
      <c r="K48" s="4"/>
      <c r="L48" s="4"/>
      <c r="M48" s="4"/>
      <c r="N48" s="4"/>
      <c r="O48" s="4"/>
      <c r="P48" s="44"/>
      <c r="Q48" s="44"/>
      <c r="S48" s="25" t="s">
        <v>5</v>
      </c>
      <c r="T48" s="25">
        <v>4022309</v>
      </c>
      <c r="V48" s="17" t="s">
        <v>174</v>
      </c>
      <c r="W48" s="114">
        <v>7597</v>
      </c>
      <c r="X48" s="20">
        <v>20000</v>
      </c>
    </row>
    <row r="49" spans="3:28" ht="11.25" customHeight="1" x14ac:dyDescent="0.25">
      <c r="C49" s="39">
        <v>7270</v>
      </c>
      <c r="D49" s="3" t="s">
        <v>148</v>
      </c>
      <c r="E49"/>
      <c r="F49" s="14">
        <v>5.8978102189781003</v>
      </c>
      <c r="G49" s="55">
        <v>5.4779411764705896</v>
      </c>
      <c r="H49" s="14">
        <v>6.078125</v>
      </c>
      <c r="I49" s="14">
        <v>5.92741935483871</v>
      </c>
      <c r="J49" s="14">
        <v>6.15</v>
      </c>
      <c r="K49"/>
      <c r="L49"/>
      <c r="M49"/>
      <c r="N49"/>
      <c r="O49"/>
      <c r="P49" s="10"/>
      <c r="S49" s="25" t="s">
        <v>6</v>
      </c>
      <c r="T49" s="25">
        <v>4057038</v>
      </c>
      <c r="V49" s="17" t="s">
        <v>175</v>
      </c>
      <c r="W49" s="114">
        <v>7598</v>
      </c>
      <c r="X49" s="20">
        <v>18000</v>
      </c>
    </row>
    <row r="50" spans="3:28" ht="11.25" customHeight="1" x14ac:dyDescent="0.25">
      <c r="C50" s="39">
        <v>11512</v>
      </c>
      <c r="D50" s="3" t="s">
        <v>198</v>
      </c>
      <c r="E50"/>
      <c r="F50" s="14">
        <v>5.8978102189781003</v>
      </c>
      <c r="G50" s="55">
        <v>5.4779411764705896</v>
      </c>
      <c r="H50" s="14">
        <v>6.078125</v>
      </c>
      <c r="I50" s="14">
        <v>5.92741935483871</v>
      </c>
      <c r="J50" s="14">
        <v>6.15</v>
      </c>
      <c r="K50"/>
      <c r="L50"/>
      <c r="M50"/>
      <c r="N50"/>
      <c r="O50"/>
      <c r="P50" s="10"/>
      <c r="S50" s="25" t="s">
        <v>269</v>
      </c>
      <c r="T50" s="25">
        <v>4135391</v>
      </c>
      <c r="V50" s="18" t="s">
        <v>176</v>
      </c>
      <c r="W50" s="115">
        <v>7599</v>
      </c>
      <c r="X50" s="20">
        <v>18000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25000</v>
      </c>
    </row>
    <row r="52" spans="3:28" ht="11.25" customHeight="1" x14ac:dyDescent="0.25">
      <c r="C52" s="39">
        <v>18788</v>
      </c>
      <c r="D52" s="3" t="s">
        <v>210</v>
      </c>
      <c r="E52"/>
      <c r="F52" s="14">
        <v>4.1523824257425703</v>
      </c>
      <c r="G52" s="55">
        <v>4.0879194630872497</v>
      </c>
      <c r="H52" s="14">
        <v>3.3195694087403602</v>
      </c>
      <c r="I52" s="14">
        <v>3.3098639455782299</v>
      </c>
      <c r="J52" s="14">
        <v>3.2063008130081299</v>
      </c>
      <c r="K52"/>
      <c r="L52"/>
      <c r="M52"/>
      <c r="N52"/>
      <c r="O52"/>
      <c r="P52" s="10"/>
      <c r="S52" s="25" t="s">
        <v>7</v>
      </c>
      <c r="T52" s="25">
        <v>4007308</v>
      </c>
      <c r="V52" s="19" t="s">
        <v>178</v>
      </c>
      <c r="W52" s="114">
        <v>7601</v>
      </c>
      <c r="X52" s="20">
        <v>25000</v>
      </c>
    </row>
    <row r="53" spans="3:28" ht="11.25" customHeight="1" x14ac:dyDescent="0.25">
      <c r="C53" s="39">
        <v>18794</v>
      </c>
      <c r="D53" s="3" t="s">
        <v>199</v>
      </c>
      <c r="E53"/>
      <c r="F53" s="14">
        <v>4.9051094890510996</v>
      </c>
      <c r="G53" s="55">
        <v>5.0294117647058796</v>
      </c>
      <c r="H53" s="14">
        <v>5.2890625</v>
      </c>
      <c r="I53" s="14">
        <v>6.1209677419354804</v>
      </c>
      <c r="J53" s="14">
        <v>6.0250083333333304</v>
      </c>
      <c r="K53"/>
      <c r="L53"/>
      <c r="M53"/>
      <c r="N53"/>
      <c r="O53"/>
      <c r="P53" s="10"/>
      <c r="S53" s="25" t="s">
        <v>217</v>
      </c>
      <c r="T53" s="25">
        <v>4272394</v>
      </c>
      <c r="V53" s="17" t="s">
        <v>179</v>
      </c>
      <c r="W53" s="114">
        <v>7602</v>
      </c>
      <c r="X53" s="20">
        <v>3472000</v>
      </c>
    </row>
    <row r="54" spans="3:28" ht="11.25" customHeight="1" x14ac:dyDescent="0.25">
      <c r="C54" s="39">
        <v>18792</v>
      </c>
      <c r="D54" s="3" t="s">
        <v>200</v>
      </c>
      <c r="E54"/>
      <c r="F54" s="14">
        <v>16.2140009686673</v>
      </c>
      <c r="G54" s="55">
        <v>18.2564439336726</v>
      </c>
      <c r="H54" s="14">
        <v>21.451043027927</v>
      </c>
      <c r="I54" s="14">
        <v>26.1021477751516</v>
      </c>
      <c r="J54" s="14">
        <v>25.7369255150555</v>
      </c>
      <c r="K54"/>
      <c r="L54"/>
      <c r="M54"/>
      <c r="N54"/>
      <c r="O54"/>
      <c r="P54" s="10"/>
      <c r="S54" s="25" t="s">
        <v>8</v>
      </c>
      <c r="T54" s="25">
        <v>4006321</v>
      </c>
      <c r="V54" s="26" t="s">
        <v>183</v>
      </c>
      <c r="W54" s="116"/>
      <c r="X54" s="20"/>
    </row>
    <row r="55" spans="3:28" ht="11.25" customHeight="1" x14ac:dyDescent="0.25">
      <c r="C55" s="39">
        <v>11576</v>
      </c>
      <c r="D55" s="3" t="s">
        <v>201</v>
      </c>
      <c r="E55"/>
      <c r="F55" s="14">
        <v>4.8832116788321196</v>
      </c>
      <c r="G55" s="55">
        <v>5.1691176470588198</v>
      </c>
      <c r="H55" s="14">
        <v>5.265625</v>
      </c>
      <c r="I55" s="14">
        <v>6.0806451612903203</v>
      </c>
      <c r="J55" s="14">
        <v>5.9749999999999996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87</v>
      </c>
    </row>
    <row r="57" spans="3:28" ht="11.25" customHeight="1" x14ac:dyDescent="0.25">
      <c r="C57" s="39">
        <v>6419</v>
      </c>
      <c r="D57" s="3" t="s">
        <v>164</v>
      </c>
      <c r="E57"/>
      <c r="F57" s="14">
        <v>0.89583333333333304</v>
      </c>
      <c r="G57" s="55">
        <v>0.88466257668711701</v>
      </c>
      <c r="H57" s="14">
        <v>0.96339113680154098</v>
      </c>
      <c r="I57" s="14">
        <v>0.812895069532238</v>
      </c>
      <c r="J57" s="14">
        <v>1.2175925925925899</v>
      </c>
      <c r="K57"/>
      <c r="L57"/>
      <c r="M57"/>
      <c r="N57"/>
      <c r="O57"/>
      <c r="P57" s="10"/>
      <c r="S57" s="25" t="s">
        <v>338</v>
      </c>
      <c r="T57" s="25">
        <v>4963960</v>
      </c>
    </row>
    <row r="58" spans="3:28" ht="11.25" customHeight="1" x14ac:dyDescent="0.25">
      <c r="C58" s="39">
        <v>4963</v>
      </c>
      <c r="D58" s="3" t="s">
        <v>202</v>
      </c>
      <c r="E58"/>
      <c r="F58" s="14">
        <v>1.33136313261914</v>
      </c>
      <c r="G58" s="55">
        <v>1.29544584768465</v>
      </c>
      <c r="H58" s="14">
        <v>1.08027788498649</v>
      </c>
      <c r="I58" s="14">
        <v>0.988826815642458</v>
      </c>
      <c r="J58" s="14">
        <v>1.00413907284768</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20000</v>
      </c>
      <c r="G61" s="56">
        <v>326000</v>
      </c>
      <c r="H61" s="13">
        <v>16000</v>
      </c>
      <c r="I61" s="13">
        <v>300000</v>
      </c>
      <c r="J61" s="13">
        <v>0</v>
      </c>
      <c r="K61"/>
      <c r="L61"/>
      <c r="M61"/>
      <c r="N61"/>
      <c r="O61"/>
      <c r="P61" s="10"/>
      <c r="S61" s="25" t="s">
        <v>409</v>
      </c>
      <c r="T61" s="25">
        <v>4086899</v>
      </c>
      <c r="V61" s="28" t="s">
        <v>148</v>
      </c>
      <c r="X61" s="27">
        <f>IF(ISNUMBER(F49),F49,NA())</f>
        <v>5.8978102189781003</v>
      </c>
      <c r="Y61" s="27">
        <f>IF(ISNUMBER(G49),G49,NA())</f>
        <v>5.4779411764705896</v>
      </c>
      <c r="Z61" s="27">
        <f>IF(ISNUMBER(H49),H49,NA())</f>
        <v>6.078125</v>
      </c>
      <c r="AA61" s="27">
        <f>IF(ISNUMBER(I49),I49,NA())</f>
        <v>5.92741935483871</v>
      </c>
      <c r="AB61" s="27">
        <f>IF(ISNUMBER(J49),J49,NA())</f>
        <v>6.15</v>
      </c>
    </row>
    <row r="62" spans="3:28" ht="11.25" customHeight="1" x14ac:dyDescent="0.25">
      <c r="C62" s="39">
        <v>7598</v>
      </c>
      <c r="D62" s="3" t="s">
        <v>204</v>
      </c>
      <c r="E62"/>
      <c r="F62" s="13">
        <v>18000</v>
      </c>
      <c r="G62" s="56">
        <v>16000</v>
      </c>
      <c r="H62" s="13">
        <v>176000</v>
      </c>
      <c r="I62" s="13">
        <v>0</v>
      </c>
      <c r="J62" s="13">
        <v>300000</v>
      </c>
      <c r="K62"/>
      <c r="L62"/>
      <c r="M62"/>
      <c r="N62"/>
      <c r="O62"/>
      <c r="P62" s="10"/>
      <c r="S62" s="25" t="s">
        <v>11</v>
      </c>
      <c r="T62" s="25">
        <v>4056975</v>
      </c>
      <c r="V62" s="118" t="s">
        <v>187</v>
      </c>
    </row>
    <row r="63" spans="3:28" ht="11.25" customHeight="1" x14ac:dyDescent="0.25">
      <c r="C63" s="39">
        <v>7599</v>
      </c>
      <c r="D63" s="3" t="s">
        <v>205</v>
      </c>
      <c r="E63"/>
      <c r="F63" s="13">
        <v>18000</v>
      </c>
      <c r="G63" s="56">
        <v>14000</v>
      </c>
      <c r="H63" s="13">
        <v>16000</v>
      </c>
      <c r="I63" s="13">
        <v>160000</v>
      </c>
      <c r="J63" s="13">
        <v>0</v>
      </c>
      <c r="K63"/>
      <c r="L63"/>
      <c r="M63"/>
      <c r="N63"/>
      <c r="O63"/>
      <c r="P63" s="10"/>
      <c r="S63" s="25" t="s">
        <v>270</v>
      </c>
      <c r="T63" s="25">
        <v>4098671</v>
      </c>
      <c r="V63" s="28" t="s">
        <v>188</v>
      </c>
    </row>
    <row r="64" spans="3:28" ht="11.25" customHeight="1" x14ac:dyDescent="0.25">
      <c r="C64" s="39">
        <v>7600</v>
      </c>
      <c r="D64" s="3" t="s">
        <v>206</v>
      </c>
      <c r="E64"/>
      <c r="F64" s="13">
        <v>25000</v>
      </c>
      <c r="G64" s="56">
        <v>94000</v>
      </c>
      <c r="H64" s="13">
        <v>14000</v>
      </c>
      <c r="I64" s="13">
        <v>0</v>
      </c>
      <c r="J64" s="13">
        <v>160000</v>
      </c>
      <c r="K64"/>
      <c r="L64"/>
      <c r="M64"/>
      <c r="N64"/>
      <c r="O64"/>
      <c r="P64" s="10"/>
      <c r="S64" s="25" t="s">
        <v>395</v>
      </c>
      <c r="T64" s="25">
        <v>4545218</v>
      </c>
      <c r="V64" s="28" t="s">
        <v>189</v>
      </c>
    </row>
    <row r="65" spans="3:28" ht="11.25" customHeight="1" x14ac:dyDescent="0.25">
      <c r="C65" s="39">
        <v>7601</v>
      </c>
      <c r="D65" s="3" t="s">
        <v>207</v>
      </c>
      <c r="E65"/>
      <c r="F65" s="13">
        <v>25000</v>
      </c>
      <c r="G65" s="56">
        <v>13000</v>
      </c>
      <c r="H65" s="13">
        <v>94000</v>
      </c>
      <c r="I65" s="13">
        <v>0</v>
      </c>
      <c r="J65" s="13">
        <v>0</v>
      </c>
      <c r="K65"/>
      <c r="L65"/>
      <c r="M65"/>
      <c r="N65"/>
      <c r="O65"/>
      <c r="P65" s="10"/>
      <c r="S65" s="25" t="s">
        <v>218</v>
      </c>
      <c r="T65" s="25">
        <v>4057157</v>
      </c>
      <c r="V65" s="28" t="s">
        <v>164</v>
      </c>
      <c r="X65" s="27">
        <f>IF(ISNUMBER(F57),F57,NA())</f>
        <v>0.89583333333333304</v>
      </c>
      <c r="Y65" s="27">
        <f>IF(ISNUMBER(G57),G57,NA())</f>
        <v>0.88466257668711701</v>
      </c>
      <c r="Z65" s="27">
        <f>IF(ISNUMBER(H57),H57,NA())</f>
        <v>0.96339113680154098</v>
      </c>
      <c r="AA65" s="27">
        <f>IF(ISNUMBER(I57),I57,NA())</f>
        <v>0.812895069532238</v>
      </c>
      <c r="AB65" s="27">
        <f>IF(ISNUMBER(J57),J57,NA())</f>
        <v>1.2175925925925899</v>
      </c>
    </row>
    <row r="66" spans="3:28" ht="11.25" customHeight="1" x14ac:dyDescent="0.25">
      <c r="C66" s="39">
        <v>7602</v>
      </c>
      <c r="D66" s="3" t="s">
        <v>208</v>
      </c>
      <c r="E66"/>
      <c r="F66" s="13">
        <v>3472000</v>
      </c>
      <c r="G66" s="56">
        <v>2819000</v>
      </c>
      <c r="H66" s="13">
        <v>2368000</v>
      </c>
      <c r="I66" s="13">
        <v>2028000</v>
      </c>
      <c r="J66" s="13">
        <v>1976000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42.893360798605599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2396000</v>
      </c>
      <c r="G69" s="56">
        <v>2145000</v>
      </c>
      <c r="H69" s="13">
        <v>2123000</v>
      </c>
      <c r="I69" s="13">
        <v>1991000</v>
      </c>
      <c r="J69" s="13">
        <v>2009000</v>
      </c>
      <c r="K69" s="4"/>
      <c r="L69" s="4"/>
      <c r="M69" s="4"/>
      <c r="N69"/>
      <c r="O69"/>
      <c r="P69" s="10"/>
      <c r="S69" s="25" t="s">
        <v>340</v>
      </c>
      <c r="T69" s="25">
        <v>4057049</v>
      </c>
      <c r="V69" s="28" t="str">
        <f>"Total Debt -"</f>
        <v>Total Debt -</v>
      </c>
      <c r="X69" s="47">
        <f>F44</f>
        <v>57.106639201394401</v>
      </c>
    </row>
    <row r="70" spans="3:28" ht="11.25" customHeight="1" x14ac:dyDescent="0.25">
      <c r="C70" s="39">
        <v>18630</v>
      </c>
      <c r="D70" s="3" t="s">
        <v>135</v>
      </c>
      <c r="F70" s="13">
        <v>822000</v>
      </c>
      <c r="G70" s="56">
        <v>708000</v>
      </c>
      <c r="H70" s="13">
        <v>614000</v>
      </c>
      <c r="I70" s="13">
        <v>571000</v>
      </c>
      <c r="J70" s="13">
        <v>592000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4.1523824257425703</v>
      </c>
      <c r="Y71" s="27">
        <f>IF(ISNUMBER(G52),G52,NA())</f>
        <v>4.0879194630872497</v>
      </c>
      <c r="Z71" s="27">
        <f>IF(ISNUMBER(H52),H52,NA())</f>
        <v>3.3195694087403602</v>
      </c>
      <c r="AA71" s="27">
        <f>IF(ISNUMBER(I52),I52,NA())</f>
        <v>3.3098639455782299</v>
      </c>
      <c r="AB71" s="27">
        <f>IF(ISNUMBER(J52),J52,NA())</f>
        <v>3.2063008130081299</v>
      </c>
    </row>
    <row r="72" spans="3:28" ht="11.25" customHeight="1" x14ac:dyDescent="0.25">
      <c r="C72" s="39">
        <v>18632</v>
      </c>
      <c r="D72" s="3" t="s">
        <v>137</v>
      </c>
      <c r="E72" s="5"/>
      <c r="F72" s="13">
        <v>310000</v>
      </c>
      <c r="G72" s="56">
        <v>293000</v>
      </c>
      <c r="H72" s="13">
        <v>323000</v>
      </c>
      <c r="I72" s="13">
        <v>292000</v>
      </c>
      <c r="J72" s="13">
        <v>309000</v>
      </c>
      <c r="K72"/>
      <c r="L72"/>
      <c r="M72"/>
      <c r="N72"/>
      <c r="O72"/>
      <c r="P72" s="10"/>
      <c r="S72" s="25" t="s">
        <v>271</v>
      </c>
      <c r="T72" s="25">
        <v>4082886</v>
      </c>
    </row>
    <row r="73" spans="3:28" ht="11.25" customHeight="1" x14ac:dyDescent="0.25">
      <c r="C73" s="39">
        <v>18636</v>
      </c>
      <c r="D73" s="3" t="s">
        <v>138</v>
      </c>
      <c r="F73" s="13">
        <v>404000</v>
      </c>
      <c r="G73" s="56">
        <v>454000</v>
      </c>
      <c r="H73" s="13">
        <v>409000</v>
      </c>
      <c r="I73" s="13">
        <v>382000</v>
      </c>
      <c r="J73" s="13">
        <v>345000</v>
      </c>
      <c r="K73"/>
      <c r="L73"/>
      <c r="M73"/>
      <c r="N73"/>
      <c r="O73"/>
      <c r="P73" s="10"/>
      <c r="S73" s="25" t="s">
        <v>396</v>
      </c>
      <c r="T73" s="25">
        <v>4235589</v>
      </c>
    </row>
    <row r="74" spans="3:28" ht="11.25" customHeight="1" x14ac:dyDescent="0.25">
      <c r="C74" s="39">
        <v>18635</v>
      </c>
      <c r="D74" s="3" t="s">
        <v>139</v>
      </c>
      <c r="F74" s="13">
        <v>336000</v>
      </c>
      <c r="G74" s="56">
        <v>283000</v>
      </c>
      <c r="H74" s="13">
        <v>290000</v>
      </c>
      <c r="I74" s="13">
        <v>271000</v>
      </c>
      <c r="J74" s="13">
        <v>260000</v>
      </c>
      <c r="K74"/>
      <c r="L74"/>
      <c r="M74"/>
      <c r="N74"/>
      <c r="O74"/>
      <c r="P74" s="10"/>
      <c r="S74" s="25" t="s">
        <v>288</v>
      </c>
      <c r="T74" s="25">
        <v>4304864</v>
      </c>
    </row>
    <row r="75" spans="3:28" ht="11.25" customHeight="1" x14ac:dyDescent="0.25">
      <c r="C75" s="39">
        <v>18634</v>
      </c>
      <c r="D75" s="3" t="s">
        <v>140</v>
      </c>
      <c r="F75" s="13">
        <v>2018000</v>
      </c>
      <c r="G75" s="56">
        <v>1876000</v>
      </c>
      <c r="H75" s="13">
        <v>1770000</v>
      </c>
      <c r="I75" s="13">
        <v>1645000</v>
      </c>
      <c r="J75" s="13">
        <v>1629000</v>
      </c>
      <c r="K75"/>
      <c r="L75"/>
      <c r="M75"/>
      <c r="N75"/>
      <c r="O75"/>
      <c r="P75" s="10"/>
      <c r="S75" s="25" t="s">
        <v>16</v>
      </c>
      <c r="T75" s="25">
        <v>4056958</v>
      </c>
    </row>
    <row r="76" spans="3:28" ht="11.25" customHeight="1" x14ac:dyDescent="0.25">
      <c r="C76" s="39">
        <v>6200</v>
      </c>
      <c r="D76" s="3" t="s">
        <v>141</v>
      </c>
      <c r="F76" s="13">
        <v>808000</v>
      </c>
      <c r="G76" s="56">
        <v>745000</v>
      </c>
      <c r="H76" s="13">
        <v>778000</v>
      </c>
      <c r="I76" s="13">
        <v>735000</v>
      </c>
      <c r="J76" s="13">
        <v>738000</v>
      </c>
      <c r="K76"/>
      <c r="L76"/>
      <c r="M76"/>
      <c r="N76"/>
      <c r="O76"/>
      <c r="P76" s="10"/>
      <c r="S76" s="25" t="s">
        <v>312</v>
      </c>
      <c r="T76" s="25">
        <v>4246977</v>
      </c>
    </row>
    <row r="77" spans="3:28" ht="11.25" customHeight="1" x14ac:dyDescent="0.25">
      <c r="C77" s="39">
        <v>28017</v>
      </c>
      <c r="D77" s="3" t="s">
        <v>150</v>
      </c>
      <c r="E77"/>
      <c r="F77" s="13">
        <v>808000</v>
      </c>
      <c r="G77" s="56">
        <v>745000</v>
      </c>
      <c r="H77" s="13">
        <v>778000</v>
      </c>
      <c r="I77" s="13">
        <v>735000</v>
      </c>
      <c r="J77" s="13">
        <v>738000</v>
      </c>
      <c r="K77"/>
      <c r="L77"/>
      <c r="M77"/>
      <c r="N77"/>
      <c r="O77"/>
      <c r="P77" s="10"/>
      <c r="S77" s="25" t="s">
        <v>272</v>
      </c>
      <c r="T77" s="25">
        <v>4142320</v>
      </c>
    </row>
    <row r="78" spans="3:28" ht="11.25" customHeight="1" x14ac:dyDescent="0.25">
      <c r="C78" s="39">
        <v>4424</v>
      </c>
      <c r="D78" s="3" t="s">
        <v>142</v>
      </c>
      <c r="F78" s="13">
        <v>267000</v>
      </c>
      <c r="G78" s="56">
        <v>155000</v>
      </c>
      <c r="H78" s="13">
        <v>241000</v>
      </c>
      <c r="I78" s="13">
        <v>229000</v>
      </c>
      <c r="J78" s="13">
        <v>273000</v>
      </c>
      <c r="K78"/>
      <c r="L78"/>
      <c r="M78"/>
      <c r="N78"/>
      <c r="O78"/>
      <c r="P78" s="10"/>
      <c r="S78" s="25" t="s">
        <v>273</v>
      </c>
      <c r="T78" s="25">
        <v>4237697</v>
      </c>
    </row>
    <row r="79" spans="3:28" ht="11.25" customHeight="1" x14ac:dyDescent="0.25">
      <c r="C79" s="39">
        <v>4427</v>
      </c>
      <c r="D79" s="3" t="s">
        <v>143</v>
      </c>
      <c r="F79" s="13">
        <v>23000</v>
      </c>
      <c r="G79" s="56">
        <v>0</v>
      </c>
      <c r="H79" s="13">
        <v>27000</v>
      </c>
      <c r="I79" s="13">
        <v>17000</v>
      </c>
      <c r="J79" s="13">
        <v>86000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244000</v>
      </c>
      <c r="G81" s="93">
        <v>155000</v>
      </c>
      <c r="H81" s="92">
        <v>214000</v>
      </c>
      <c r="I81" s="92">
        <v>212000</v>
      </c>
      <c r="J81" s="92">
        <v>187000</v>
      </c>
      <c r="K81"/>
      <c r="L81"/>
      <c r="M81"/>
      <c r="N81"/>
      <c r="O81"/>
      <c r="P81" s="10"/>
      <c r="S81" s="25" t="s">
        <v>275</v>
      </c>
      <c r="T81" s="25">
        <v>4276419</v>
      </c>
    </row>
    <row r="82" spans="3:20" ht="11.25" customHeight="1" x14ac:dyDescent="0.25">
      <c r="C82" s="39">
        <v>833</v>
      </c>
      <c r="D82" s="94" t="s">
        <v>146</v>
      </c>
      <c r="E82" s="95"/>
      <c r="F82" s="96">
        <v>244000</v>
      </c>
      <c r="G82" s="97">
        <v>155000</v>
      </c>
      <c r="H82" s="96">
        <v>214000</v>
      </c>
      <c r="I82" s="96">
        <v>212000</v>
      </c>
      <c r="J82" s="96">
        <v>187000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244000</v>
      </c>
      <c r="G84" s="56">
        <v>155000</v>
      </c>
      <c r="H84" s="13">
        <v>214000</v>
      </c>
      <c r="I84" s="13">
        <v>212000</v>
      </c>
      <c r="J84" s="13">
        <v>187000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688000</v>
      </c>
      <c r="G87" s="56">
        <v>721000</v>
      </c>
      <c r="H87" s="13">
        <v>500000</v>
      </c>
      <c r="I87" s="13">
        <v>643000</v>
      </c>
      <c r="J87" s="13">
        <v>526000</v>
      </c>
      <c r="K87"/>
      <c r="L87"/>
      <c r="M87"/>
      <c r="N87"/>
      <c r="O87"/>
      <c r="P87" s="10"/>
      <c r="S87" s="25" t="s">
        <v>21</v>
      </c>
      <c r="T87" s="25">
        <v>4057039</v>
      </c>
    </row>
    <row r="88" spans="3:20" ht="11.25" customHeight="1" x14ac:dyDescent="0.25">
      <c r="C88" s="39">
        <v>18807</v>
      </c>
      <c r="D88" s="3" t="s">
        <v>152</v>
      </c>
      <c r="E88"/>
      <c r="F88" s="13">
        <v>7682000</v>
      </c>
      <c r="G88" s="56">
        <v>7218000</v>
      </c>
      <c r="H88" s="13">
        <v>6820000</v>
      </c>
      <c r="I88" s="13">
        <v>6474000</v>
      </c>
      <c r="J88" s="13">
        <v>6430000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92000</v>
      </c>
      <c r="G90" s="56">
        <v>87000</v>
      </c>
      <c r="H90" s="13">
        <v>84000</v>
      </c>
      <c r="I90" s="13">
        <v>78000</v>
      </c>
      <c r="J90" s="13">
        <v>79000</v>
      </c>
      <c r="K90"/>
      <c r="L90"/>
      <c r="M90"/>
      <c r="N90"/>
      <c r="O90"/>
      <c r="P90" s="10"/>
      <c r="S90" s="25" t="s">
        <v>289</v>
      </c>
      <c r="T90" s="25">
        <v>4056937</v>
      </c>
    </row>
    <row r="91" spans="3:20" ht="11.25" customHeight="1" x14ac:dyDescent="0.25">
      <c r="C91" s="39">
        <v>3706</v>
      </c>
      <c r="D91" s="23" t="s">
        <v>155</v>
      </c>
      <c r="E91" s="10"/>
      <c r="F91" s="92">
        <v>348000</v>
      </c>
      <c r="G91" s="93">
        <v>365000</v>
      </c>
      <c r="H91" s="92">
        <v>392000</v>
      </c>
      <c r="I91" s="92">
        <v>413000</v>
      </c>
      <c r="J91" s="92">
        <v>311000</v>
      </c>
      <c r="K91"/>
      <c r="L91"/>
      <c r="M91"/>
      <c r="N91"/>
      <c r="O91"/>
      <c r="P91" s="10"/>
      <c r="S91" s="25" t="s">
        <v>23</v>
      </c>
      <c r="T91" s="25">
        <v>4056982</v>
      </c>
    </row>
    <row r="92" spans="3:20" ht="11.25" customHeight="1" x14ac:dyDescent="0.25">
      <c r="C92" s="39">
        <v>220</v>
      </c>
      <c r="D92" s="98" t="s">
        <v>156</v>
      </c>
      <c r="E92" s="95"/>
      <c r="F92" s="96">
        <v>9494000</v>
      </c>
      <c r="G92" s="97">
        <v>9069000</v>
      </c>
      <c r="H92" s="96">
        <v>8394000</v>
      </c>
      <c r="I92" s="96">
        <v>8110000</v>
      </c>
      <c r="J92" s="96">
        <v>7838000</v>
      </c>
      <c r="K92"/>
      <c r="L92"/>
      <c r="M92"/>
      <c r="N92"/>
      <c r="O92"/>
      <c r="P92" s="10"/>
      <c r="S92" s="25" t="s">
        <v>24</v>
      </c>
      <c r="T92" s="25">
        <v>4004172</v>
      </c>
    </row>
    <row r="93" spans="3:20" ht="11.25" customHeight="1" x14ac:dyDescent="0.25">
      <c r="C93" s="39">
        <v>6361</v>
      </c>
      <c r="D93" s="3" t="s">
        <v>157</v>
      </c>
      <c r="E93"/>
      <c r="F93" s="13">
        <v>768000</v>
      </c>
      <c r="G93" s="56">
        <v>815000</v>
      </c>
      <c r="H93" s="13">
        <v>519000</v>
      </c>
      <c r="I93" s="13">
        <v>791000</v>
      </c>
      <c r="J93" s="13">
        <v>432000</v>
      </c>
      <c r="K93"/>
      <c r="L93"/>
      <c r="M93"/>
      <c r="N93"/>
      <c r="O93"/>
      <c r="P93" s="10"/>
      <c r="S93" s="25" t="s">
        <v>25</v>
      </c>
      <c r="T93" s="25">
        <v>4000672</v>
      </c>
    </row>
    <row r="94" spans="3:20" ht="11.25" customHeight="1" x14ac:dyDescent="0.25">
      <c r="C94" s="39">
        <v>6148</v>
      </c>
      <c r="D94" s="3" t="s">
        <v>158</v>
      </c>
      <c r="E94"/>
      <c r="F94" s="13">
        <v>3580000</v>
      </c>
      <c r="G94" s="56">
        <v>3051000</v>
      </c>
      <c r="H94" s="13">
        <v>2775000</v>
      </c>
      <c r="I94" s="13">
        <v>2178000</v>
      </c>
      <c r="J94" s="13">
        <v>2426000</v>
      </c>
      <c r="K94"/>
      <c r="L94"/>
      <c r="M94"/>
      <c r="N94"/>
      <c r="O94"/>
      <c r="P94" s="10"/>
      <c r="S94" s="25" t="s">
        <v>26</v>
      </c>
      <c r="T94" s="25">
        <v>4059402</v>
      </c>
    </row>
    <row r="95" spans="3:20" ht="11.25" customHeight="1" x14ac:dyDescent="0.25">
      <c r="C95" s="39">
        <v>18082</v>
      </c>
      <c r="D95" s="3" t="s">
        <v>159</v>
      </c>
      <c r="E95"/>
      <c r="F95" s="13">
        <v>365000</v>
      </c>
      <c r="G95" s="56">
        <v>447000</v>
      </c>
      <c r="H95" s="13">
        <v>404000</v>
      </c>
      <c r="I95" s="13">
        <v>501000</v>
      </c>
      <c r="J95" s="13">
        <v>510000</v>
      </c>
      <c r="K95"/>
      <c r="L95"/>
      <c r="M95"/>
      <c r="N95"/>
      <c r="O95"/>
      <c r="P95" s="10"/>
      <c r="S95" s="25" t="s">
        <v>27</v>
      </c>
      <c r="T95" s="25">
        <v>4057080</v>
      </c>
    </row>
    <row r="96" spans="3:20" ht="11.25" customHeight="1" x14ac:dyDescent="0.25">
      <c r="C96" s="39">
        <v>845</v>
      </c>
      <c r="D96" s="3" t="s">
        <v>173</v>
      </c>
      <c r="E96"/>
      <c r="F96" s="13">
        <v>3604000</v>
      </c>
      <c r="G96" s="56">
        <v>3385000</v>
      </c>
      <c r="H96" s="13">
        <v>2799000</v>
      </c>
      <c r="I96" s="13">
        <v>2478000</v>
      </c>
      <c r="J96" s="13">
        <v>2426000</v>
      </c>
      <c r="K96"/>
      <c r="L96"/>
      <c r="M96"/>
      <c r="N96"/>
      <c r="O96"/>
      <c r="P96" s="10"/>
      <c r="S96" s="25" t="s">
        <v>28</v>
      </c>
      <c r="T96" s="25">
        <v>4057041</v>
      </c>
    </row>
    <row r="97" spans="3:20" ht="11.25" customHeight="1" x14ac:dyDescent="0.25">
      <c r="C97" s="39">
        <v>49691</v>
      </c>
      <c r="D97" s="32" t="s">
        <v>192</v>
      </c>
      <c r="E97"/>
      <c r="F97" s="13">
        <v>2707000</v>
      </c>
      <c r="G97" s="56">
        <v>2613000</v>
      </c>
      <c r="H97" s="13">
        <v>2591000</v>
      </c>
      <c r="I97" s="13">
        <v>2506000</v>
      </c>
      <c r="J97" s="13">
        <v>2416000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2707000</v>
      </c>
      <c r="G99" s="97">
        <v>2613000</v>
      </c>
      <c r="H99" s="96">
        <v>2591000</v>
      </c>
      <c r="I99" s="96">
        <v>2506000</v>
      </c>
      <c r="J99" s="96">
        <v>2416000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6311000</v>
      </c>
      <c r="G101" s="56">
        <v>5998000</v>
      </c>
      <c r="H101" s="13">
        <v>5390000</v>
      </c>
      <c r="I101" s="13">
        <v>4984000</v>
      </c>
      <c r="J101" s="13">
        <v>4842000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532000</v>
      </c>
      <c r="G104" s="56">
        <v>567000</v>
      </c>
      <c r="H104" s="13">
        <v>546000</v>
      </c>
      <c r="I104" s="13">
        <v>630000</v>
      </c>
      <c r="J104" s="13">
        <v>597000</v>
      </c>
      <c r="K104"/>
      <c r="L104"/>
      <c r="M104"/>
      <c r="N104"/>
      <c r="O104"/>
      <c r="P104" s="10"/>
      <c r="S104" s="25" t="s">
        <v>410</v>
      </c>
      <c r="T104" s="25">
        <v>4057043</v>
      </c>
    </row>
    <row r="105" spans="3:20" ht="11.25" customHeight="1" x14ac:dyDescent="0.25">
      <c r="C105" s="39">
        <v>4993</v>
      </c>
      <c r="D105" s="3" t="s">
        <v>168</v>
      </c>
      <c r="E105"/>
      <c r="F105" s="13">
        <v>-656000</v>
      </c>
      <c r="G105" s="56">
        <v>-787000</v>
      </c>
      <c r="H105" s="13">
        <v>-604000</v>
      </c>
      <c r="I105" s="13">
        <v>-471000</v>
      </c>
      <c r="J105" s="13">
        <v>-514000</v>
      </c>
      <c r="K105"/>
      <c r="L105"/>
      <c r="M105"/>
      <c r="N105"/>
      <c r="O105"/>
      <c r="P105" s="10"/>
      <c r="S105" s="25" t="s">
        <v>261</v>
      </c>
      <c r="T105" s="25">
        <v>4057083</v>
      </c>
    </row>
    <row r="106" spans="3:20" ht="11.25" customHeight="1" x14ac:dyDescent="0.25">
      <c r="C106" s="39">
        <v>4992</v>
      </c>
      <c r="D106" s="3" t="s">
        <v>169</v>
      </c>
      <c r="E106"/>
      <c r="F106" s="13">
        <v>-81000</v>
      </c>
      <c r="G106" s="56">
        <v>447000</v>
      </c>
      <c r="H106" s="13">
        <v>-31000</v>
      </c>
      <c r="I106" s="13">
        <v>-79000</v>
      </c>
      <c r="J106" s="13">
        <v>-50000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-205000</v>
      </c>
      <c r="G108" s="56">
        <v>227000</v>
      </c>
      <c r="H108" s="13">
        <v>-89000</v>
      </c>
      <c r="I108" s="13">
        <v>80000</v>
      </c>
      <c r="J108" s="13">
        <v>33000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2.6384439668572499</v>
      </c>
      <c r="G111" s="55">
        <v>1.77775229028974</v>
      </c>
      <c r="H111" s="14">
        <v>2.6459769404346098</v>
      </c>
      <c r="I111" s="14">
        <v>2.6708661417322799</v>
      </c>
      <c r="J111" s="14">
        <v>2.4359663263478399</v>
      </c>
      <c r="K111"/>
      <c r="L111"/>
      <c r="M111"/>
      <c r="N111"/>
      <c r="O111"/>
      <c r="P111" s="10"/>
      <c r="S111" s="25" t="s">
        <v>291</v>
      </c>
      <c r="T111" s="25">
        <v>4062444</v>
      </c>
    </row>
    <row r="112" spans="3:20" ht="11.25" customHeight="1" x14ac:dyDescent="0.25">
      <c r="C112" s="39">
        <v>284</v>
      </c>
      <c r="D112" s="3" t="s">
        <v>166</v>
      </c>
      <c r="E112"/>
      <c r="F112" s="14">
        <v>9.1462843219941892</v>
      </c>
      <c r="G112" s="55">
        <v>5.91546608148077</v>
      </c>
      <c r="H112" s="14">
        <v>8.3901004655721607</v>
      </c>
      <c r="I112" s="14">
        <v>8.5995335158706006</v>
      </c>
      <c r="J112" s="14">
        <v>7.8234494299759403</v>
      </c>
      <c r="K112"/>
      <c r="L112"/>
      <c r="M112"/>
      <c r="N112"/>
      <c r="O112"/>
      <c r="P112" s="10"/>
      <c r="S112" s="25" t="s">
        <v>36</v>
      </c>
      <c r="T112" s="25">
        <v>4057103</v>
      </c>
    </row>
    <row r="113" spans="2:20" ht="11.25" customHeight="1" x14ac:dyDescent="0.25">
      <c r="C113" s="39">
        <v>18791</v>
      </c>
      <c r="D113" s="76" t="s">
        <v>172</v>
      </c>
      <c r="E113" s="61"/>
      <c r="F113" s="100">
        <v>4.0512213851358396</v>
      </c>
      <c r="G113" s="101">
        <v>2.7357366632837699</v>
      </c>
      <c r="H113" s="100">
        <v>4.1688988457604799</v>
      </c>
      <c r="I113" s="100">
        <v>4.3282972641894704</v>
      </c>
      <c r="J113" s="100">
        <v>3.9314622096079002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903BEC6-4D08-437B-90FF-2084CEF1FC0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363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42508-3AE2-449F-B509-4606514E353E}">
  <sheetPr>
    <outlinePr summaryRight="0"/>
    <pageSetUpPr autoPageBreaks="0"/>
  </sheetPr>
  <dimension ref="A1:AB460"/>
  <sheetViews>
    <sheetView showGridLines="0" topLeftCell="A2" zoomScaleNormal="100" workbookViewId="0">
      <selection activeCell="R34" sqref="R34"/>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86</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PNM Resources,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_xll.SNL.Clients.Office.Excel.Functions.SNLTable(1,PNM!F20:G20,PNM!C24:C35,PNM!F21:G21,,"Options:Curr=USD,Mag=SNLstandard,ConvMethod=SNLrecommended")</f>
        <v>SNLTable</v>
      </c>
      <c r="D20" s="10"/>
      <c r="E20" s="10"/>
      <c r="F20" s="22">
        <f>VLOOKUP(V40,S:T,2,FALSE)</f>
        <v>4006880</v>
      </c>
      <c r="G20" s="51">
        <f>F20</f>
        <v>4006880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384</v>
      </c>
      <c r="H24" s="129"/>
      <c r="I24"/>
      <c r="J24"/>
      <c r="K24"/>
      <c r="L24"/>
      <c r="M24"/>
      <c r="N24"/>
      <c r="O24"/>
      <c r="P24" s="10"/>
      <c r="V24" t="str">
        <f>SUBSTITUTE(Company_Name,"&amp;","&amp;amp;")</f>
        <v>PNM Resources,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44125</v>
      </c>
      <c r="G26" s="78">
        <v>43280</v>
      </c>
      <c r="H26" s="130"/>
      <c r="I26" s="10"/>
      <c r="J26"/>
      <c r="K26"/>
      <c r="L26"/>
      <c r="M26"/>
      <c r="N26" s="4"/>
      <c r="O26" s="4"/>
      <c r="P26" s="44"/>
      <c r="Q26" s="44"/>
    </row>
    <row r="27" spans="3:27" ht="11.25" customHeight="1" x14ac:dyDescent="0.25">
      <c r="C27" s="39">
        <v>44949</v>
      </c>
      <c r="D27" s="2" t="s">
        <v>130</v>
      </c>
      <c r="E27"/>
      <c r="F27" s="24" t="s">
        <v>385</v>
      </c>
      <c r="G27" s="52" t="s">
        <v>384</v>
      </c>
      <c r="H27" s="129"/>
      <c r="I27"/>
      <c r="J27"/>
      <c r="K27"/>
      <c r="L27"/>
      <c r="M27"/>
      <c r="N27"/>
      <c r="O27"/>
      <c r="P27" s="10"/>
    </row>
    <row r="28" spans="3:27" ht="11.25" customHeight="1" x14ac:dyDescent="0.25">
      <c r="C28" s="39">
        <v>44950</v>
      </c>
      <c r="D28" s="3" t="s">
        <v>126</v>
      </c>
      <c r="E28"/>
      <c r="F28" s="24" t="s">
        <v>374</v>
      </c>
      <c r="G28" s="52" t="s">
        <v>382</v>
      </c>
      <c r="H28" s="129"/>
      <c r="I28"/>
      <c r="J28"/>
      <c r="K28"/>
      <c r="L28"/>
      <c r="M28"/>
      <c r="N28"/>
      <c r="O28"/>
      <c r="P28" s="10"/>
    </row>
    <row r="29" spans="3:27" ht="11.25" customHeight="1" x14ac:dyDescent="0.25">
      <c r="C29" s="48">
        <v>44952</v>
      </c>
      <c r="D29" s="76" t="s">
        <v>125</v>
      </c>
      <c r="E29" s="61"/>
      <c r="F29" s="77">
        <v>43927</v>
      </c>
      <c r="G29" s="78">
        <v>43280</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375</v>
      </c>
      <c r="G34" s="52" t="s">
        <v>375</v>
      </c>
      <c r="H34" s="129"/>
      <c r="I34"/>
      <c r="J34"/>
      <c r="K34"/>
      <c r="L34"/>
      <c r="M34"/>
      <c r="N34"/>
      <c r="O34"/>
      <c r="P34" s="10"/>
    </row>
    <row r="35" spans="3:24" ht="11.25" customHeight="1" x14ac:dyDescent="0.25">
      <c r="C35" s="39">
        <v>44948</v>
      </c>
      <c r="D35" s="23" t="s">
        <v>125</v>
      </c>
      <c r="E35" s="10"/>
      <c r="F35" s="30">
        <v>40156</v>
      </c>
      <c r="G35" s="53">
        <v>40009</v>
      </c>
      <c r="H35" s="130"/>
      <c r="I35" s="10"/>
      <c r="J35"/>
      <c r="K35"/>
      <c r="L35"/>
      <c r="M35"/>
      <c r="N35"/>
      <c r="O35"/>
      <c r="P35" s="10"/>
    </row>
    <row r="36" spans="3:24" ht="11.25" hidden="1" customHeight="1" outlineLevel="1" x14ac:dyDescent="0.25">
      <c r="C36" s="12" t="str">
        <f>_xll.SNL.Clients.Office.Excel.Functions.SNLTable(1,PNM!F36:J36,PNM!C41:C113,PNM!F37:J37,,"Options:Curr=USD,Mag=SNLstandard,ConvMethod=SNLrecommended")</f>
        <v>SNLTable</v>
      </c>
      <c r="E36"/>
      <c r="F36" s="11">
        <f>F20</f>
        <v>4006880</v>
      </c>
      <c r="G36" s="54">
        <f>F20</f>
        <v>4006880</v>
      </c>
      <c r="H36" s="11">
        <f>F20</f>
        <v>4006880</v>
      </c>
      <c r="I36" s="11">
        <f>F20</f>
        <v>4006880</v>
      </c>
      <c r="J36" s="11">
        <f>F20</f>
        <v>4006880</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PNM Resources,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35.526331317109999</v>
      </c>
      <c r="G42" s="55">
        <v>36.754320208316898</v>
      </c>
      <c r="H42" s="31">
        <v>32.984105245887797</v>
      </c>
      <c r="I42" s="14">
        <v>36.152752790390998</v>
      </c>
      <c r="J42" s="14">
        <v>37.538634665641602</v>
      </c>
      <c r="K42"/>
      <c r="L42"/>
      <c r="M42"/>
      <c r="N42"/>
      <c r="O42"/>
      <c r="P42" s="10"/>
      <c r="S42" s="25" t="s">
        <v>335</v>
      </c>
      <c r="T42" s="25">
        <v>4056935</v>
      </c>
      <c r="V42" s="8" t="str">
        <f>_xll.SNL.Clients.Office.Excel.Functions.SNLTable(1,PNM!X42,PNM!W48:W56,PNM!X43,,"Options:Curr=USD,Mag=SNLstandard,ConvMethod=SNLrecommended")</f>
        <v>SNLTable</v>
      </c>
      <c r="W42" s="3"/>
      <c r="X42" s="7">
        <f>F36</f>
        <v>4006880</v>
      </c>
    </row>
    <row r="43" spans="3:24" ht="11.25" customHeight="1" x14ac:dyDescent="0.25">
      <c r="C43" s="39">
        <v>18869</v>
      </c>
      <c r="D43" s="3" t="s">
        <v>196</v>
      </c>
      <c r="E43"/>
      <c r="F43" s="14">
        <v>0.18896357030185701</v>
      </c>
      <c r="G43" s="55">
        <v>0.20675666951213401</v>
      </c>
      <c r="H43" s="31">
        <v>0.226528982211119</v>
      </c>
      <c r="I43" s="14">
        <v>0.246866578132448</v>
      </c>
      <c r="J43" s="14">
        <v>0.25529105039789401</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63.376601494531499</v>
      </c>
      <c r="G44" s="55">
        <v>61.980678321126497</v>
      </c>
      <c r="H44" s="31">
        <v>65.550480752699499</v>
      </c>
      <c r="I44" s="14">
        <v>62.2254307906368</v>
      </c>
      <c r="J44" s="14">
        <v>60.740293116375398</v>
      </c>
      <c r="K44"/>
      <c r="L44"/>
      <c r="M44"/>
      <c r="N44"/>
      <c r="O44"/>
      <c r="P44" s="10"/>
      <c r="S44" s="25" t="s">
        <v>408</v>
      </c>
      <c r="T44" s="25">
        <v>4024697</v>
      </c>
      <c r="V44" s="3"/>
      <c r="W44" s="3"/>
      <c r="X44" s="7">
        <v>1</v>
      </c>
    </row>
    <row r="45" spans="3:24" ht="11.25" customHeight="1" x14ac:dyDescent="0.25">
      <c r="C45" s="39">
        <v>18861</v>
      </c>
      <c r="D45" s="3" t="s">
        <v>163</v>
      </c>
      <c r="E45"/>
      <c r="F45" s="14">
        <v>58.868126407105798</v>
      </c>
      <c r="G45" s="55">
        <v>50.513062846567102</v>
      </c>
      <c r="H45" s="31">
        <v>51.6771180970701</v>
      </c>
      <c r="I45" s="14">
        <v>57.174183867101</v>
      </c>
      <c r="J45" s="14">
        <v>48.289180167855697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3.0247553422264102</v>
      </c>
      <c r="G47" s="55">
        <v>2.38744853211931</v>
      </c>
      <c r="H47" s="14">
        <v>1.1229130326439101</v>
      </c>
      <c r="I47" s="14">
        <v>1.7702108831293499</v>
      </c>
      <c r="J47" s="14">
        <v>2.2072219770057</v>
      </c>
      <c r="K47"/>
      <c r="L47"/>
      <c r="M47"/>
      <c r="N47"/>
      <c r="O47"/>
      <c r="P47" s="10"/>
      <c r="S47" s="25" t="s">
        <v>215</v>
      </c>
      <c r="T47" s="25">
        <v>4056955</v>
      </c>
      <c r="V47" s="3"/>
      <c r="W47" s="3"/>
      <c r="X47" s="7"/>
    </row>
    <row r="48" spans="3:24" ht="11.25" customHeight="1" x14ac:dyDescent="0.25">
      <c r="C48" s="39">
        <v>18778</v>
      </c>
      <c r="D48" s="3" t="s">
        <v>197</v>
      </c>
      <c r="E48"/>
      <c r="F48" s="14">
        <v>3.0247553422264102</v>
      </c>
      <c r="G48" s="55">
        <v>2.38744853211931</v>
      </c>
      <c r="H48" s="14">
        <v>1.1229130326439101</v>
      </c>
      <c r="I48" s="14">
        <v>1.7702108831293499</v>
      </c>
      <c r="J48" s="14">
        <v>2.2072219770057</v>
      </c>
      <c r="K48" s="4"/>
      <c r="L48" s="4"/>
      <c r="M48" s="4"/>
      <c r="N48" s="4"/>
      <c r="O48" s="4"/>
      <c r="P48" s="44"/>
      <c r="Q48" s="44"/>
      <c r="S48" s="25" t="s">
        <v>5</v>
      </c>
      <c r="T48" s="25">
        <v>4022309</v>
      </c>
      <c r="V48" s="17" t="s">
        <v>174</v>
      </c>
      <c r="W48" s="114">
        <v>7597</v>
      </c>
      <c r="X48" s="20">
        <v>248013</v>
      </c>
    </row>
    <row r="49" spans="3:28" ht="11.25" customHeight="1" x14ac:dyDescent="0.25">
      <c r="C49" s="39">
        <v>7270</v>
      </c>
      <c r="D49" s="3" t="s">
        <v>148</v>
      </c>
      <c r="E49"/>
      <c r="F49" s="14">
        <v>6.8284112844121898</v>
      </c>
      <c r="G49" s="55">
        <v>5.5686761311979902</v>
      </c>
      <c r="H49" s="14">
        <v>4.0402343491769699</v>
      </c>
      <c r="I49" s="14">
        <v>4.0233095470120404</v>
      </c>
      <c r="J49" s="14">
        <v>4.8703467189030398</v>
      </c>
      <c r="K49"/>
      <c r="L49"/>
      <c r="M49"/>
      <c r="N49"/>
      <c r="O49"/>
      <c r="P49" s="10"/>
      <c r="S49" s="25" t="s">
        <v>6</v>
      </c>
      <c r="T49" s="25">
        <v>4057038</v>
      </c>
      <c r="V49" s="17" t="s">
        <v>175</v>
      </c>
      <c r="W49" s="114">
        <v>7598</v>
      </c>
      <c r="X49" s="20">
        <v>1090912</v>
      </c>
    </row>
    <row r="50" spans="3:28" ht="11.25" customHeight="1" x14ac:dyDescent="0.25">
      <c r="C50" s="39">
        <v>11512</v>
      </c>
      <c r="D50" s="3" t="s">
        <v>198</v>
      </c>
      <c r="E50"/>
      <c r="F50" s="14">
        <v>6.9781681926566703</v>
      </c>
      <c r="G50" s="55">
        <v>5.7284862577802604</v>
      </c>
      <c r="H50" s="14">
        <v>5.2887882594037103</v>
      </c>
      <c r="I50" s="14">
        <v>4.5388387664644299</v>
      </c>
      <c r="J50" s="14">
        <v>5.0821860920665998</v>
      </c>
      <c r="K50"/>
      <c r="L50"/>
      <c r="M50"/>
      <c r="N50"/>
      <c r="O50"/>
      <c r="P50" s="10"/>
      <c r="S50" s="25" t="s">
        <v>269</v>
      </c>
      <c r="T50" s="25">
        <v>4135391</v>
      </c>
      <c r="V50" s="18" t="s">
        <v>176</v>
      </c>
      <c r="W50" s="115">
        <v>7599</v>
      </c>
      <c r="X50" s="20">
        <v>209719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356985</v>
      </c>
    </row>
    <row r="52" spans="3:28" ht="11.25" customHeight="1" x14ac:dyDescent="0.25">
      <c r="C52" s="39">
        <v>18788</v>
      </c>
      <c r="D52" s="3" t="s">
        <v>210</v>
      </c>
      <c r="E52"/>
      <c r="F52" s="14">
        <v>5.4627357841684896</v>
      </c>
      <c r="G52" s="55">
        <v>5.5127750733110199</v>
      </c>
      <c r="H52" s="14">
        <v>6.6415845831637501</v>
      </c>
      <c r="I52" s="14">
        <v>5.5663190361408104</v>
      </c>
      <c r="J52" s="14">
        <v>4.3678156643253097</v>
      </c>
      <c r="K52"/>
      <c r="L52"/>
      <c r="M52"/>
      <c r="N52"/>
      <c r="O52"/>
      <c r="P52" s="10"/>
      <c r="S52" s="25" t="s">
        <v>7</v>
      </c>
      <c r="T52" s="25">
        <v>4007308</v>
      </c>
      <c r="V52" s="19" t="s">
        <v>178</v>
      </c>
      <c r="W52" s="114">
        <v>7601</v>
      </c>
      <c r="X52" s="20">
        <v>162202</v>
      </c>
    </row>
    <row r="53" spans="3:28" ht="11.25" customHeight="1" x14ac:dyDescent="0.25">
      <c r="C53" s="39">
        <v>18794</v>
      </c>
      <c r="D53" s="3" t="s">
        <v>199</v>
      </c>
      <c r="E53"/>
      <c r="F53" s="14">
        <v>6.7328055162732099</v>
      </c>
      <c r="G53" s="55">
        <v>5.4379152388278902</v>
      </c>
      <c r="H53" s="14">
        <v>5.1629453956501603</v>
      </c>
      <c r="I53" s="14">
        <v>4.6328235516016498</v>
      </c>
      <c r="J53" s="14">
        <v>4.6004207254949403</v>
      </c>
      <c r="K53"/>
      <c r="L53"/>
      <c r="M53"/>
      <c r="N53"/>
      <c r="O53"/>
      <c r="P53" s="10"/>
      <c r="S53" s="25" t="s">
        <v>217</v>
      </c>
      <c r="T53" s="25">
        <v>4272394</v>
      </c>
      <c r="V53" s="17" t="s">
        <v>179</v>
      </c>
      <c r="W53" s="114">
        <v>7602</v>
      </c>
      <c r="X53" s="20">
        <v>1716534</v>
      </c>
    </row>
    <row r="54" spans="3:28" ht="11.25" customHeight="1" x14ac:dyDescent="0.25">
      <c r="C54" s="39">
        <v>18792</v>
      </c>
      <c r="D54" s="3" t="s">
        <v>200</v>
      </c>
      <c r="E54"/>
      <c r="F54" s="14">
        <v>15.5960928687206</v>
      </c>
      <c r="G54" s="55">
        <v>14.6315298296614</v>
      </c>
      <c r="H54" s="14">
        <v>15.577944054039801</v>
      </c>
      <c r="I54" s="14">
        <v>16.372602432068</v>
      </c>
      <c r="J54" s="14">
        <v>18.211280597785301</v>
      </c>
      <c r="K54"/>
      <c r="L54"/>
      <c r="M54"/>
      <c r="N54"/>
      <c r="O54"/>
      <c r="P54" s="10"/>
      <c r="S54" s="25" t="s">
        <v>8</v>
      </c>
      <c r="T54" s="25">
        <v>4006321</v>
      </c>
      <c r="V54" s="26" t="s">
        <v>183</v>
      </c>
      <c r="W54" s="116"/>
      <c r="X54" s="20"/>
    </row>
    <row r="55" spans="3:28" ht="11.25" customHeight="1" x14ac:dyDescent="0.25">
      <c r="C55" s="39">
        <v>11576</v>
      </c>
      <c r="D55" s="3" t="s">
        <v>201</v>
      </c>
      <c r="E55"/>
      <c r="F55" s="14">
        <v>6.6553464702664202</v>
      </c>
      <c r="G55" s="55">
        <v>5.24592628855165</v>
      </c>
      <c r="H55" s="14">
        <v>5.1578221061677798</v>
      </c>
      <c r="I55" s="14">
        <v>4.3653924743013404</v>
      </c>
      <c r="J55" s="14">
        <v>5.10156317335945</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86</v>
      </c>
    </row>
    <row r="57" spans="3:28" ht="11.25" customHeight="1" x14ac:dyDescent="0.25">
      <c r="C57" s="39">
        <v>6419</v>
      </c>
      <c r="D57" s="3" t="s">
        <v>164</v>
      </c>
      <c r="E57"/>
      <c r="F57" s="14">
        <v>0.488698655401204</v>
      </c>
      <c r="G57" s="55">
        <v>0.38610378638016002</v>
      </c>
      <c r="H57" s="14">
        <v>0.303892272819828</v>
      </c>
      <c r="I57" s="14">
        <v>0.59034487065155195</v>
      </c>
      <c r="J57" s="14">
        <v>0.35232706750721599</v>
      </c>
      <c r="K57"/>
      <c r="L57"/>
      <c r="M57"/>
      <c r="N57"/>
      <c r="O57"/>
      <c r="P57" s="10"/>
      <c r="S57" s="25" t="s">
        <v>338</v>
      </c>
      <c r="T57" s="25">
        <v>4963960</v>
      </c>
    </row>
    <row r="58" spans="3:28" ht="11.25" customHeight="1" x14ac:dyDescent="0.25">
      <c r="C58" s="39">
        <v>4963</v>
      </c>
      <c r="D58" s="3" t="s">
        <v>202</v>
      </c>
      <c r="E58"/>
      <c r="F58" s="14">
        <v>1.73946986161051</v>
      </c>
      <c r="G58" s="55">
        <v>1.63915561681102</v>
      </c>
      <c r="H58" s="14">
        <v>1.91539313908425</v>
      </c>
      <c r="I58" s="14">
        <v>1.6581199068352399</v>
      </c>
      <c r="J58" s="14">
        <v>1.55726708934922</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248013</v>
      </c>
      <c r="G61" s="56">
        <v>612470</v>
      </c>
      <c r="H61" s="13">
        <v>677370</v>
      </c>
      <c r="I61" s="13">
        <v>608202</v>
      </c>
      <c r="J61" s="13">
        <v>562693</v>
      </c>
      <c r="K61"/>
      <c r="L61"/>
      <c r="M61"/>
      <c r="N61"/>
      <c r="O61"/>
      <c r="P61" s="10"/>
      <c r="S61" s="25" t="s">
        <v>409</v>
      </c>
      <c r="T61" s="25">
        <v>4086899</v>
      </c>
      <c r="V61" s="28" t="s">
        <v>148</v>
      </c>
      <c r="X61" s="27">
        <f>IF(ISNUMBER(F49),F49,NA())</f>
        <v>6.8284112844121898</v>
      </c>
      <c r="Y61" s="27">
        <f>IF(ISNUMBER(G49),G49,NA())</f>
        <v>5.5686761311979902</v>
      </c>
      <c r="Z61" s="27">
        <f>IF(ISNUMBER(H49),H49,NA())</f>
        <v>4.0402343491769699</v>
      </c>
      <c r="AA61" s="27">
        <f>IF(ISNUMBER(I49),I49,NA())</f>
        <v>4.0233095470120404</v>
      </c>
      <c r="AB61" s="27">
        <f>IF(ISNUMBER(J49),J49,NA())</f>
        <v>4.8703467189030398</v>
      </c>
    </row>
    <row r="62" spans="3:28" ht="11.25" customHeight="1" x14ac:dyDescent="0.25">
      <c r="C62" s="39">
        <v>7598</v>
      </c>
      <c r="D62" s="3" t="s">
        <v>204</v>
      </c>
      <c r="E62"/>
      <c r="F62" s="13">
        <v>1090912</v>
      </c>
      <c r="G62" s="56">
        <v>624297</v>
      </c>
      <c r="H62" s="13">
        <v>797866</v>
      </c>
      <c r="I62" s="13">
        <v>275345</v>
      </c>
      <c r="J62" s="13">
        <v>384659</v>
      </c>
      <c r="K62"/>
      <c r="L62"/>
      <c r="M62"/>
      <c r="N62"/>
      <c r="O62"/>
      <c r="P62" s="10"/>
      <c r="S62" s="25" t="s">
        <v>11</v>
      </c>
      <c r="T62" s="25">
        <v>4056975</v>
      </c>
      <c r="V62" s="118" t="s">
        <v>187</v>
      </c>
    </row>
    <row r="63" spans="3:28" ht="11.25" customHeight="1" x14ac:dyDescent="0.25">
      <c r="C63" s="39">
        <v>7599</v>
      </c>
      <c r="D63" s="3" t="s">
        <v>205</v>
      </c>
      <c r="E63"/>
      <c r="F63" s="13">
        <v>209719</v>
      </c>
      <c r="G63" s="56">
        <v>289856</v>
      </c>
      <c r="H63" s="13">
        <v>58807</v>
      </c>
      <c r="I63" s="13">
        <v>606000</v>
      </c>
      <c r="J63" s="13">
        <v>126207</v>
      </c>
      <c r="K63"/>
      <c r="L63"/>
      <c r="M63"/>
      <c r="N63"/>
      <c r="O63"/>
      <c r="P63" s="10"/>
      <c r="S63" s="25" t="s">
        <v>270</v>
      </c>
      <c r="T63" s="25">
        <v>4098671</v>
      </c>
      <c r="V63" s="28" t="s">
        <v>188</v>
      </c>
    </row>
    <row r="64" spans="3:28" ht="11.25" customHeight="1" x14ac:dyDescent="0.25">
      <c r="C64" s="39">
        <v>7600</v>
      </c>
      <c r="D64" s="3" t="s">
        <v>206</v>
      </c>
      <c r="E64"/>
      <c r="F64" s="13">
        <v>356985</v>
      </c>
      <c r="G64" s="56">
        <v>208335</v>
      </c>
      <c r="H64" s="13">
        <v>56624</v>
      </c>
      <c r="I64" s="13">
        <v>57000</v>
      </c>
      <c r="J64" s="13">
        <v>310650</v>
      </c>
      <c r="K64"/>
      <c r="L64"/>
      <c r="M64"/>
      <c r="N64"/>
      <c r="O64"/>
      <c r="P64" s="10"/>
      <c r="S64" s="25" t="s">
        <v>395</v>
      </c>
      <c r="T64" s="25">
        <v>4545218</v>
      </c>
      <c r="V64" s="28" t="s">
        <v>189</v>
      </c>
    </row>
    <row r="65" spans="3:28" ht="11.25" customHeight="1" x14ac:dyDescent="0.25">
      <c r="C65" s="39">
        <v>7601</v>
      </c>
      <c r="D65" s="3" t="s">
        <v>207</v>
      </c>
      <c r="E65"/>
      <c r="F65" s="13">
        <v>162202</v>
      </c>
      <c r="G65" s="56">
        <v>356044</v>
      </c>
      <c r="H65" s="13">
        <v>81153</v>
      </c>
      <c r="I65" s="13">
        <v>55000</v>
      </c>
      <c r="J65" s="13">
        <v>57000</v>
      </c>
      <c r="K65"/>
      <c r="L65"/>
      <c r="M65"/>
      <c r="N65"/>
      <c r="O65"/>
      <c r="P65" s="10"/>
      <c r="S65" s="25" t="s">
        <v>218</v>
      </c>
      <c r="T65" s="25">
        <v>4057157</v>
      </c>
      <c r="V65" s="28" t="s">
        <v>164</v>
      </c>
      <c r="X65" s="27">
        <f>IF(ISNUMBER(F57),F57,NA())</f>
        <v>0.488698655401204</v>
      </c>
      <c r="Y65" s="27">
        <f>IF(ISNUMBER(G57),G57,NA())</f>
        <v>0.38610378638016002</v>
      </c>
      <c r="Z65" s="27">
        <f>IF(ISNUMBER(H57),H57,NA())</f>
        <v>0.303892272819828</v>
      </c>
      <c r="AA65" s="27">
        <f>IF(ISNUMBER(I57),I57,NA())</f>
        <v>0.59034487065155195</v>
      </c>
      <c r="AB65" s="27">
        <f>IF(ISNUMBER(J57),J57,NA())</f>
        <v>0.35232706750721599</v>
      </c>
    </row>
    <row r="66" spans="3:28" ht="11.25" customHeight="1" x14ac:dyDescent="0.25">
      <c r="C66" s="39">
        <v>7602</v>
      </c>
      <c r="D66" s="3" t="s">
        <v>208</v>
      </c>
      <c r="E66"/>
      <c r="F66" s="13">
        <v>1716534</v>
      </c>
      <c r="G66" s="56">
        <v>1256348</v>
      </c>
      <c r="H66" s="13">
        <v>1526947</v>
      </c>
      <c r="I66" s="13">
        <v>1300698</v>
      </c>
      <c r="J66" s="13">
        <v>1295698</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35.526331317109999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0.18896357030185701</v>
      </c>
    </row>
    <row r="69" spans="3:28" ht="11.25" customHeight="1" x14ac:dyDescent="0.25">
      <c r="C69" s="39">
        <v>18626</v>
      </c>
      <c r="D69" s="3" t="s">
        <v>134</v>
      </c>
      <c r="F69" s="13">
        <v>1779873</v>
      </c>
      <c r="G69" s="56">
        <v>1523012</v>
      </c>
      <c r="H69" s="13">
        <v>1457603</v>
      </c>
      <c r="I69" s="13">
        <v>1436613</v>
      </c>
      <c r="J69" s="13">
        <v>1445003</v>
      </c>
      <c r="K69" s="4"/>
      <c r="L69" s="4"/>
      <c r="M69" s="4"/>
      <c r="N69"/>
      <c r="O69"/>
      <c r="P69" s="10"/>
      <c r="S69" s="25" t="s">
        <v>340</v>
      </c>
      <c r="T69" s="25">
        <v>4057049</v>
      </c>
      <c r="V69" s="28" t="str">
        <f>"Total Debt -"</f>
        <v>Total Debt -</v>
      </c>
      <c r="X69" s="47">
        <f>F44</f>
        <v>63.376601494531499</v>
      </c>
    </row>
    <row r="70" spans="3:28" ht="11.25" customHeight="1" x14ac:dyDescent="0.25">
      <c r="C70" s="39">
        <v>18630</v>
      </c>
      <c r="D70" s="3" t="s">
        <v>135</v>
      </c>
      <c r="F70" s="13">
        <v>788784</v>
      </c>
      <c r="G70" s="56">
        <v>585218</v>
      </c>
      <c r="H70" s="13">
        <v>555357</v>
      </c>
      <c r="I70" s="13">
        <v>549203</v>
      </c>
      <c r="J70" s="13">
        <v>544929</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5.4627357841684896</v>
      </c>
      <c r="Y71" s="27">
        <f>IF(ISNUMBER(G52),G52,NA())</f>
        <v>5.5127750733110199</v>
      </c>
      <c r="Z71" s="27">
        <f>IF(ISNUMBER(H52),H52,NA())</f>
        <v>6.6415845831637501</v>
      </c>
      <c r="AA71" s="27">
        <f>IF(ISNUMBER(I52),I52,NA())</f>
        <v>5.5663190361408104</v>
      </c>
      <c r="AB71" s="27">
        <f>IF(ISNUMBER(J52),J52,NA())</f>
        <v>4.3678156643253097</v>
      </c>
    </row>
    <row r="72" spans="3:28" ht="11.25" customHeight="1" x14ac:dyDescent="0.25">
      <c r="C72" s="39">
        <v>18632</v>
      </c>
      <c r="D72" s="3" t="s">
        <v>137</v>
      </c>
      <c r="E72" s="5"/>
      <c r="F72" s="13">
        <v>81335</v>
      </c>
      <c r="G72" s="56">
        <v>77943</v>
      </c>
      <c r="H72" s="13">
        <v>69862</v>
      </c>
      <c r="I72" s="13">
        <v>76434</v>
      </c>
      <c r="J72" s="13">
        <v>71576</v>
      </c>
      <c r="K72"/>
      <c r="L72"/>
      <c r="M72"/>
      <c r="N72"/>
      <c r="O72"/>
      <c r="P72" s="10"/>
      <c r="S72" s="25" t="s">
        <v>271</v>
      </c>
      <c r="T72" s="25">
        <v>4082886</v>
      </c>
    </row>
    <row r="73" spans="3:28" ht="11.25" customHeight="1" x14ac:dyDescent="0.25">
      <c r="C73" s="39">
        <v>18636</v>
      </c>
      <c r="D73" s="3" t="s">
        <v>138</v>
      </c>
      <c r="F73" s="13">
        <v>284107</v>
      </c>
      <c r="G73" s="56">
        <v>275612</v>
      </c>
      <c r="H73" s="13">
        <v>267808</v>
      </c>
      <c r="I73" s="13">
        <v>241188</v>
      </c>
      <c r="J73" s="13">
        <v>231942</v>
      </c>
      <c r="K73"/>
      <c r="L73"/>
      <c r="M73"/>
      <c r="N73"/>
      <c r="O73"/>
      <c r="P73" s="10"/>
      <c r="S73" s="25" t="s">
        <v>396</v>
      </c>
      <c r="T73" s="25">
        <v>4235589</v>
      </c>
    </row>
    <row r="74" spans="3:28" ht="11.25" customHeight="1" x14ac:dyDescent="0.25">
      <c r="C74" s="39">
        <v>18635</v>
      </c>
      <c r="D74" s="3" t="s">
        <v>139</v>
      </c>
      <c r="F74" s="13">
        <v>216978</v>
      </c>
      <c r="G74" s="56">
        <v>199151</v>
      </c>
      <c r="H74" s="13">
        <v>189227</v>
      </c>
      <c r="I74" s="13">
        <v>188470</v>
      </c>
      <c r="J74" s="13">
        <v>177791</v>
      </c>
      <c r="K74"/>
      <c r="L74"/>
      <c r="M74"/>
      <c r="N74"/>
      <c r="O74"/>
      <c r="P74" s="10"/>
      <c r="S74" s="25" t="s">
        <v>288</v>
      </c>
      <c r="T74" s="25">
        <v>4304864</v>
      </c>
    </row>
    <row r="75" spans="3:28" ht="11.25" customHeight="1" x14ac:dyDescent="0.25">
      <c r="C75" s="39">
        <v>18634</v>
      </c>
      <c r="D75" s="3" t="s">
        <v>140</v>
      </c>
      <c r="F75" s="13">
        <v>1457212</v>
      </c>
      <c r="G75" s="56">
        <v>1219450</v>
      </c>
      <c r="H75" s="13">
        <v>1162308</v>
      </c>
      <c r="I75" s="13">
        <v>1134968</v>
      </c>
      <c r="J75" s="13">
        <v>1102928</v>
      </c>
      <c r="K75"/>
      <c r="L75"/>
      <c r="M75"/>
      <c r="N75"/>
      <c r="O75"/>
      <c r="P75" s="10"/>
      <c r="S75" s="25" t="s">
        <v>16</v>
      </c>
      <c r="T75" s="25">
        <v>4056958</v>
      </c>
    </row>
    <row r="76" spans="3:28" ht="11.25" customHeight="1" x14ac:dyDescent="0.25">
      <c r="C76" s="39">
        <v>6200</v>
      </c>
      <c r="D76" s="3" t="s">
        <v>141</v>
      </c>
      <c r="F76" s="13">
        <v>661516</v>
      </c>
      <c r="G76" s="56">
        <v>637012</v>
      </c>
      <c r="H76" s="13">
        <v>488933</v>
      </c>
      <c r="I76" s="13">
        <v>511942</v>
      </c>
      <c r="J76" s="13">
        <v>621578</v>
      </c>
      <c r="K76"/>
      <c r="L76"/>
      <c r="M76"/>
      <c r="N76"/>
      <c r="O76"/>
      <c r="P76" s="10"/>
      <c r="S76" s="25" t="s">
        <v>312</v>
      </c>
      <c r="T76" s="25">
        <v>4246977</v>
      </c>
    </row>
    <row r="77" spans="3:28" ht="11.25" customHeight="1" x14ac:dyDescent="0.25">
      <c r="C77" s="39">
        <v>28017</v>
      </c>
      <c r="D77" s="3" t="s">
        <v>150</v>
      </c>
      <c r="E77"/>
      <c r="F77" s="13">
        <v>676024</v>
      </c>
      <c r="G77" s="56">
        <v>655293</v>
      </c>
      <c r="H77" s="13">
        <v>640028</v>
      </c>
      <c r="I77" s="13">
        <v>577540</v>
      </c>
      <c r="J77" s="13">
        <v>648614</v>
      </c>
      <c r="K77"/>
      <c r="L77"/>
      <c r="M77"/>
      <c r="N77"/>
      <c r="O77"/>
      <c r="P77" s="10"/>
      <c r="S77" s="25" t="s">
        <v>272</v>
      </c>
      <c r="T77" s="25">
        <v>4142320</v>
      </c>
    </row>
    <row r="78" spans="3:28" ht="11.25" customHeight="1" x14ac:dyDescent="0.25">
      <c r="C78" s="39">
        <v>4424</v>
      </c>
      <c r="D78" s="3" t="s">
        <v>142</v>
      </c>
      <c r="F78" s="13">
        <v>244429</v>
      </c>
      <c r="G78" s="56">
        <v>207952</v>
      </c>
      <c r="H78" s="13">
        <v>66849</v>
      </c>
      <c r="I78" s="13">
        <v>109057</v>
      </c>
      <c r="J78" s="13">
        <v>225759</v>
      </c>
      <c r="K78"/>
      <c r="L78"/>
      <c r="M78"/>
      <c r="N78"/>
      <c r="O78"/>
      <c r="P78" s="10"/>
      <c r="S78" s="25" t="s">
        <v>273</v>
      </c>
      <c r="T78" s="25">
        <v>4237697</v>
      </c>
    </row>
    <row r="79" spans="3:28" ht="11.25" customHeight="1" x14ac:dyDescent="0.25">
      <c r="C79" s="39">
        <v>4427</v>
      </c>
      <c r="D79" s="3" t="s">
        <v>143</v>
      </c>
      <c r="F79" s="13">
        <v>32582</v>
      </c>
      <c r="G79" s="56">
        <v>20636</v>
      </c>
      <c r="H79" s="13">
        <v>-25282</v>
      </c>
      <c r="I79" s="13">
        <v>7775</v>
      </c>
      <c r="J79" s="13">
        <v>130340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211847</v>
      </c>
      <c r="G81" s="93">
        <v>187316</v>
      </c>
      <c r="H81" s="92">
        <v>92131</v>
      </c>
      <c r="I81" s="92">
        <v>101282</v>
      </c>
      <c r="J81" s="92">
        <v>95419</v>
      </c>
      <c r="K81"/>
      <c r="L81"/>
      <c r="M81"/>
      <c r="N81"/>
      <c r="O81"/>
      <c r="P81" s="10"/>
      <c r="S81" s="25" t="s">
        <v>275</v>
      </c>
      <c r="T81" s="25">
        <v>4276419</v>
      </c>
    </row>
    <row r="82" spans="3:20" ht="11.25" customHeight="1" x14ac:dyDescent="0.25">
      <c r="C82" s="39">
        <v>833</v>
      </c>
      <c r="D82" s="94" t="s">
        <v>146</v>
      </c>
      <c r="E82" s="95"/>
      <c r="F82" s="96">
        <v>211847</v>
      </c>
      <c r="G82" s="97">
        <v>187316</v>
      </c>
      <c r="H82" s="96">
        <v>92131</v>
      </c>
      <c r="I82" s="96">
        <v>101282</v>
      </c>
      <c r="J82" s="96">
        <v>95419</v>
      </c>
      <c r="K82"/>
      <c r="L82"/>
      <c r="M82"/>
      <c r="N82"/>
      <c r="O82"/>
      <c r="P82" s="10"/>
      <c r="S82" s="25" t="s">
        <v>17</v>
      </c>
      <c r="T82" s="25">
        <v>4057059</v>
      </c>
    </row>
    <row r="83" spans="3:20" ht="11.25" customHeight="1" x14ac:dyDescent="0.25">
      <c r="C83" s="39">
        <v>47814</v>
      </c>
      <c r="D83" s="32" t="s">
        <v>190</v>
      </c>
      <c r="F83" s="13">
        <v>16018</v>
      </c>
      <c r="G83" s="56">
        <v>14541</v>
      </c>
      <c r="H83" s="13">
        <v>14769</v>
      </c>
      <c r="I83" s="13">
        <v>15640</v>
      </c>
      <c r="J83" s="13">
        <v>15545</v>
      </c>
      <c r="K83" s="16"/>
      <c r="L83"/>
      <c r="M83"/>
      <c r="N83"/>
      <c r="O83"/>
      <c r="P83" s="10"/>
      <c r="S83" s="25" t="s">
        <v>18</v>
      </c>
      <c r="T83" s="25">
        <v>4057141</v>
      </c>
    </row>
    <row r="84" spans="3:20" ht="11.25" customHeight="1" x14ac:dyDescent="0.25">
      <c r="C84" s="39">
        <v>47813</v>
      </c>
      <c r="D84" s="29" t="s">
        <v>191</v>
      </c>
      <c r="E84"/>
      <c r="F84" s="13">
        <v>195829</v>
      </c>
      <c r="G84" s="56">
        <v>172775</v>
      </c>
      <c r="H84" s="13">
        <v>77362</v>
      </c>
      <c r="I84" s="13">
        <v>85642</v>
      </c>
      <c r="J84" s="13">
        <v>79874</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324600</v>
      </c>
      <c r="G87" s="56">
        <v>377479</v>
      </c>
      <c r="H87" s="13">
        <v>294010</v>
      </c>
      <c r="I87" s="13">
        <v>302524</v>
      </c>
      <c r="J87" s="13">
        <v>294420</v>
      </c>
      <c r="K87"/>
      <c r="L87"/>
      <c r="M87"/>
      <c r="N87"/>
      <c r="O87"/>
      <c r="P87" s="10"/>
      <c r="S87" s="25" t="s">
        <v>21</v>
      </c>
      <c r="T87" s="25">
        <v>4057039</v>
      </c>
    </row>
    <row r="88" spans="3:20" ht="11.25" customHeight="1" x14ac:dyDescent="0.25">
      <c r="C88" s="39">
        <v>18807</v>
      </c>
      <c r="D88" s="3" t="s">
        <v>152</v>
      </c>
      <c r="E88"/>
      <c r="F88" s="13">
        <v>6857849</v>
      </c>
      <c r="G88" s="56">
        <v>6094357</v>
      </c>
      <c r="H88" s="13">
        <v>5609680</v>
      </c>
      <c r="I88" s="13">
        <v>5238033</v>
      </c>
      <c r="J88" s="13">
        <v>4983631</v>
      </c>
      <c r="K88"/>
      <c r="L88"/>
      <c r="M88"/>
      <c r="N88"/>
      <c r="O88"/>
      <c r="P88" s="10"/>
      <c r="S88" s="25" t="s">
        <v>22</v>
      </c>
      <c r="T88" s="25">
        <v>4057113</v>
      </c>
    </row>
    <row r="89" spans="3:20" ht="11.25" customHeight="1" x14ac:dyDescent="0.25">
      <c r="C89" s="39">
        <v>18851</v>
      </c>
      <c r="D89" s="3" t="s">
        <v>153</v>
      </c>
      <c r="E89"/>
      <c r="F89" s="13">
        <v>0</v>
      </c>
      <c r="G89" s="56">
        <v>455</v>
      </c>
      <c r="H89" s="13">
        <v>1507</v>
      </c>
      <c r="I89" s="13">
        <v>2511</v>
      </c>
      <c r="J89" s="13">
        <v>3556</v>
      </c>
      <c r="K89"/>
      <c r="L89"/>
      <c r="M89"/>
      <c r="N89"/>
      <c r="O89"/>
      <c r="P89" s="10"/>
      <c r="S89" s="25" t="s">
        <v>341</v>
      </c>
      <c r="T89" s="25">
        <v>4393379</v>
      </c>
    </row>
    <row r="90" spans="3:20" ht="11.25" customHeight="1" x14ac:dyDescent="0.25">
      <c r="C90" s="39">
        <v>18823</v>
      </c>
      <c r="D90" s="3" t="s">
        <v>154</v>
      </c>
      <c r="E90"/>
      <c r="F90" s="13">
        <v>552549</v>
      </c>
      <c r="G90" s="56">
        <v>531054</v>
      </c>
      <c r="H90" s="13">
        <v>454347</v>
      </c>
      <c r="I90" s="13">
        <v>355103</v>
      </c>
      <c r="J90" s="13">
        <v>393601</v>
      </c>
      <c r="K90"/>
      <c r="L90"/>
      <c r="M90"/>
      <c r="N90"/>
      <c r="O90"/>
      <c r="P90" s="10"/>
      <c r="S90" s="25" t="s">
        <v>289</v>
      </c>
      <c r="T90" s="25">
        <v>4056937</v>
      </c>
    </row>
    <row r="91" spans="3:20" ht="11.25" customHeight="1" x14ac:dyDescent="0.25">
      <c r="C91" s="39">
        <v>3706</v>
      </c>
      <c r="D91" s="23" t="s">
        <v>155</v>
      </c>
      <c r="E91" s="10"/>
      <c r="F91" s="92">
        <v>278297</v>
      </c>
      <c r="G91" s="93">
        <v>278297</v>
      </c>
      <c r="H91" s="92">
        <v>278297</v>
      </c>
      <c r="I91" s="92">
        <v>278297</v>
      </c>
      <c r="J91" s="92">
        <v>278297</v>
      </c>
      <c r="K91"/>
      <c r="L91"/>
      <c r="M91"/>
      <c r="N91"/>
      <c r="O91"/>
      <c r="P91" s="10"/>
      <c r="S91" s="25" t="s">
        <v>23</v>
      </c>
      <c r="T91" s="25">
        <v>4056982</v>
      </c>
    </row>
    <row r="92" spans="3:20" ht="11.25" customHeight="1" x14ac:dyDescent="0.25">
      <c r="C92" s="39">
        <v>220</v>
      </c>
      <c r="D92" s="98" t="s">
        <v>156</v>
      </c>
      <c r="E92" s="95"/>
      <c r="F92" s="96">
        <v>8666885</v>
      </c>
      <c r="G92" s="97">
        <v>7939854</v>
      </c>
      <c r="H92" s="96">
        <v>7298774</v>
      </c>
      <c r="I92" s="96">
        <v>6865551</v>
      </c>
      <c r="J92" s="96">
        <v>6646103</v>
      </c>
      <c r="K92"/>
      <c r="L92"/>
      <c r="M92"/>
      <c r="N92"/>
      <c r="O92"/>
      <c r="P92" s="10"/>
      <c r="S92" s="25" t="s">
        <v>24</v>
      </c>
      <c r="T92" s="25">
        <v>4004172</v>
      </c>
    </row>
    <row r="93" spans="3:20" ht="11.25" customHeight="1" x14ac:dyDescent="0.25">
      <c r="C93" s="39">
        <v>6361</v>
      </c>
      <c r="D93" s="3" t="s">
        <v>157</v>
      </c>
      <c r="E93"/>
      <c r="F93" s="13">
        <v>664213</v>
      </c>
      <c r="G93" s="56">
        <v>977662</v>
      </c>
      <c r="H93" s="13">
        <v>967481</v>
      </c>
      <c r="I93" s="13">
        <v>512453</v>
      </c>
      <c r="J93" s="13">
        <v>835644</v>
      </c>
      <c r="K93"/>
      <c r="L93"/>
      <c r="M93"/>
      <c r="N93"/>
      <c r="O93"/>
      <c r="P93" s="10"/>
      <c r="S93" s="25" t="s">
        <v>25</v>
      </c>
      <c r="T93" s="25">
        <v>4000672</v>
      </c>
    </row>
    <row r="94" spans="3:20" ht="11.25" customHeight="1" x14ac:dyDescent="0.25">
      <c r="C94" s="39">
        <v>6148</v>
      </c>
      <c r="D94" s="3" t="s">
        <v>158</v>
      </c>
      <c r="E94"/>
      <c r="F94" s="13">
        <v>3591648</v>
      </c>
      <c r="G94" s="56">
        <v>2816669</v>
      </c>
      <c r="H94" s="13">
        <v>2630063</v>
      </c>
      <c r="I94" s="13">
        <v>2670111</v>
      </c>
      <c r="J94" s="13">
        <v>2180750</v>
      </c>
      <c r="K94"/>
      <c r="L94"/>
      <c r="M94"/>
      <c r="N94"/>
      <c r="O94"/>
      <c r="P94" s="10"/>
      <c r="S94" s="25" t="s">
        <v>26</v>
      </c>
      <c r="T94" s="25">
        <v>4059402</v>
      </c>
    </row>
    <row r="95" spans="3:20" ht="11.25" customHeight="1" x14ac:dyDescent="0.25">
      <c r="C95" s="39">
        <v>18082</v>
      </c>
      <c r="D95" s="3" t="s">
        <v>159</v>
      </c>
      <c r="E95"/>
      <c r="F95" s="13">
        <v>551266</v>
      </c>
      <c r="G95" s="56">
        <v>422224</v>
      </c>
      <c r="H95" s="13">
        <v>359106</v>
      </c>
      <c r="I95" s="13">
        <v>323831</v>
      </c>
      <c r="J95" s="13">
        <v>278385</v>
      </c>
      <c r="K95"/>
      <c r="L95"/>
      <c r="M95"/>
      <c r="N95"/>
      <c r="O95"/>
      <c r="P95" s="10"/>
      <c r="S95" s="25" t="s">
        <v>27</v>
      </c>
      <c r="T95" s="25">
        <v>4057080</v>
      </c>
    </row>
    <row r="96" spans="3:20" ht="11.25" customHeight="1" x14ac:dyDescent="0.25">
      <c r="C96" s="39">
        <v>845</v>
      </c>
      <c r="D96" s="3" t="s">
        <v>173</v>
      </c>
      <c r="E96"/>
      <c r="F96" s="13">
        <v>3866718</v>
      </c>
      <c r="G96" s="56">
        <v>3456117</v>
      </c>
      <c r="H96" s="13">
        <v>3336136</v>
      </c>
      <c r="I96" s="13">
        <v>2906011</v>
      </c>
      <c r="J96" s="13">
        <v>2743045</v>
      </c>
      <c r="K96"/>
      <c r="L96"/>
      <c r="M96"/>
      <c r="N96"/>
      <c r="O96"/>
      <c r="P96" s="10"/>
      <c r="S96" s="25" t="s">
        <v>28</v>
      </c>
      <c r="T96" s="25">
        <v>4057041</v>
      </c>
    </row>
    <row r="97" spans="3:20" ht="11.25" customHeight="1" x14ac:dyDescent="0.25">
      <c r="C97" s="39">
        <v>49691</v>
      </c>
      <c r="D97" s="32" t="s">
        <v>192</v>
      </c>
      <c r="E97"/>
      <c r="F97" s="13">
        <v>2167524</v>
      </c>
      <c r="G97" s="56">
        <v>2049465</v>
      </c>
      <c r="H97" s="13">
        <v>1678698</v>
      </c>
      <c r="I97" s="13">
        <v>1688382</v>
      </c>
      <c r="J97" s="13">
        <v>1695253</v>
      </c>
      <c r="K97"/>
      <c r="L97"/>
      <c r="M97"/>
      <c r="N97"/>
      <c r="O97"/>
      <c r="P97" s="10"/>
      <c r="S97" s="25" t="s">
        <v>431</v>
      </c>
      <c r="T97" s="25">
        <v>4072145</v>
      </c>
    </row>
    <row r="98" spans="3:20" ht="11.25" customHeight="1" x14ac:dyDescent="0.25">
      <c r="C98" s="48">
        <v>47772</v>
      </c>
      <c r="D98" s="99" t="s">
        <v>193</v>
      </c>
      <c r="E98" s="10"/>
      <c r="F98" s="92">
        <v>55405</v>
      </c>
      <c r="G98" s="93">
        <v>59009</v>
      </c>
      <c r="H98" s="92">
        <v>63052</v>
      </c>
      <c r="I98" s="92">
        <v>64212</v>
      </c>
      <c r="J98" s="92">
        <v>66195</v>
      </c>
      <c r="K98"/>
      <c r="L98"/>
      <c r="M98"/>
      <c r="N98"/>
      <c r="O98"/>
      <c r="P98" s="10"/>
      <c r="S98" s="25" t="s">
        <v>29</v>
      </c>
      <c r="T98" s="25">
        <v>4057081</v>
      </c>
    </row>
    <row r="99" spans="3:20" ht="11.25" customHeight="1" x14ac:dyDescent="0.25">
      <c r="C99" s="39">
        <v>3800</v>
      </c>
      <c r="D99" s="94" t="s">
        <v>160</v>
      </c>
      <c r="E99" s="95"/>
      <c r="F99" s="96">
        <v>2222929</v>
      </c>
      <c r="G99" s="97">
        <v>2108474</v>
      </c>
      <c r="H99" s="96">
        <v>1741750</v>
      </c>
      <c r="I99" s="96">
        <v>1752594</v>
      </c>
      <c r="J99" s="96">
        <v>1761448</v>
      </c>
      <c r="K99"/>
      <c r="L99"/>
      <c r="M99"/>
      <c r="N99"/>
      <c r="O99"/>
      <c r="P99" s="10"/>
      <c r="S99" s="25" t="s">
        <v>281</v>
      </c>
      <c r="T99" s="25">
        <v>4420429</v>
      </c>
    </row>
    <row r="100" spans="3:20" ht="11.25" customHeight="1" x14ac:dyDescent="0.25">
      <c r="C100" s="39">
        <v>18081</v>
      </c>
      <c r="D100" s="3" t="s">
        <v>162</v>
      </c>
      <c r="E100"/>
      <c r="F100" s="13">
        <v>11529</v>
      </c>
      <c r="G100" s="56">
        <v>11529</v>
      </c>
      <c r="H100" s="13">
        <v>11529</v>
      </c>
      <c r="I100" s="13">
        <v>11529</v>
      </c>
      <c r="J100" s="13">
        <v>11529</v>
      </c>
      <c r="K100"/>
      <c r="L100"/>
      <c r="M100"/>
      <c r="N100"/>
      <c r="O100"/>
      <c r="P100" s="10"/>
      <c r="S100" s="25" t="s">
        <v>30</v>
      </c>
      <c r="T100" s="25">
        <v>103347</v>
      </c>
    </row>
    <row r="101" spans="3:20" ht="11.25" customHeight="1" x14ac:dyDescent="0.25">
      <c r="C101" s="39">
        <v>17860</v>
      </c>
      <c r="D101" s="3" t="s">
        <v>161</v>
      </c>
      <c r="E101"/>
      <c r="F101" s="13">
        <v>6101176</v>
      </c>
      <c r="G101" s="56">
        <v>5576120</v>
      </c>
      <c r="H101" s="13">
        <v>5089415</v>
      </c>
      <c r="I101" s="13">
        <v>4670134</v>
      </c>
      <c r="J101" s="13">
        <v>4516022</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547873</v>
      </c>
      <c r="G104" s="56">
        <v>485700</v>
      </c>
      <c r="H104" s="13">
        <v>503163</v>
      </c>
      <c r="I104" s="13">
        <v>428226</v>
      </c>
      <c r="J104" s="13">
        <v>523462</v>
      </c>
      <c r="K104"/>
      <c r="L104"/>
      <c r="M104"/>
      <c r="N104"/>
      <c r="O104"/>
      <c r="P104" s="10"/>
      <c r="S104" s="25" t="s">
        <v>410</v>
      </c>
      <c r="T104" s="25">
        <v>4057043</v>
      </c>
    </row>
    <row r="105" spans="3:20" ht="11.25" customHeight="1" x14ac:dyDescent="0.25">
      <c r="C105" s="39">
        <v>4993</v>
      </c>
      <c r="D105" s="3" t="s">
        <v>168</v>
      </c>
      <c r="E105"/>
      <c r="F105" s="13">
        <v>-952258</v>
      </c>
      <c r="G105" s="56">
        <v>-733799</v>
      </c>
      <c r="H105" s="13">
        <v>-673898</v>
      </c>
      <c r="I105" s="13">
        <v>-475724</v>
      </c>
      <c r="J105" s="13">
        <v>-466163</v>
      </c>
      <c r="K105"/>
      <c r="L105"/>
      <c r="M105"/>
      <c r="N105"/>
      <c r="O105"/>
      <c r="P105" s="10"/>
      <c r="S105" s="25" t="s">
        <v>261</v>
      </c>
      <c r="T105" s="25">
        <v>4057083</v>
      </c>
    </row>
    <row r="106" spans="3:20" ht="11.25" customHeight="1" x14ac:dyDescent="0.25">
      <c r="C106" s="39">
        <v>4992</v>
      </c>
      <c r="D106" s="3" t="s">
        <v>169</v>
      </c>
      <c r="E106"/>
      <c r="F106" s="13">
        <v>357561</v>
      </c>
      <c r="G106" s="56">
        <v>292194</v>
      </c>
      <c r="H106" s="13">
        <v>172446</v>
      </c>
      <c r="I106" s="13">
        <v>45646</v>
      </c>
      <c r="J106" s="13">
        <v>-58847</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-46824</v>
      </c>
      <c r="G108" s="56">
        <v>44095</v>
      </c>
      <c r="H108" s="13">
        <v>1711</v>
      </c>
      <c r="I108" s="13">
        <v>-1852</v>
      </c>
      <c r="J108" s="13">
        <v>-1548</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2.59749977144345</v>
      </c>
      <c r="G111" s="55">
        <v>2.47192010613173</v>
      </c>
      <c r="H111" s="14">
        <v>1.2893335032973601</v>
      </c>
      <c r="I111" s="14">
        <v>1.49873642795775</v>
      </c>
      <c r="J111" s="14">
        <v>1.45024865995076</v>
      </c>
      <c r="K111"/>
      <c r="L111"/>
      <c r="M111"/>
      <c r="N111"/>
      <c r="O111"/>
      <c r="P111" s="10"/>
      <c r="S111" s="25" t="s">
        <v>291</v>
      </c>
      <c r="T111" s="25">
        <v>4062444</v>
      </c>
    </row>
    <row r="112" spans="3:20" ht="11.25" customHeight="1" x14ac:dyDescent="0.25">
      <c r="C112" s="39">
        <v>284</v>
      </c>
      <c r="D112" s="3" t="s">
        <v>166</v>
      </c>
      <c r="E112"/>
      <c r="F112" s="14">
        <v>9.8525589140266003</v>
      </c>
      <c r="G112" s="55">
        <v>10.4039836133203</v>
      </c>
      <c r="H112" s="14">
        <v>5.3374790606301001</v>
      </c>
      <c r="I112" s="14">
        <v>5.6813248085227199</v>
      </c>
      <c r="J112" s="14">
        <v>5.3480478117794803</v>
      </c>
      <c r="K112"/>
      <c r="L112"/>
      <c r="M112"/>
      <c r="N112"/>
      <c r="O112"/>
      <c r="P112" s="10"/>
      <c r="S112" s="25" t="s">
        <v>36</v>
      </c>
      <c r="T112" s="25">
        <v>4057103</v>
      </c>
    </row>
    <row r="113" spans="2:20" ht="11.25" customHeight="1" x14ac:dyDescent="0.25">
      <c r="C113" s="39">
        <v>18791</v>
      </c>
      <c r="D113" s="76" t="s">
        <v>172</v>
      </c>
      <c r="E113" s="61"/>
      <c r="F113" s="100">
        <v>3.6680995572851902</v>
      </c>
      <c r="G113" s="101">
        <v>3.5185576911404599</v>
      </c>
      <c r="H113" s="100">
        <v>1.8481891947051301</v>
      </c>
      <c r="I113" s="100">
        <v>2.18097821013659</v>
      </c>
      <c r="J113" s="100">
        <v>2.1154153279486501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8B458B9-D546-4519-A47E-6C6A78783AA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729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31AA1-21FF-42B1-AEAA-77B2E77B2369}">
  <sheetPr codeName="Sheet31">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PPL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_xll.SNL.Clients.Office.Excel.Functions.SNLTable(1,PPL!F20:G20,PPL!C24:C35,PPL!F21:G21,,"Options:Curr=USD,Mag=SNLstandard,ConvMethod=SNLrecommended")</f>
        <v>SNLTable</v>
      </c>
      <c r="D20" s="10"/>
      <c r="E20" s="10"/>
      <c r="F20" s="22">
        <f>VLOOKUP(V40,S:T,2,FALSE)</f>
        <v>4057058</v>
      </c>
      <c r="G20" s="51">
        <f>F20</f>
        <v>4057058</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PPL Corporation</v>
      </c>
    </row>
    <row r="25" spans="3:27" ht="11.25" customHeight="1" x14ac:dyDescent="0.25">
      <c r="C25" s="39">
        <v>44942</v>
      </c>
      <c r="D25" s="23" t="s">
        <v>126</v>
      </c>
      <c r="E25" s="10"/>
      <c r="F25" s="74" t="s">
        <v>284</v>
      </c>
      <c r="G25" s="75" t="s">
        <v>284</v>
      </c>
      <c r="H25" s="129"/>
      <c r="I25"/>
      <c r="J25"/>
      <c r="K25"/>
      <c r="L25"/>
      <c r="M25"/>
      <c r="N25"/>
      <c r="O25"/>
      <c r="P25" s="10"/>
    </row>
    <row r="26" spans="3:27" ht="11.25" customHeight="1" x14ac:dyDescent="0.25">
      <c r="C26" s="39">
        <v>44944</v>
      </c>
      <c r="D26" s="76" t="s">
        <v>125</v>
      </c>
      <c r="E26" s="61"/>
      <c r="F26" s="77">
        <v>42156</v>
      </c>
      <c r="G26" s="78">
        <v>44718</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382</v>
      </c>
      <c r="G34" s="52" t="s">
        <v>373</v>
      </c>
      <c r="H34" s="129"/>
      <c r="I34"/>
      <c r="J34"/>
      <c r="K34"/>
      <c r="L34"/>
      <c r="M34"/>
      <c r="N34"/>
      <c r="O34"/>
      <c r="P34" s="10"/>
    </row>
    <row r="35" spans="3:24" ht="11.25" customHeight="1" x14ac:dyDescent="0.25">
      <c r="C35" s="39">
        <v>44948</v>
      </c>
      <c r="D35" s="23" t="s">
        <v>125</v>
      </c>
      <c r="E35" s="10"/>
      <c r="F35" s="30">
        <v>42291</v>
      </c>
      <c r="G35" s="53"/>
      <c r="H35" s="130"/>
      <c r="I35" s="10"/>
      <c r="J35"/>
      <c r="K35"/>
      <c r="L35"/>
      <c r="M35"/>
      <c r="N35"/>
      <c r="O35"/>
      <c r="P35" s="10"/>
    </row>
    <row r="36" spans="3:24" ht="11.25" hidden="1" customHeight="1" outlineLevel="1" x14ac:dyDescent="0.25">
      <c r="C36" s="12" t="str">
        <f>_xll.SNL.Clients.Office.Excel.Functions.SNLTable(1,PPL!F36:J36,PPL!C41:C113,PPL!F37:J37,,"Options:Curr=USD,Mag=SNLstandard,ConvMethod=SNLrecommended")</f>
        <v>SNLTable</v>
      </c>
      <c r="E36"/>
      <c r="F36" s="11">
        <f>F20</f>
        <v>4057058</v>
      </c>
      <c r="G36" s="54">
        <f>F20</f>
        <v>4057058</v>
      </c>
      <c r="H36" s="11">
        <f>F20</f>
        <v>4057058</v>
      </c>
      <c r="I36" s="11">
        <f>F20</f>
        <v>4057058</v>
      </c>
      <c r="J36" s="11">
        <f>F20</f>
        <v>4057058</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PPL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54.889804407823704</v>
      </c>
      <c r="G42" s="55">
        <v>45.6042831810121</v>
      </c>
      <c r="H42" s="31">
        <v>35.947314535543299</v>
      </c>
      <c r="I42" s="14">
        <v>34.604880365730601</v>
      </c>
      <c r="J42" s="14">
        <v>33.590335872143797</v>
      </c>
      <c r="K42"/>
      <c r="L42"/>
      <c r="M42"/>
      <c r="N42"/>
      <c r="O42"/>
      <c r="P42" s="10"/>
      <c r="S42" s="25" t="s">
        <v>335</v>
      </c>
      <c r="T42" s="25">
        <v>4056935</v>
      </c>
      <c r="V42" s="8" t="str">
        <f>_xll.SNL.Clients.Office.Excel.Functions.SNLTable(1,PPL!X42,PPL!W48:W56,PPL!X43,,"Options:Curr=USD,Mag=SNLstandard,ConvMethod=SNLrecommended")</f>
        <v>SNLTable</v>
      </c>
      <c r="W42" s="3"/>
      <c r="X42" s="7">
        <f>F36</f>
        <v>4057058</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45.110195592176296</v>
      </c>
      <c r="G44" s="55">
        <v>54.3957168189879</v>
      </c>
      <c r="H44" s="31">
        <v>64.052685464456701</v>
      </c>
      <c r="I44" s="14">
        <v>65.395119634269406</v>
      </c>
      <c r="J44" s="14">
        <v>66.409664127856203</v>
      </c>
      <c r="K44"/>
      <c r="L44"/>
      <c r="M44"/>
      <c r="N44"/>
      <c r="O44"/>
      <c r="P44" s="10"/>
      <c r="S44" s="25" t="s">
        <v>408</v>
      </c>
      <c r="T44" s="25">
        <v>4024697</v>
      </c>
      <c r="V44" s="3"/>
      <c r="W44" s="3"/>
      <c r="X44" s="7">
        <v>1</v>
      </c>
    </row>
    <row r="45" spans="3:24" ht="11.25" customHeight="1" x14ac:dyDescent="0.25">
      <c r="C45" s="39">
        <v>18861</v>
      </c>
      <c r="D45" s="3" t="s">
        <v>163</v>
      </c>
      <c r="E45"/>
      <c r="F45" s="14">
        <v>42.850285988560501</v>
      </c>
      <c r="G45" s="55">
        <v>46.668258082116999</v>
      </c>
      <c r="H45" s="31">
        <v>57.552782312736902</v>
      </c>
      <c r="I45" s="14">
        <v>59.576678738942</v>
      </c>
      <c r="J45" s="14">
        <v>61.9521787988513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2.7227533460803102</v>
      </c>
      <c r="G47" s="55">
        <v>2.50157728706625</v>
      </c>
      <c r="H47" s="14">
        <v>2.8571428571428599</v>
      </c>
      <c r="I47" s="14">
        <v>2.96157840083074</v>
      </c>
      <c r="J47" s="14">
        <v>3.20552486187845</v>
      </c>
      <c r="K47"/>
      <c r="L47"/>
      <c r="M47"/>
      <c r="N47"/>
      <c r="O47"/>
      <c r="P47" s="10"/>
      <c r="S47" s="25" t="s">
        <v>215</v>
      </c>
      <c r="T47" s="25">
        <v>4056955</v>
      </c>
      <c r="V47" s="3"/>
      <c r="W47" s="3"/>
      <c r="X47" s="7"/>
    </row>
    <row r="48" spans="3:24" ht="11.25" customHeight="1" x14ac:dyDescent="0.25">
      <c r="C48" s="39">
        <v>18778</v>
      </c>
      <c r="D48" s="3" t="s">
        <v>197</v>
      </c>
      <c r="E48"/>
      <c r="F48" s="14">
        <v>2.7227533460803102</v>
      </c>
      <c r="G48" s="55">
        <v>2.50157728706625</v>
      </c>
      <c r="H48" s="14">
        <v>2.8571428571428599</v>
      </c>
      <c r="I48" s="14">
        <v>2.96157840083074</v>
      </c>
      <c r="J48" s="14">
        <v>3.20552486187845</v>
      </c>
      <c r="K48" s="4"/>
      <c r="L48" s="4"/>
      <c r="M48" s="4"/>
      <c r="N48" s="4"/>
      <c r="O48" s="4"/>
      <c r="P48" s="44"/>
      <c r="Q48" s="44"/>
      <c r="S48" s="25" t="s">
        <v>5</v>
      </c>
      <c r="T48" s="25">
        <v>4022309</v>
      </c>
      <c r="V48" s="17" t="s">
        <v>174</v>
      </c>
      <c r="W48" s="114">
        <v>7597</v>
      </c>
      <c r="X48" s="20">
        <v>543000</v>
      </c>
    </row>
    <row r="49" spans="3:28" ht="11.25" customHeight="1" x14ac:dyDescent="0.25">
      <c r="C49" s="39">
        <v>7270</v>
      </c>
      <c r="D49" s="3" t="s">
        <v>148</v>
      </c>
      <c r="E49"/>
      <c r="F49" s="14">
        <v>4.1395793499044</v>
      </c>
      <c r="G49" s="55">
        <v>4.20820189274448</v>
      </c>
      <c r="H49" s="14">
        <v>4.4557344064386299</v>
      </c>
      <c r="I49" s="14">
        <v>4.5898234683281398</v>
      </c>
      <c r="J49" s="14">
        <v>4.3485016648168697</v>
      </c>
      <c r="K49"/>
      <c r="L49"/>
      <c r="M49"/>
      <c r="N49"/>
      <c r="O49"/>
      <c r="P49" s="10"/>
      <c r="S49" s="25" t="s">
        <v>6</v>
      </c>
      <c r="T49" s="25">
        <v>4057038</v>
      </c>
      <c r="V49" s="17" t="s">
        <v>175</v>
      </c>
      <c r="W49" s="114">
        <v>7598</v>
      </c>
      <c r="X49" s="20">
        <v>353000</v>
      </c>
    </row>
    <row r="50" spans="3:28" ht="11.25" customHeight="1" x14ac:dyDescent="0.25">
      <c r="C50" s="39">
        <v>11512</v>
      </c>
      <c r="D50" s="3" t="s">
        <v>198</v>
      </c>
      <c r="E50"/>
      <c r="F50" s="14">
        <v>4.9655831739961798</v>
      </c>
      <c r="G50" s="55">
        <v>4.20820189274448</v>
      </c>
      <c r="H50" s="14">
        <v>4.4557344064386299</v>
      </c>
      <c r="I50" s="14">
        <v>4.5898234683281398</v>
      </c>
      <c r="J50" s="14">
        <v>4.3485016648168697</v>
      </c>
      <c r="K50"/>
      <c r="L50"/>
      <c r="M50"/>
      <c r="N50"/>
      <c r="O50"/>
      <c r="P50" s="10"/>
      <c r="S50" s="25" t="s">
        <v>269</v>
      </c>
      <c r="T50" s="25">
        <v>4135391</v>
      </c>
      <c r="V50" s="18" t="s">
        <v>176</v>
      </c>
      <c r="W50" s="115">
        <v>7599</v>
      </c>
      <c r="X50" s="20">
        <v>650000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550000</v>
      </c>
    </row>
    <row r="52" spans="3:28" ht="11.25" customHeight="1" x14ac:dyDescent="0.25">
      <c r="C52" s="39">
        <v>18788</v>
      </c>
      <c r="D52" s="3" t="s">
        <v>210</v>
      </c>
      <c r="E52"/>
      <c r="F52" s="14">
        <v>6.2686489607390303</v>
      </c>
      <c r="G52" s="55">
        <v>8.5462425037481307</v>
      </c>
      <c r="H52" s="14">
        <v>5.1520377060284499</v>
      </c>
      <c r="I52" s="14">
        <v>4.9581447963800898</v>
      </c>
      <c r="J52" s="14">
        <v>5.20909903011741</v>
      </c>
      <c r="K52"/>
      <c r="L52"/>
      <c r="M52"/>
      <c r="N52"/>
      <c r="O52"/>
      <c r="P52" s="10"/>
      <c r="S52" s="25" t="s">
        <v>7</v>
      </c>
      <c r="T52" s="25">
        <v>4007308</v>
      </c>
      <c r="V52" s="19" t="s">
        <v>178</v>
      </c>
      <c r="W52" s="114">
        <v>7601</v>
      </c>
      <c r="X52" s="20">
        <v>904000</v>
      </c>
    </row>
    <row r="53" spans="3:28" ht="11.25" customHeight="1" x14ac:dyDescent="0.25">
      <c r="C53" s="39">
        <v>18794</v>
      </c>
      <c r="D53" s="3" t="s">
        <v>199</v>
      </c>
      <c r="E53"/>
      <c r="F53" s="14">
        <v>5.2982791586998097</v>
      </c>
      <c r="G53" s="55">
        <v>5.1498422712933802</v>
      </c>
      <c r="H53" s="14">
        <v>3.74144869215292</v>
      </c>
      <c r="I53" s="14">
        <v>3.77050882658359</v>
      </c>
      <c r="J53" s="14">
        <v>3.77016574585635</v>
      </c>
      <c r="K53"/>
      <c r="L53"/>
      <c r="M53"/>
      <c r="N53"/>
      <c r="O53"/>
      <c r="P53" s="10"/>
      <c r="S53" s="25" t="s">
        <v>217</v>
      </c>
      <c r="T53" s="25">
        <v>4272394</v>
      </c>
      <c r="V53" s="17" t="s">
        <v>179</v>
      </c>
      <c r="W53" s="114">
        <v>7602</v>
      </c>
      <c r="X53" s="20">
        <v>8320000</v>
      </c>
    </row>
    <row r="54" spans="3:28" ht="11.25" customHeight="1" x14ac:dyDescent="0.25">
      <c r="C54" s="39">
        <v>18792</v>
      </c>
      <c r="D54" s="3" t="s">
        <v>200</v>
      </c>
      <c r="E54"/>
      <c r="F54" s="14">
        <v>16.563970784633401</v>
      </c>
      <c r="G54" s="55">
        <v>11.5387778149344</v>
      </c>
      <c r="H54" s="14">
        <v>11.9421299720072</v>
      </c>
      <c r="I54" s="14">
        <v>12.174309833447399</v>
      </c>
      <c r="J54" s="14">
        <v>12.283645895856001</v>
      </c>
      <c r="K54"/>
      <c r="L54"/>
      <c r="M54"/>
      <c r="N54"/>
      <c r="O54"/>
      <c r="P54" s="10"/>
      <c r="S54" s="25" t="s">
        <v>8</v>
      </c>
      <c r="T54" s="25">
        <v>4006321</v>
      </c>
      <c r="V54" s="26" t="s">
        <v>183</v>
      </c>
      <c r="W54" s="116"/>
      <c r="X54" s="20"/>
    </row>
    <row r="55" spans="3:28" ht="11.25" customHeight="1" x14ac:dyDescent="0.25">
      <c r="C55" s="39">
        <v>11576</v>
      </c>
      <c r="D55" s="3" t="s">
        <v>201</v>
      </c>
      <c r="E55"/>
      <c r="F55" s="14">
        <v>5.3403441682600397</v>
      </c>
      <c r="G55" s="55">
        <v>5.3312302839116699</v>
      </c>
      <c r="H55" s="14">
        <v>3.44164989939638</v>
      </c>
      <c r="I55" s="14">
        <v>3.92938733125649</v>
      </c>
      <c r="J55" s="14">
        <v>3.7314095449500599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89</v>
      </c>
    </row>
    <row r="57" spans="3:28" ht="11.25" customHeight="1" x14ac:dyDescent="0.25">
      <c r="C57" s="39">
        <v>6419</v>
      </c>
      <c r="D57" s="3" t="s">
        <v>164</v>
      </c>
      <c r="E57"/>
      <c r="F57" s="14">
        <v>2.15540249677142</v>
      </c>
      <c r="G57" s="55">
        <v>1.3882431086017899</v>
      </c>
      <c r="H57" s="14">
        <v>0.56469387755101996</v>
      </c>
      <c r="I57" s="14">
        <v>0.53298268682884098</v>
      </c>
      <c r="J57" s="14">
        <v>0.57022122793934904</v>
      </c>
      <c r="K57"/>
      <c r="L57"/>
      <c r="M57"/>
      <c r="N57"/>
      <c r="O57"/>
      <c r="P57" s="10"/>
      <c r="S57" s="25" t="s">
        <v>338</v>
      </c>
      <c r="T57" s="25">
        <v>4963960</v>
      </c>
    </row>
    <row r="58" spans="3:28" ht="11.25" customHeight="1" x14ac:dyDescent="0.25">
      <c r="C58" s="39">
        <v>4963</v>
      </c>
      <c r="D58" s="3" t="s">
        <v>202</v>
      </c>
      <c r="E58"/>
      <c r="F58" s="14">
        <v>0.82183196094148503</v>
      </c>
      <c r="G58" s="55">
        <v>1.19277648994242</v>
      </c>
      <c r="H58" s="14">
        <v>1.78184897236548</v>
      </c>
      <c r="I58" s="14">
        <v>1.8897658059535001</v>
      </c>
      <c r="J58" s="14">
        <v>1.9770467428677601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543000</v>
      </c>
      <c r="G61" s="56">
        <v>2242000</v>
      </c>
      <c r="H61" s="13">
        <v>2323000</v>
      </c>
      <c r="I61" s="13">
        <v>1960000</v>
      </c>
      <c r="J61" s="13">
        <v>1428000</v>
      </c>
      <c r="K61"/>
      <c r="L61"/>
      <c r="M61"/>
      <c r="N61"/>
      <c r="O61"/>
      <c r="P61" s="10"/>
      <c r="S61" s="25" t="s">
        <v>409</v>
      </c>
      <c r="T61" s="25">
        <v>4086899</v>
      </c>
      <c r="V61" s="28" t="s">
        <v>148</v>
      </c>
      <c r="X61" s="27">
        <f>IF(ISNUMBER(F49),F49,NA())</f>
        <v>4.1395793499044</v>
      </c>
      <c r="Y61" s="27">
        <f>IF(ISNUMBER(G49),G49,NA())</f>
        <v>4.20820189274448</v>
      </c>
      <c r="Z61" s="27">
        <f>IF(ISNUMBER(H49),H49,NA())</f>
        <v>4.4557344064386299</v>
      </c>
      <c r="AA61" s="27">
        <f>IF(ISNUMBER(I49),I49,NA())</f>
        <v>4.5898234683281398</v>
      </c>
      <c r="AB61" s="27">
        <f>IF(ISNUMBER(J49),J49,NA())</f>
        <v>4.3485016648168697</v>
      </c>
    </row>
    <row r="62" spans="3:28" ht="11.25" customHeight="1" x14ac:dyDescent="0.25">
      <c r="C62" s="39">
        <v>7598</v>
      </c>
      <c r="D62" s="3" t="s">
        <v>204</v>
      </c>
      <c r="E62"/>
      <c r="F62" s="13">
        <v>353000</v>
      </c>
      <c r="G62" s="56">
        <v>1374000</v>
      </c>
      <c r="H62" s="13">
        <v>1574000</v>
      </c>
      <c r="I62" s="13">
        <v>1266000</v>
      </c>
      <c r="J62" s="13">
        <v>430000</v>
      </c>
      <c r="K62"/>
      <c r="L62"/>
      <c r="M62"/>
      <c r="N62"/>
      <c r="O62"/>
      <c r="P62" s="10"/>
      <c r="S62" s="25" t="s">
        <v>11</v>
      </c>
      <c r="T62" s="25">
        <v>4056975</v>
      </c>
      <c r="V62" s="118" t="s">
        <v>187</v>
      </c>
    </row>
    <row r="63" spans="3:28" ht="11.25" customHeight="1" x14ac:dyDescent="0.25">
      <c r="C63" s="39">
        <v>7599</v>
      </c>
      <c r="D63" s="3" t="s">
        <v>205</v>
      </c>
      <c r="E63"/>
      <c r="F63" s="13">
        <v>650000</v>
      </c>
      <c r="G63" s="56">
        <v>2552000</v>
      </c>
      <c r="H63" s="13">
        <v>1274000</v>
      </c>
      <c r="I63" s="13">
        <v>1248000</v>
      </c>
      <c r="J63" s="13">
        <v>1278000</v>
      </c>
      <c r="K63"/>
      <c r="L63"/>
      <c r="M63"/>
      <c r="N63"/>
      <c r="O63"/>
      <c r="P63" s="10"/>
      <c r="S63" s="25" t="s">
        <v>270</v>
      </c>
      <c r="T63" s="25">
        <v>4098671</v>
      </c>
      <c r="V63" s="28" t="s">
        <v>188</v>
      </c>
    </row>
    <row r="64" spans="3:28" ht="11.25" customHeight="1" x14ac:dyDescent="0.25">
      <c r="C64" s="39">
        <v>7600</v>
      </c>
      <c r="D64" s="3" t="s">
        <v>206</v>
      </c>
      <c r="E64"/>
      <c r="F64" s="13">
        <v>550000</v>
      </c>
      <c r="G64" s="56">
        <v>950000</v>
      </c>
      <c r="H64" s="13">
        <v>2254000</v>
      </c>
      <c r="I64" s="13">
        <v>1274000</v>
      </c>
      <c r="J64" s="13">
        <v>1150000</v>
      </c>
      <c r="K64"/>
      <c r="L64"/>
      <c r="M64"/>
      <c r="N64"/>
      <c r="O64"/>
      <c r="P64" s="10"/>
      <c r="S64" s="25" t="s">
        <v>395</v>
      </c>
      <c r="T64" s="25">
        <v>4545218</v>
      </c>
      <c r="V64" s="28" t="s">
        <v>189</v>
      </c>
    </row>
    <row r="65" spans="3:28" ht="11.25" customHeight="1" x14ac:dyDescent="0.25">
      <c r="C65" s="39">
        <v>7601</v>
      </c>
      <c r="D65" s="3" t="s">
        <v>207</v>
      </c>
      <c r="E65"/>
      <c r="F65" s="13">
        <v>904000</v>
      </c>
      <c r="G65" s="56">
        <v>883000</v>
      </c>
      <c r="H65" s="13">
        <v>932000</v>
      </c>
      <c r="I65" s="13">
        <v>2233000</v>
      </c>
      <c r="J65" s="13">
        <v>1274000</v>
      </c>
      <c r="K65"/>
      <c r="L65"/>
      <c r="M65"/>
      <c r="N65"/>
      <c r="O65"/>
      <c r="P65" s="10"/>
      <c r="S65" s="25" t="s">
        <v>218</v>
      </c>
      <c r="T65" s="25">
        <v>4057157</v>
      </c>
      <c r="V65" s="28" t="s">
        <v>164</v>
      </c>
      <c r="X65" s="27">
        <f>IF(ISNUMBER(F57),F57,NA())</f>
        <v>2.15540249677142</v>
      </c>
      <c r="Y65" s="27">
        <f>IF(ISNUMBER(G57),G57,NA())</f>
        <v>1.3882431086017899</v>
      </c>
      <c r="Z65" s="27">
        <f>IF(ISNUMBER(H57),H57,NA())</f>
        <v>0.56469387755101996</v>
      </c>
      <c r="AA65" s="27">
        <f>IF(ISNUMBER(I57),I57,NA())</f>
        <v>0.53298268682884098</v>
      </c>
      <c r="AB65" s="27">
        <f>IF(ISNUMBER(J57),J57,NA())</f>
        <v>0.57022122793934904</v>
      </c>
    </row>
    <row r="66" spans="3:28" ht="11.25" customHeight="1" x14ac:dyDescent="0.25">
      <c r="C66" s="39">
        <v>7602</v>
      </c>
      <c r="D66" s="3" t="s">
        <v>208</v>
      </c>
      <c r="E66"/>
      <c r="F66" s="13">
        <v>8320000</v>
      </c>
      <c r="G66" s="56">
        <v>7856000</v>
      </c>
      <c r="H66" s="13">
        <v>14687000</v>
      </c>
      <c r="I66" s="13">
        <v>14048000</v>
      </c>
      <c r="J66" s="13">
        <v>15715000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54.889804407823704</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5783000</v>
      </c>
      <c r="G69" s="56">
        <v>5474000</v>
      </c>
      <c r="H69" s="13">
        <v>7769000</v>
      </c>
      <c r="I69" s="13">
        <v>7785000</v>
      </c>
      <c r="J69" s="13">
        <v>7447000</v>
      </c>
      <c r="K69" s="4"/>
      <c r="L69" s="4"/>
      <c r="M69" s="4"/>
      <c r="N69"/>
      <c r="O69"/>
      <c r="P69" s="10"/>
      <c r="S69" s="25" t="s">
        <v>340</v>
      </c>
      <c r="T69" s="25">
        <v>4057049</v>
      </c>
      <c r="V69" s="28" t="str">
        <f>"Total Debt -"</f>
        <v>Total Debt -</v>
      </c>
      <c r="X69" s="47">
        <f>F44</f>
        <v>45.110195592176296</v>
      </c>
    </row>
    <row r="70" spans="3:28" ht="11.25" customHeight="1" x14ac:dyDescent="0.25">
      <c r="C70" s="39">
        <v>18630</v>
      </c>
      <c r="D70" s="3" t="s">
        <v>135</v>
      </c>
      <c r="F70" s="13">
        <v>1462000</v>
      </c>
      <c r="G70" s="56">
        <v>1266000</v>
      </c>
      <c r="H70" s="13">
        <v>1432000</v>
      </c>
      <c r="I70" s="13">
        <v>1544000</v>
      </c>
      <c r="J70" s="13">
        <v>1444000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6.2686489607390303</v>
      </c>
      <c r="Y71" s="27">
        <f>IF(ISNUMBER(G52),G52,NA())</f>
        <v>8.5462425037481307</v>
      </c>
      <c r="Z71" s="27">
        <f>IF(ISNUMBER(H52),H52,NA())</f>
        <v>5.1520377060284499</v>
      </c>
      <c r="AA71" s="27">
        <f>IF(ISNUMBER(I52),I52,NA())</f>
        <v>4.9581447963800898</v>
      </c>
      <c r="AB71" s="27">
        <f>IF(ISNUMBER(J52),J52,NA())</f>
        <v>5.20909903011741</v>
      </c>
    </row>
    <row r="72" spans="3:28" ht="11.25" customHeight="1" x14ac:dyDescent="0.25">
      <c r="C72" s="39">
        <v>18632</v>
      </c>
      <c r="D72" s="3" t="s">
        <v>137</v>
      </c>
      <c r="E72" s="5"/>
      <c r="F72" s="13">
        <v>1571000</v>
      </c>
      <c r="G72" s="56">
        <v>1420000</v>
      </c>
      <c r="H72" s="13">
        <v>1985000</v>
      </c>
      <c r="I72" s="13">
        <v>1983000</v>
      </c>
      <c r="J72" s="13">
        <v>1802000</v>
      </c>
      <c r="K72"/>
      <c r="L72"/>
      <c r="M72"/>
      <c r="N72"/>
      <c r="O72"/>
      <c r="P72" s="10"/>
      <c r="S72" s="25" t="s">
        <v>271</v>
      </c>
      <c r="T72" s="25">
        <v>4082886</v>
      </c>
    </row>
    <row r="73" spans="3:28" ht="11.25" customHeight="1" x14ac:dyDescent="0.25">
      <c r="C73" s="39">
        <v>18636</v>
      </c>
      <c r="D73" s="3" t="s">
        <v>138</v>
      </c>
      <c r="F73" s="13">
        <v>1082000</v>
      </c>
      <c r="G73" s="56">
        <v>1022000</v>
      </c>
      <c r="H73" s="13">
        <v>1199000</v>
      </c>
      <c r="I73" s="13">
        <v>1094000</v>
      </c>
      <c r="J73" s="13">
        <v>1008000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4322000</v>
      </c>
      <c r="G75" s="56">
        <v>3888000</v>
      </c>
      <c r="H75" s="13">
        <v>4929000</v>
      </c>
      <c r="I75" s="13">
        <v>4933000</v>
      </c>
      <c r="J75" s="13">
        <v>4546000</v>
      </c>
      <c r="K75"/>
      <c r="L75"/>
      <c r="M75"/>
      <c r="N75"/>
      <c r="O75"/>
      <c r="P75" s="10"/>
      <c r="S75" s="25" t="s">
        <v>16</v>
      </c>
      <c r="T75" s="25">
        <v>4056958</v>
      </c>
    </row>
    <row r="76" spans="3:28" ht="11.25" customHeight="1" x14ac:dyDescent="0.25">
      <c r="C76" s="39">
        <v>6200</v>
      </c>
      <c r="D76" s="3" t="s">
        <v>141</v>
      </c>
      <c r="F76" s="13">
        <v>2165000</v>
      </c>
      <c r="G76" s="56">
        <v>2668000</v>
      </c>
      <c r="H76" s="13">
        <v>4429000</v>
      </c>
      <c r="I76" s="13">
        <v>4420000</v>
      </c>
      <c r="J76" s="13">
        <v>3918000</v>
      </c>
      <c r="K76"/>
      <c r="L76"/>
      <c r="M76"/>
      <c r="N76"/>
      <c r="O76"/>
      <c r="P76" s="10"/>
      <c r="S76" s="25" t="s">
        <v>312</v>
      </c>
      <c r="T76" s="25">
        <v>4246977</v>
      </c>
    </row>
    <row r="77" spans="3:28" ht="11.25" customHeight="1" x14ac:dyDescent="0.25">
      <c r="C77" s="39">
        <v>28017</v>
      </c>
      <c r="D77" s="3" t="s">
        <v>150</v>
      </c>
      <c r="E77"/>
      <c r="F77" s="13">
        <v>2597000</v>
      </c>
      <c r="G77" s="56">
        <v>2668000</v>
      </c>
      <c r="H77" s="13">
        <v>4429000</v>
      </c>
      <c r="I77" s="13">
        <v>4420000</v>
      </c>
      <c r="J77" s="13">
        <v>3918000</v>
      </c>
      <c r="K77"/>
      <c r="L77"/>
      <c r="M77"/>
      <c r="N77"/>
      <c r="O77"/>
      <c r="P77" s="10"/>
      <c r="S77" s="25" t="s">
        <v>272</v>
      </c>
      <c r="T77" s="25">
        <v>4142320</v>
      </c>
    </row>
    <row r="78" spans="3:28" ht="11.25" customHeight="1" x14ac:dyDescent="0.25">
      <c r="C78" s="39">
        <v>4424</v>
      </c>
      <c r="D78" s="3" t="s">
        <v>142</v>
      </c>
      <c r="F78" s="13">
        <v>521000</v>
      </c>
      <c r="G78" s="56">
        <v>954000</v>
      </c>
      <c r="H78" s="13">
        <v>2155000</v>
      </c>
      <c r="I78" s="13">
        <v>2285000</v>
      </c>
      <c r="J78" s="13">
        <v>1912000</v>
      </c>
      <c r="K78"/>
      <c r="L78"/>
      <c r="M78"/>
      <c r="N78"/>
      <c r="O78"/>
      <c r="P78" s="10"/>
      <c r="S78" s="25" t="s">
        <v>273</v>
      </c>
      <c r="T78" s="25">
        <v>4237697</v>
      </c>
    </row>
    <row r="79" spans="3:28" ht="11.25" customHeight="1" x14ac:dyDescent="0.25">
      <c r="C79" s="39">
        <v>4427</v>
      </c>
      <c r="D79" s="3" t="s">
        <v>143</v>
      </c>
      <c r="F79" s="13">
        <v>503000</v>
      </c>
      <c r="G79" s="56">
        <v>314000</v>
      </c>
      <c r="H79" s="13">
        <v>409000</v>
      </c>
      <c r="I79" s="13">
        <v>458000</v>
      </c>
      <c r="J79" s="13">
        <v>784000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18000</v>
      </c>
      <c r="G81" s="93">
        <v>640000</v>
      </c>
      <c r="H81" s="92">
        <v>1746000</v>
      </c>
      <c r="I81" s="92">
        <v>1827000</v>
      </c>
      <c r="J81" s="92">
        <v>1128000</v>
      </c>
      <c r="K81"/>
      <c r="L81"/>
      <c r="M81"/>
      <c r="N81"/>
      <c r="O81"/>
      <c r="P81" s="10"/>
      <c r="S81" s="25" t="s">
        <v>275</v>
      </c>
      <c r="T81" s="25">
        <v>4276419</v>
      </c>
    </row>
    <row r="82" spans="3:20" ht="11.25" customHeight="1" x14ac:dyDescent="0.25">
      <c r="C82" s="39">
        <v>833</v>
      </c>
      <c r="D82" s="94" t="s">
        <v>146</v>
      </c>
      <c r="E82" s="95"/>
      <c r="F82" s="96">
        <v>-1480000</v>
      </c>
      <c r="G82" s="97">
        <v>1469000</v>
      </c>
      <c r="H82" s="96">
        <v>1746000</v>
      </c>
      <c r="I82" s="96">
        <v>1827000</v>
      </c>
      <c r="J82" s="96">
        <v>1128000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-1480000</v>
      </c>
      <c r="G84" s="56">
        <v>1469000</v>
      </c>
      <c r="H84" s="13">
        <v>1746000</v>
      </c>
      <c r="I84" s="13">
        <v>1827000</v>
      </c>
      <c r="J84" s="13">
        <v>1128000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5007000</v>
      </c>
      <c r="G87" s="56">
        <v>20900000</v>
      </c>
      <c r="H87" s="13">
        <v>2767000</v>
      </c>
      <c r="I87" s="13">
        <v>2432000</v>
      </c>
      <c r="J87" s="13">
        <v>2294000</v>
      </c>
      <c r="K87"/>
      <c r="L87"/>
      <c r="M87"/>
      <c r="N87"/>
      <c r="O87"/>
      <c r="P87" s="10"/>
      <c r="S87" s="25" t="s">
        <v>21</v>
      </c>
      <c r="T87" s="25">
        <v>4057039</v>
      </c>
    </row>
    <row r="88" spans="3:20" ht="11.25" customHeight="1" x14ac:dyDescent="0.25">
      <c r="C88" s="39">
        <v>18807</v>
      </c>
      <c r="D88" s="3" t="s">
        <v>152</v>
      </c>
      <c r="E88"/>
      <c r="F88" s="13">
        <v>25532000</v>
      </c>
      <c r="G88" s="56">
        <v>24587000</v>
      </c>
      <c r="H88" s="13">
        <v>36578000</v>
      </c>
      <c r="I88" s="13">
        <v>34458000</v>
      </c>
      <c r="J88" s="13">
        <v>33092000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1059000</v>
      </c>
      <c r="G91" s="93">
        <v>1067000</v>
      </c>
      <c r="H91" s="92">
        <v>3940000</v>
      </c>
      <c r="I91" s="92">
        <v>3878000</v>
      </c>
      <c r="J91" s="92">
        <v>3955000</v>
      </c>
      <c r="K91"/>
      <c r="L91"/>
      <c r="M91"/>
      <c r="N91"/>
      <c r="O91"/>
      <c r="P91" s="10"/>
      <c r="S91" s="25" t="s">
        <v>23</v>
      </c>
      <c r="T91" s="25">
        <v>4056982</v>
      </c>
    </row>
    <row r="92" spans="3:20" ht="11.25" customHeight="1" x14ac:dyDescent="0.25">
      <c r="C92" s="39">
        <v>220</v>
      </c>
      <c r="D92" s="98" t="s">
        <v>156</v>
      </c>
      <c r="E92" s="95"/>
      <c r="F92" s="96">
        <v>33223000</v>
      </c>
      <c r="G92" s="97">
        <v>48116000</v>
      </c>
      <c r="H92" s="96">
        <v>45680000</v>
      </c>
      <c r="I92" s="96">
        <v>43396000</v>
      </c>
      <c r="J92" s="96">
        <v>41479000</v>
      </c>
      <c r="K92"/>
      <c r="L92"/>
      <c r="M92"/>
      <c r="N92"/>
      <c r="O92"/>
      <c r="P92" s="10"/>
      <c r="S92" s="25" t="s">
        <v>24</v>
      </c>
      <c r="T92" s="25">
        <v>4004172</v>
      </c>
    </row>
    <row r="93" spans="3:20" ht="11.25" customHeight="1" x14ac:dyDescent="0.25">
      <c r="C93" s="39">
        <v>6361</v>
      </c>
      <c r="D93" s="3" t="s">
        <v>157</v>
      </c>
      <c r="E93"/>
      <c r="F93" s="13">
        <v>2323000</v>
      </c>
      <c r="G93" s="56">
        <v>15055000</v>
      </c>
      <c r="H93" s="13">
        <v>4900000</v>
      </c>
      <c r="I93" s="13">
        <v>4563000</v>
      </c>
      <c r="J93" s="13">
        <v>4023000</v>
      </c>
      <c r="K93"/>
      <c r="L93"/>
      <c r="M93"/>
      <c r="N93"/>
      <c r="O93"/>
      <c r="P93" s="10"/>
      <c r="S93" s="25" t="s">
        <v>25</v>
      </c>
      <c r="T93" s="25">
        <v>4000672</v>
      </c>
    </row>
    <row r="94" spans="3:20" ht="11.25" customHeight="1" x14ac:dyDescent="0.25">
      <c r="C94" s="39">
        <v>6148</v>
      </c>
      <c r="D94" s="3" t="s">
        <v>158</v>
      </c>
      <c r="E94"/>
      <c r="F94" s="13">
        <v>10713000</v>
      </c>
      <c r="G94" s="56">
        <v>13685000</v>
      </c>
      <c r="H94" s="13">
        <v>20799000</v>
      </c>
      <c r="I94" s="13">
        <v>20069000</v>
      </c>
      <c r="J94" s="13">
        <v>19847000</v>
      </c>
      <c r="K94"/>
      <c r="L94"/>
      <c r="M94"/>
      <c r="N94"/>
      <c r="O94"/>
      <c r="P94" s="10"/>
      <c r="S94" s="25" t="s">
        <v>26</v>
      </c>
      <c r="T94" s="25">
        <v>4059402</v>
      </c>
    </row>
    <row r="95" spans="3:20" ht="11.25" customHeight="1" x14ac:dyDescent="0.25">
      <c r="C95" s="39">
        <v>18082</v>
      </c>
      <c r="D95" s="3" t="s">
        <v>159</v>
      </c>
      <c r="E95"/>
      <c r="F95" s="13">
        <v>589000</v>
      </c>
      <c r="G95" s="56">
        <v>626000</v>
      </c>
      <c r="H95" s="13">
        <v>619000</v>
      </c>
      <c r="I95" s="13">
        <v>700000</v>
      </c>
      <c r="J95" s="13">
        <v>753000</v>
      </c>
      <c r="K95"/>
      <c r="L95"/>
      <c r="M95"/>
      <c r="N95"/>
      <c r="O95"/>
      <c r="P95" s="10"/>
      <c r="S95" s="25" t="s">
        <v>27</v>
      </c>
      <c r="T95" s="25">
        <v>4057080</v>
      </c>
    </row>
    <row r="96" spans="3:20" ht="11.25" customHeight="1" x14ac:dyDescent="0.25">
      <c r="C96" s="39">
        <v>845</v>
      </c>
      <c r="D96" s="3" t="s">
        <v>173</v>
      </c>
      <c r="E96"/>
      <c r="F96" s="13">
        <v>11278000</v>
      </c>
      <c r="G96" s="56">
        <v>15951000</v>
      </c>
      <c r="H96" s="13">
        <v>23148000</v>
      </c>
      <c r="I96" s="13">
        <v>22029000</v>
      </c>
      <c r="J96" s="13">
        <v>21275000</v>
      </c>
      <c r="K96"/>
      <c r="L96"/>
      <c r="M96"/>
      <c r="N96"/>
      <c r="O96"/>
      <c r="P96" s="10"/>
      <c r="S96" s="25" t="s">
        <v>28</v>
      </c>
      <c r="T96" s="25">
        <v>4057041</v>
      </c>
    </row>
    <row r="97" spans="3:20" ht="11.25" customHeight="1" x14ac:dyDescent="0.25">
      <c r="C97" s="39">
        <v>49691</v>
      </c>
      <c r="D97" s="32" t="s">
        <v>192</v>
      </c>
      <c r="E97"/>
      <c r="F97" s="13">
        <v>13723000</v>
      </c>
      <c r="G97" s="56">
        <v>13373000</v>
      </c>
      <c r="H97" s="13">
        <v>12991000</v>
      </c>
      <c r="I97" s="13">
        <v>11657000</v>
      </c>
      <c r="J97" s="13">
        <v>10761000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13723000</v>
      </c>
      <c r="G99" s="97">
        <v>13373000</v>
      </c>
      <c r="H99" s="96">
        <v>12991000</v>
      </c>
      <c r="I99" s="96">
        <v>11657000</v>
      </c>
      <c r="J99" s="96">
        <v>10761000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25001000</v>
      </c>
      <c r="G101" s="56">
        <v>29324000</v>
      </c>
      <c r="H101" s="13">
        <v>36139000</v>
      </c>
      <c r="I101" s="13">
        <v>33686000</v>
      </c>
      <c r="J101" s="13">
        <v>32036000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2270000</v>
      </c>
      <c r="G104" s="56">
        <v>2746000</v>
      </c>
      <c r="H104" s="13">
        <v>2427000</v>
      </c>
      <c r="I104" s="13">
        <v>2821000</v>
      </c>
      <c r="J104" s="13">
        <v>2461000</v>
      </c>
      <c r="K104"/>
      <c r="L104"/>
      <c r="M104"/>
      <c r="N104"/>
      <c r="O104"/>
      <c r="P104" s="10"/>
      <c r="S104" s="25" t="s">
        <v>410</v>
      </c>
      <c r="T104" s="25">
        <v>4057043</v>
      </c>
    </row>
    <row r="105" spans="3:20" ht="11.25" customHeight="1" x14ac:dyDescent="0.25">
      <c r="C105" s="39">
        <v>4993</v>
      </c>
      <c r="D105" s="3" t="s">
        <v>168</v>
      </c>
      <c r="E105"/>
      <c r="F105" s="13">
        <v>7957000</v>
      </c>
      <c r="G105" s="56">
        <v>-3258000</v>
      </c>
      <c r="H105" s="13">
        <v>-3080000</v>
      </c>
      <c r="I105" s="13">
        <v>-3361000</v>
      </c>
      <c r="J105" s="13">
        <v>-3161000</v>
      </c>
      <c r="K105"/>
      <c r="L105"/>
      <c r="M105"/>
      <c r="N105"/>
      <c r="O105"/>
      <c r="P105" s="10"/>
      <c r="S105" s="25" t="s">
        <v>261</v>
      </c>
      <c r="T105" s="25">
        <v>4057083</v>
      </c>
    </row>
    <row r="106" spans="3:20" ht="11.25" customHeight="1" x14ac:dyDescent="0.25">
      <c r="C106" s="39">
        <v>4992</v>
      </c>
      <c r="D106" s="3" t="s">
        <v>169</v>
      </c>
      <c r="E106"/>
      <c r="F106" s="13">
        <v>-7390000</v>
      </c>
      <c r="G106" s="56">
        <v>386000</v>
      </c>
      <c r="H106" s="13">
        <v>836000</v>
      </c>
      <c r="I106" s="13">
        <v>690000</v>
      </c>
      <c r="J106" s="13">
        <v>824000</v>
      </c>
      <c r="K106"/>
      <c r="L106"/>
      <c r="M106"/>
      <c r="N106"/>
      <c r="O106"/>
      <c r="P106" s="10"/>
      <c r="S106" s="25" t="s">
        <v>33</v>
      </c>
      <c r="T106" s="25">
        <v>4057044</v>
      </c>
    </row>
    <row r="107" spans="3:20" ht="11.25" customHeight="1" x14ac:dyDescent="0.25">
      <c r="C107" s="39">
        <v>4994</v>
      </c>
      <c r="D107" s="3" t="s">
        <v>170</v>
      </c>
      <c r="E107"/>
      <c r="F107" s="13">
        <v>8000</v>
      </c>
      <c r="G107" s="56">
        <v>17000</v>
      </c>
      <c r="H107" s="13">
        <v>10000</v>
      </c>
      <c r="I107" s="13">
        <v>-18000</v>
      </c>
      <c r="J107" s="13">
        <v>15000</v>
      </c>
      <c r="K107"/>
      <c r="L107"/>
      <c r="M107"/>
      <c r="N107"/>
      <c r="O107"/>
      <c r="P107" s="10"/>
      <c r="S107" s="25" t="s">
        <v>262</v>
      </c>
      <c r="T107" s="25">
        <v>4057126</v>
      </c>
    </row>
    <row r="108" spans="3:20" ht="11.25" customHeight="1" x14ac:dyDescent="0.25">
      <c r="C108" s="39">
        <v>4995</v>
      </c>
      <c r="D108" s="3" t="s">
        <v>171</v>
      </c>
      <c r="E108"/>
      <c r="F108" s="13">
        <v>2845000</v>
      </c>
      <c r="G108" s="56">
        <v>-109000</v>
      </c>
      <c r="H108" s="13">
        <v>193000</v>
      </c>
      <c r="I108" s="13">
        <v>132000</v>
      </c>
      <c r="J108" s="13">
        <v>139000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-3.7143816213401299</v>
      </c>
      <c r="G111" s="55">
        <v>3.13102786806629</v>
      </c>
      <c r="H111" s="14">
        <v>3.9265072975464999</v>
      </c>
      <c r="I111" s="14">
        <v>4.28125778057675</v>
      </c>
      <c r="J111" s="14">
        <v>2.8261291676322999</v>
      </c>
      <c r="K111"/>
      <c r="L111"/>
      <c r="M111"/>
      <c r="N111"/>
      <c r="O111"/>
      <c r="P111" s="10"/>
      <c r="S111" s="25" t="s">
        <v>291</v>
      </c>
      <c r="T111" s="25">
        <v>4062444</v>
      </c>
    </row>
    <row r="112" spans="3:20" ht="11.25" customHeight="1" x14ac:dyDescent="0.25">
      <c r="C112" s="39">
        <v>284</v>
      </c>
      <c r="D112" s="3" t="s">
        <v>166</v>
      </c>
      <c r="E112"/>
      <c r="F112" s="14">
        <v>-10.8365367014461</v>
      </c>
      <c r="G112" s="55">
        <v>11.0548793106692</v>
      </c>
      <c r="H112" s="14">
        <v>14.4354188627767</v>
      </c>
      <c r="I112" s="14">
        <v>16.094080338266401</v>
      </c>
      <c r="J112" s="14">
        <v>10.840681386799901</v>
      </c>
      <c r="K112"/>
      <c r="L112"/>
      <c r="M112"/>
      <c r="N112"/>
      <c r="O112"/>
      <c r="P112" s="10"/>
      <c r="S112" s="25" t="s">
        <v>36</v>
      </c>
      <c r="T112" s="25">
        <v>4057103</v>
      </c>
    </row>
    <row r="113" spans="2:20" ht="11.25" customHeight="1" x14ac:dyDescent="0.25">
      <c r="C113" s="39">
        <v>18791</v>
      </c>
      <c r="D113" s="76" t="s">
        <v>172</v>
      </c>
      <c r="E113" s="61"/>
      <c r="F113" s="100">
        <v>-5.4353564427795602</v>
      </c>
      <c r="G113" s="101">
        <v>4.0704219010311098</v>
      </c>
      <c r="H113" s="100">
        <v>5.0009129673587296</v>
      </c>
      <c r="I113" s="100">
        <v>5.4919289385877903</v>
      </c>
      <c r="J113" s="100">
        <v>3.6606143211799602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3706E430-B29B-4CE1-8C32-30A3635CFA8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231F9-57D3-46D9-8B76-FBB0CBE6B00C}">
  <sheetPr codeName="Sheet32">
    <outlinePr summaryRight="0"/>
    <pageSetUpPr autoPageBreaks="0"/>
  </sheetPr>
  <dimension ref="A1:AB460"/>
  <sheetViews>
    <sheetView showGridLines="0" topLeftCell="A4" zoomScaleNormal="100" workbookViewId="0">
      <selection activeCell="I29" sqref="I29"/>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99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Public Service Enterprise Group Incorporated</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_xll.SNL.Clients.Office.Excel.Functions.SNLTable(1,PEG!F20:G20,PEG!C24:C35,PEG!F21:G21,,"Options:Curr=USD,Mag=SNLstandard,ConvMethod=SNLrecommended")</f>
        <v>SNLTable</v>
      </c>
      <c r="D20" s="10"/>
      <c r="E20" s="10"/>
      <c r="F20" s="22">
        <f>VLOOKUP(V40,S:T,2,FALSE)</f>
        <v>4050911</v>
      </c>
      <c r="G20" s="51">
        <f>F20</f>
        <v>4050911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Public Service Enterprise Group Incorporated</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42129</v>
      </c>
      <c r="G26" s="78"/>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382</v>
      </c>
      <c r="G28" s="52" t="s">
        <v>374</v>
      </c>
      <c r="H28" s="129"/>
      <c r="I28"/>
      <c r="J28"/>
      <c r="K28"/>
      <c r="L28"/>
      <c r="M28"/>
      <c r="N28"/>
      <c r="O28"/>
      <c r="P28" s="10"/>
    </row>
    <row r="29" spans="3:27" ht="11.25" customHeight="1" x14ac:dyDescent="0.25">
      <c r="C29" s="48">
        <v>44952</v>
      </c>
      <c r="D29" s="76" t="s">
        <v>125</v>
      </c>
      <c r="E29" s="61"/>
      <c r="F29" s="77">
        <v>42677</v>
      </c>
      <c r="G29" s="78">
        <v>44477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39255</v>
      </c>
      <c r="G35" s="53">
        <v>44477</v>
      </c>
      <c r="H35" s="130"/>
      <c r="I35" s="10"/>
      <c r="J35"/>
      <c r="K35"/>
      <c r="L35"/>
      <c r="M35"/>
      <c r="N35"/>
      <c r="O35"/>
      <c r="P35" s="10"/>
    </row>
    <row r="36" spans="3:24" ht="11.25" hidden="1" customHeight="1" outlineLevel="1" x14ac:dyDescent="0.25">
      <c r="C36" s="12" t="str">
        <f>_xll.SNL.Clients.Office.Excel.Functions.SNLTable(1,PEG!F36:J36,PEG!C41:C113,PEG!F37:J37,,"Options:Curr=USD,Mag=SNLstandard,ConvMethod=SNLrecommended")</f>
        <v>SNLTable</v>
      </c>
      <c r="E36"/>
      <c r="F36" s="11">
        <f>F20</f>
        <v>4050911</v>
      </c>
      <c r="G36" s="54">
        <f>F20</f>
        <v>4050911</v>
      </c>
      <c r="H36" s="11">
        <f>F20</f>
        <v>4050911</v>
      </c>
      <c r="I36" s="11">
        <f>F20</f>
        <v>4050911</v>
      </c>
      <c r="J36" s="11">
        <f>F20</f>
        <v>4050911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Public Service Enterprise Group Incorporated</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42.340175953079203</v>
      </c>
      <c r="G42" s="55">
        <v>47.694924357711898</v>
      </c>
      <c r="H42" s="31">
        <v>47.7228161174015</v>
      </c>
      <c r="I42" s="14">
        <v>48.156087757494603</v>
      </c>
      <c r="J42" s="14">
        <v>50.427910703230303</v>
      </c>
      <c r="K42"/>
      <c r="L42"/>
      <c r="M42"/>
      <c r="N42"/>
      <c r="O42"/>
      <c r="P42" s="10"/>
      <c r="S42" s="25" t="s">
        <v>335</v>
      </c>
      <c r="T42" s="25">
        <v>4056935</v>
      </c>
      <c r="V42" s="8" t="str">
        <f>_xll.SNL.Clients.Office.Excel.Functions.SNLTable(1,PEG!X42,PEG!W48:W56,PEG!X43,,"Options:Curr=USD,Mag=SNLstandard,ConvMethod=SNLrecommended")</f>
        <v>SNLTable</v>
      </c>
      <c r="W42" s="3"/>
      <c r="X42" s="7">
        <f>F36</f>
        <v>4050911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57.659824046920797</v>
      </c>
      <c r="G44" s="55">
        <v>52.305075642288102</v>
      </c>
      <c r="H44" s="31">
        <v>52.2771838825985</v>
      </c>
      <c r="I44" s="14">
        <v>51.843912242505397</v>
      </c>
      <c r="J44" s="14">
        <v>49.572089296769697</v>
      </c>
      <c r="K44"/>
      <c r="L44"/>
      <c r="M44"/>
      <c r="N44"/>
      <c r="O44"/>
      <c r="P44" s="10"/>
      <c r="S44" s="25" t="s">
        <v>408</v>
      </c>
      <c r="T44" s="25">
        <v>4024697</v>
      </c>
      <c r="V44" s="3"/>
      <c r="W44" s="3"/>
      <c r="X44" s="7">
        <v>1</v>
      </c>
    </row>
    <row r="45" spans="3:24" ht="11.25" customHeight="1" x14ac:dyDescent="0.25">
      <c r="C45" s="39">
        <v>18861</v>
      </c>
      <c r="D45" s="3" t="s">
        <v>163</v>
      </c>
      <c r="E45"/>
      <c r="F45" s="14">
        <v>45.190615835777102</v>
      </c>
      <c r="G45" s="55">
        <v>44.006803330051</v>
      </c>
      <c r="H45" s="31">
        <v>44.329179581251204</v>
      </c>
      <c r="I45" s="14">
        <v>44.106514821637901</v>
      </c>
      <c r="J45" s="14">
        <v>43.952802359882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-1.421926910299</v>
      </c>
      <c r="G47" s="55">
        <v>3.5748031496063</v>
      </c>
      <c r="H47" s="14">
        <v>3.1440129449838201</v>
      </c>
      <c r="I47" s="14">
        <v>4.1109123434704804</v>
      </c>
      <c r="J47" s="14">
        <v>2.9403292181070002</v>
      </c>
      <c r="K47"/>
      <c r="L47"/>
      <c r="M47"/>
      <c r="N47"/>
      <c r="O47"/>
      <c r="P47" s="10"/>
      <c r="S47" s="25" t="s">
        <v>215</v>
      </c>
      <c r="T47" s="25">
        <v>4056955</v>
      </c>
      <c r="V47" s="3"/>
      <c r="W47" s="3"/>
      <c r="X47" s="7"/>
    </row>
    <row r="48" spans="3:24" ht="11.25" customHeight="1" x14ac:dyDescent="0.25">
      <c r="C48" s="39">
        <v>18778</v>
      </c>
      <c r="D48" s="3" t="s">
        <v>197</v>
      </c>
      <c r="E48"/>
      <c r="F48" s="14">
        <v>-1.421926910299</v>
      </c>
      <c r="G48" s="55">
        <v>3.5748031496063</v>
      </c>
      <c r="H48" s="14">
        <v>3.1440129449838201</v>
      </c>
      <c r="I48" s="14">
        <v>4.1109123434704804</v>
      </c>
      <c r="J48" s="14">
        <v>2.9403292181070002</v>
      </c>
      <c r="K48" s="4"/>
      <c r="L48" s="4"/>
      <c r="M48" s="4"/>
      <c r="N48" s="4"/>
      <c r="O48" s="4"/>
      <c r="P48" s="44"/>
      <c r="Q48" s="44"/>
      <c r="S48" s="25" t="s">
        <v>5</v>
      </c>
      <c r="T48" s="25">
        <v>4022309</v>
      </c>
      <c r="V48" s="17" t="s">
        <v>174</v>
      </c>
      <c r="W48" s="114">
        <v>7597</v>
      </c>
      <c r="X48" s="20">
        <v>4219000</v>
      </c>
    </row>
    <row r="49" spans="3:28" ht="11.25" customHeight="1" x14ac:dyDescent="0.25">
      <c r="C49" s="39">
        <v>7270</v>
      </c>
      <c r="D49" s="3" t="s">
        <v>148</v>
      </c>
      <c r="E49"/>
      <c r="F49" s="14">
        <v>1.54991243432574</v>
      </c>
      <c r="G49" s="55">
        <v>7.2833333333333297</v>
      </c>
      <c r="H49" s="14">
        <v>6.9332161687170499</v>
      </c>
      <c r="I49" s="14">
        <v>7.7226890756302504</v>
      </c>
      <c r="J49" s="14">
        <v>9.8312020460358092</v>
      </c>
      <c r="K49"/>
      <c r="L49"/>
      <c r="M49"/>
      <c r="N49"/>
      <c r="O49"/>
      <c r="P49" s="10"/>
      <c r="S49" s="25" t="s">
        <v>6</v>
      </c>
      <c r="T49" s="25">
        <v>4057038</v>
      </c>
      <c r="V49" s="17" t="s">
        <v>175</v>
      </c>
      <c r="W49" s="114">
        <v>7598</v>
      </c>
      <c r="X49" s="20">
        <v>1575000</v>
      </c>
    </row>
    <row r="50" spans="3:28" ht="11.25" customHeight="1" x14ac:dyDescent="0.25">
      <c r="C50" s="39">
        <v>11512</v>
      </c>
      <c r="D50" s="3" t="s">
        <v>198</v>
      </c>
      <c r="E50"/>
      <c r="F50" s="14">
        <v>6.6900175131348503</v>
      </c>
      <c r="G50" s="55">
        <v>7.0733333333333297</v>
      </c>
      <c r="H50" s="14">
        <v>7.6397188049209097</v>
      </c>
      <c r="I50" s="14">
        <v>7.6092436974789903</v>
      </c>
      <c r="J50" s="14">
        <v>9.8618925831202002</v>
      </c>
      <c r="K50"/>
      <c r="L50"/>
      <c r="M50"/>
      <c r="N50"/>
      <c r="O50"/>
      <c r="P50" s="10"/>
      <c r="S50" s="25" t="s">
        <v>269</v>
      </c>
      <c r="T50" s="25">
        <v>4135391</v>
      </c>
      <c r="V50" s="18" t="s">
        <v>176</v>
      </c>
      <c r="W50" s="115">
        <v>7599</v>
      </c>
      <c r="X50" s="20">
        <v>1500000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900000</v>
      </c>
    </row>
    <row r="52" spans="3:28" ht="11.25" customHeight="1" x14ac:dyDescent="0.25">
      <c r="C52" s="39">
        <v>18788</v>
      </c>
      <c r="D52" s="3" t="s">
        <v>210</v>
      </c>
      <c r="E52"/>
      <c r="F52" s="14">
        <v>20.792231638418102</v>
      </c>
      <c r="G52" s="55">
        <v>3.9249427917620099</v>
      </c>
      <c r="H52" s="14">
        <v>4.0386882129277604</v>
      </c>
      <c r="I52" s="14">
        <v>3.8981909684439602</v>
      </c>
      <c r="J52" s="14">
        <v>3.2296436004162299</v>
      </c>
      <c r="K52"/>
      <c r="L52"/>
      <c r="M52"/>
      <c r="N52"/>
      <c r="O52"/>
      <c r="P52" s="10"/>
      <c r="S52" s="25" t="s">
        <v>7</v>
      </c>
      <c r="T52" s="25">
        <v>4007308</v>
      </c>
      <c r="V52" s="19" t="s">
        <v>178</v>
      </c>
      <c r="W52" s="114">
        <v>7601</v>
      </c>
      <c r="X52" s="20">
        <v>875000</v>
      </c>
    </row>
    <row r="53" spans="3:28" ht="11.25" customHeight="1" x14ac:dyDescent="0.25">
      <c r="C53" s="39">
        <v>18794</v>
      </c>
      <c r="D53" s="3" t="s">
        <v>199</v>
      </c>
      <c r="E53"/>
      <c r="F53" s="14">
        <v>6.0192644483362496</v>
      </c>
      <c r="G53" s="55">
        <v>5.7383333333333297</v>
      </c>
      <c r="H53" s="14">
        <v>6.5465729349736401</v>
      </c>
      <c r="I53" s="14">
        <v>7.7752100840336098</v>
      </c>
      <c r="J53" s="14">
        <v>9.5649999999999995</v>
      </c>
      <c r="K53"/>
      <c r="L53"/>
      <c r="M53"/>
      <c r="N53"/>
      <c r="O53"/>
      <c r="P53" s="10"/>
      <c r="S53" s="25" t="s">
        <v>217</v>
      </c>
      <c r="T53" s="25">
        <v>4272394</v>
      </c>
      <c r="V53" s="17" t="s">
        <v>179</v>
      </c>
      <c r="W53" s="114">
        <v>7602</v>
      </c>
      <c r="X53" s="20">
        <v>10486000</v>
      </c>
    </row>
    <row r="54" spans="3:28" ht="11.25" customHeight="1" x14ac:dyDescent="0.25">
      <c r="C54" s="39">
        <v>18792</v>
      </c>
      <c r="D54" s="3" t="s">
        <v>200</v>
      </c>
      <c r="E54"/>
      <c r="F54" s="14">
        <v>15.4066667119538</v>
      </c>
      <c r="G54" s="55">
        <v>16.371268656716399</v>
      </c>
      <c r="H54" s="14">
        <v>19.500866931845799</v>
      </c>
      <c r="I54" s="14">
        <v>21.926411835517001</v>
      </c>
      <c r="J54" s="14">
        <v>26.903481745504301</v>
      </c>
      <c r="K54"/>
      <c r="L54"/>
      <c r="M54"/>
      <c r="N54"/>
      <c r="O54"/>
      <c r="P54" s="10"/>
      <c r="S54" s="25" t="s">
        <v>8</v>
      </c>
      <c r="T54" s="25">
        <v>4006321</v>
      </c>
      <c r="V54" s="26" t="s">
        <v>183</v>
      </c>
      <c r="W54" s="116"/>
      <c r="X54" s="20"/>
    </row>
    <row r="55" spans="3:28" ht="11.25" customHeight="1" x14ac:dyDescent="0.25">
      <c r="C55" s="39">
        <v>11576</v>
      </c>
      <c r="D55" s="3" t="s">
        <v>201</v>
      </c>
      <c r="E55"/>
      <c r="F55" s="14">
        <v>4.0402802101576203</v>
      </c>
      <c r="G55" s="55">
        <v>6.17</v>
      </c>
      <c r="H55" s="14">
        <v>6.9384885764499096</v>
      </c>
      <c r="I55" s="14">
        <v>7.1197478991596599</v>
      </c>
      <c r="J55" s="14">
        <v>9.3401534526854206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99</v>
      </c>
    </row>
    <row r="57" spans="3:28" ht="11.25" customHeight="1" x14ac:dyDescent="0.25">
      <c r="C57" s="39">
        <v>6419</v>
      </c>
      <c r="D57" s="3" t="s">
        <v>164</v>
      </c>
      <c r="E57"/>
      <c r="F57" s="14">
        <v>0.88376696832579205</v>
      </c>
      <c r="G57" s="55">
        <v>0.65737051792828705</v>
      </c>
      <c r="H57" s="14">
        <v>0.64018228650683595</v>
      </c>
      <c r="I57" s="14">
        <v>0.71063829787234001</v>
      </c>
      <c r="J57" s="14">
        <v>0.794625719769674</v>
      </c>
      <c r="K57"/>
      <c r="L57"/>
      <c r="M57"/>
      <c r="N57"/>
      <c r="O57"/>
      <c r="P57" s="10"/>
      <c r="S57" s="25" t="s">
        <v>338</v>
      </c>
      <c r="T57" s="25">
        <v>4963960</v>
      </c>
    </row>
    <row r="58" spans="3:28" ht="11.25" customHeight="1" x14ac:dyDescent="0.25">
      <c r="C58" s="39">
        <v>4963</v>
      </c>
      <c r="D58" s="3" t="s">
        <v>202</v>
      </c>
      <c r="E58"/>
      <c r="F58" s="14">
        <v>1.36182296716997</v>
      </c>
      <c r="G58" s="55">
        <v>1.0966591591591599</v>
      </c>
      <c r="H58" s="14">
        <v>1.0954337596924899</v>
      </c>
      <c r="I58" s="14">
        <v>1.07658064964874</v>
      </c>
      <c r="J58" s="14">
        <v>0.983028814905756</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4219000</v>
      </c>
      <c r="G61" s="56">
        <v>2747000</v>
      </c>
      <c r="H61" s="13">
        <v>2480000</v>
      </c>
      <c r="I61" s="13">
        <v>2310000</v>
      </c>
      <c r="J61" s="13">
        <v>1543000</v>
      </c>
      <c r="K61"/>
      <c r="L61"/>
      <c r="M61"/>
      <c r="N61"/>
      <c r="O61"/>
      <c r="P61" s="10"/>
      <c r="S61" s="25" t="s">
        <v>409</v>
      </c>
      <c r="T61" s="25">
        <v>4086899</v>
      </c>
      <c r="V61" s="28" t="s">
        <v>148</v>
      </c>
      <c r="X61" s="27">
        <f>IF(ISNUMBER(F49),F49,NA())</f>
        <v>1.54991243432574</v>
      </c>
      <c r="Y61" s="27">
        <f>IF(ISNUMBER(G49),G49,NA())</f>
        <v>7.2833333333333297</v>
      </c>
      <c r="Z61" s="27">
        <f>IF(ISNUMBER(H49),H49,NA())</f>
        <v>6.9332161687170499</v>
      </c>
      <c r="AA61" s="27">
        <f>IF(ISNUMBER(I49),I49,NA())</f>
        <v>7.7226890756302504</v>
      </c>
      <c r="AB61" s="27">
        <f>IF(ISNUMBER(J49),J49,NA())</f>
        <v>9.8312020460358092</v>
      </c>
    </row>
    <row r="62" spans="3:28" ht="11.25" customHeight="1" x14ac:dyDescent="0.25">
      <c r="C62" s="39">
        <v>7598</v>
      </c>
      <c r="D62" s="3" t="s">
        <v>204</v>
      </c>
      <c r="E62"/>
      <c r="F62" s="13">
        <v>1575000</v>
      </c>
      <c r="G62" s="56">
        <v>744000</v>
      </c>
      <c r="H62" s="13">
        <v>1684000</v>
      </c>
      <c r="I62" s="13">
        <v>1365000</v>
      </c>
      <c r="J62" s="13">
        <v>1644000</v>
      </c>
      <c r="K62"/>
      <c r="L62"/>
      <c r="M62"/>
      <c r="N62"/>
      <c r="O62"/>
      <c r="P62" s="10"/>
      <c r="S62" s="25" t="s">
        <v>11</v>
      </c>
      <c r="T62" s="25">
        <v>4056975</v>
      </c>
      <c r="V62" s="118" t="s">
        <v>187</v>
      </c>
    </row>
    <row r="63" spans="3:28" ht="11.25" customHeight="1" x14ac:dyDescent="0.25">
      <c r="C63" s="39">
        <v>7599</v>
      </c>
      <c r="D63" s="3" t="s">
        <v>205</v>
      </c>
      <c r="E63"/>
      <c r="F63" s="13">
        <v>1500000</v>
      </c>
      <c r="G63" s="56">
        <v>1775000</v>
      </c>
      <c r="H63" s="13">
        <v>744000</v>
      </c>
      <c r="I63" s="13">
        <v>1684000</v>
      </c>
      <c r="J63" s="13">
        <v>665000</v>
      </c>
      <c r="K63"/>
      <c r="L63"/>
      <c r="M63"/>
      <c r="N63"/>
      <c r="O63"/>
      <c r="P63" s="10"/>
      <c r="S63" s="25" t="s">
        <v>270</v>
      </c>
      <c r="T63" s="25">
        <v>4098671</v>
      </c>
      <c r="V63" s="28" t="s">
        <v>188</v>
      </c>
    </row>
    <row r="64" spans="3:28" ht="11.25" customHeight="1" x14ac:dyDescent="0.25">
      <c r="C64" s="39">
        <v>7600</v>
      </c>
      <c r="D64" s="3" t="s">
        <v>206</v>
      </c>
      <c r="E64"/>
      <c r="F64" s="13">
        <v>900000</v>
      </c>
      <c r="G64" s="56">
        <v>1500000</v>
      </c>
      <c r="H64" s="13">
        <v>1775000</v>
      </c>
      <c r="I64" s="13">
        <v>700000</v>
      </c>
      <c r="J64" s="13">
        <v>1684000</v>
      </c>
      <c r="K64"/>
      <c r="L64"/>
      <c r="M64"/>
      <c r="N64"/>
      <c r="O64"/>
      <c r="P64" s="10"/>
      <c r="S64" s="25" t="s">
        <v>395</v>
      </c>
      <c r="T64" s="25">
        <v>4545218</v>
      </c>
      <c r="V64" s="28" t="s">
        <v>189</v>
      </c>
    </row>
    <row r="65" spans="3:28" ht="11.25" customHeight="1" x14ac:dyDescent="0.25">
      <c r="C65" s="39">
        <v>7601</v>
      </c>
      <c r="D65" s="3" t="s">
        <v>207</v>
      </c>
      <c r="E65"/>
      <c r="F65" s="13">
        <v>875000</v>
      </c>
      <c r="G65" s="56">
        <v>900000</v>
      </c>
      <c r="H65" s="13">
        <v>1500000</v>
      </c>
      <c r="I65" s="13">
        <v>1775000</v>
      </c>
      <c r="J65" s="13">
        <v>700000</v>
      </c>
      <c r="K65"/>
      <c r="L65"/>
      <c r="M65"/>
      <c r="N65"/>
      <c r="O65"/>
      <c r="P65" s="10"/>
      <c r="S65" s="25" t="s">
        <v>218</v>
      </c>
      <c r="T65" s="25">
        <v>4057157</v>
      </c>
      <c r="V65" s="28" t="s">
        <v>164</v>
      </c>
      <c r="X65" s="27">
        <f>IF(ISNUMBER(F57),F57,NA())</f>
        <v>0.88376696832579205</v>
      </c>
      <c r="Y65" s="27">
        <f>IF(ISNUMBER(G57),G57,NA())</f>
        <v>0.65737051792828705</v>
      </c>
      <c r="Z65" s="27">
        <f>IF(ISNUMBER(H57),H57,NA())</f>
        <v>0.64018228650683595</v>
      </c>
      <c r="AA65" s="27">
        <f>IF(ISNUMBER(I57),I57,NA())</f>
        <v>0.71063829787234001</v>
      </c>
      <c r="AB65" s="27">
        <f>IF(ISNUMBER(J57),J57,NA())</f>
        <v>0.794625719769674</v>
      </c>
    </row>
    <row r="66" spans="3:28" ht="11.25" customHeight="1" x14ac:dyDescent="0.25">
      <c r="C66" s="39">
        <v>7602</v>
      </c>
      <c r="D66" s="3" t="s">
        <v>208</v>
      </c>
      <c r="E66"/>
      <c r="F66" s="13">
        <v>10486000</v>
      </c>
      <c r="G66" s="56">
        <v>9690000</v>
      </c>
      <c r="H66" s="13">
        <v>8040000</v>
      </c>
      <c r="I66" s="13">
        <v>7644000</v>
      </c>
      <c r="J66" s="13">
        <v>7376000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42.340175953079203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9722000</v>
      </c>
      <c r="G69" s="56">
        <v>9603000</v>
      </c>
      <c r="H69" s="13">
        <v>10076000</v>
      </c>
      <c r="I69" s="13">
        <v>9696000</v>
      </c>
      <c r="J69" s="13">
        <v>9094000</v>
      </c>
      <c r="K69" s="4"/>
      <c r="L69" s="4"/>
      <c r="M69" s="4"/>
      <c r="N69"/>
      <c r="O69"/>
      <c r="P69" s="10"/>
      <c r="S69" s="25" t="s">
        <v>340</v>
      </c>
      <c r="T69" s="25">
        <v>4057049</v>
      </c>
      <c r="V69" s="28" t="str">
        <f>"Total Debt -"</f>
        <v>Total Debt -</v>
      </c>
      <c r="X69" s="47">
        <f>F44</f>
        <v>57.659824046920797</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20.792231638418102</v>
      </c>
      <c r="Y71" s="27">
        <f>IF(ISNUMBER(G52),G52,NA())</f>
        <v>3.9249427917620099</v>
      </c>
      <c r="Z71" s="27">
        <f>IF(ISNUMBER(H52),H52,NA())</f>
        <v>4.0386882129277604</v>
      </c>
      <c r="AA71" s="27">
        <f>IF(ISNUMBER(I52),I52,NA())</f>
        <v>3.8981909684439602</v>
      </c>
      <c r="AB71" s="27">
        <f>IF(ISNUMBER(J52),J52,NA())</f>
        <v>3.2296436004162299</v>
      </c>
    </row>
    <row r="72" spans="3:28" ht="11.25" customHeight="1" x14ac:dyDescent="0.25">
      <c r="C72" s="39">
        <v>18632</v>
      </c>
      <c r="D72" s="3" t="s">
        <v>137</v>
      </c>
      <c r="E72" s="5"/>
      <c r="F72" s="13">
        <v>3226000</v>
      </c>
      <c r="G72" s="56">
        <v>3115000</v>
      </c>
      <c r="H72" s="13">
        <v>3111000</v>
      </c>
      <c r="I72" s="13">
        <v>3069000</v>
      </c>
      <c r="J72" s="13">
        <v>2901000</v>
      </c>
      <c r="K72"/>
      <c r="L72"/>
      <c r="M72"/>
      <c r="N72"/>
      <c r="O72"/>
      <c r="P72" s="10"/>
      <c r="S72" s="25" t="s">
        <v>271</v>
      </c>
      <c r="T72" s="25">
        <v>4082886</v>
      </c>
    </row>
    <row r="73" spans="3:28" ht="11.25" customHeight="1" x14ac:dyDescent="0.25">
      <c r="C73" s="39">
        <v>18636</v>
      </c>
      <c r="D73" s="3" t="s">
        <v>138</v>
      </c>
      <c r="F73" s="13">
        <v>1216000</v>
      </c>
      <c r="G73" s="56">
        <v>1285000</v>
      </c>
      <c r="H73" s="13">
        <v>1248000</v>
      </c>
      <c r="I73" s="13">
        <v>1158000</v>
      </c>
      <c r="J73" s="13">
        <v>1986000</v>
      </c>
      <c r="K73"/>
      <c r="L73"/>
      <c r="M73"/>
      <c r="N73"/>
      <c r="O73"/>
      <c r="P73" s="10"/>
      <c r="S73" s="25" t="s">
        <v>396</v>
      </c>
      <c r="T73" s="25">
        <v>4235589</v>
      </c>
    </row>
    <row r="74" spans="3:28" ht="11.25" customHeight="1" x14ac:dyDescent="0.25">
      <c r="C74" s="39">
        <v>18635</v>
      </c>
      <c r="D74" s="3" t="s">
        <v>139</v>
      </c>
      <c r="F74" s="13">
        <v>3499000</v>
      </c>
      <c r="G74" s="56">
        <v>3056000</v>
      </c>
      <c r="H74" s="13">
        <v>3372000</v>
      </c>
      <c r="I74" s="13">
        <v>3225000</v>
      </c>
      <c r="J74" s="13">
        <v>2778000</v>
      </c>
      <c r="K74"/>
      <c r="L74"/>
      <c r="M74"/>
      <c r="N74"/>
      <c r="O74"/>
      <c r="P74" s="10"/>
      <c r="S74" s="25" t="s">
        <v>288</v>
      </c>
      <c r="T74" s="25">
        <v>4304864</v>
      </c>
    </row>
    <row r="75" spans="3:28" ht="11.25" customHeight="1" x14ac:dyDescent="0.25">
      <c r="C75" s="39">
        <v>18634</v>
      </c>
      <c r="D75" s="3" t="s">
        <v>140</v>
      </c>
      <c r="F75" s="13">
        <v>7941000</v>
      </c>
      <c r="G75" s="56">
        <v>7456000</v>
      </c>
      <c r="H75" s="13">
        <v>7731000</v>
      </c>
      <c r="I75" s="13">
        <v>7452000</v>
      </c>
      <c r="J75" s="13">
        <v>7665000</v>
      </c>
      <c r="K75"/>
      <c r="L75"/>
      <c r="M75"/>
      <c r="N75"/>
      <c r="O75"/>
      <c r="P75" s="10"/>
      <c r="S75" s="25" t="s">
        <v>16</v>
      </c>
      <c r="T75" s="25">
        <v>4056958</v>
      </c>
    </row>
    <row r="76" spans="3:28" ht="11.25" customHeight="1" x14ac:dyDescent="0.25">
      <c r="C76" s="39">
        <v>6200</v>
      </c>
      <c r="D76" s="3" t="s">
        <v>141</v>
      </c>
      <c r="F76" s="13">
        <v>885000</v>
      </c>
      <c r="G76" s="56">
        <v>4370000</v>
      </c>
      <c r="H76" s="13">
        <v>3945000</v>
      </c>
      <c r="I76" s="13">
        <v>3676000</v>
      </c>
      <c r="J76" s="13">
        <v>3844000</v>
      </c>
      <c r="K76"/>
      <c r="L76"/>
      <c r="M76"/>
      <c r="N76"/>
      <c r="O76"/>
      <c r="P76" s="10"/>
      <c r="S76" s="25" t="s">
        <v>312</v>
      </c>
      <c r="T76" s="25">
        <v>4246977</v>
      </c>
    </row>
    <row r="77" spans="3:28" ht="11.25" customHeight="1" x14ac:dyDescent="0.25">
      <c r="C77" s="39">
        <v>28017</v>
      </c>
      <c r="D77" s="3" t="s">
        <v>150</v>
      </c>
      <c r="E77"/>
      <c r="F77" s="13">
        <v>3820000</v>
      </c>
      <c r="G77" s="56">
        <v>4244000</v>
      </c>
      <c r="H77" s="13">
        <v>4347000</v>
      </c>
      <c r="I77" s="13">
        <v>3622000</v>
      </c>
      <c r="J77" s="13">
        <v>3856000</v>
      </c>
      <c r="K77"/>
      <c r="L77"/>
      <c r="M77"/>
      <c r="N77"/>
      <c r="O77"/>
      <c r="P77" s="10"/>
      <c r="S77" s="25" t="s">
        <v>272</v>
      </c>
      <c r="T77" s="25">
        <v>4142320</v>
      </c>
    </row>
    <row r="78" spans="3:28" ht="11.25" customHeight="1" x14ac:dyDescent="0.25">
      <c r="C78" s="39">
        <v>4424</v>
      </c>
      <c r="D78" s="3" t="s">
        <v>142</v>
      </c>
      <c r="F78" s="13">
        <v>-1089000</v>
      </c>
      <c r="G78" s="56">
        <v>2301000</v>
      </c>
      <c r="H78" s="13">
        <v>1950000</v>
      </c>
      <c r="I78" s="13">
        <v>1855000</v>
      </c>
      <c r="J78" s="13">
        <v>1268000</v>
      </c>
      <c r="K78"/>
      <c r="L78"/>
      <c r="M78"/>
      <c r="N78"/>
      <c r="O78"/>
      <c r="P78" s="10"/>
      <c r="S78" s="25" t="s">
        <v>273</v>
      </c>
      <c r="T78" s="25">
        <v>4237697</v>
      </c>
    </row>
    <row r="79" spans="3:28" ht="11.25" customHeight="1" x14ac:dyDescent="0.25">
      <c r="C79" s="39">
        <v>4427</v>
      </c>
      <c r="D79" s="3" t="s">
        <v>143</v>
      </c>
      <c r="F79" s="13">
        <v>-441000</v>
      </c>
      <c r="G79" s="56">
        <v>396000</v>
      </c>
      <c r="H79" s="13">
        <v>257000</v>
      </c>
      <c r="I79" s="13">
        <v>417000</v>
      </c>
      <c r="J79" s="13">
        <v>-306000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-648000</v>
      </c>
      <c r="G81" s="93">
        <v>1905000</v>
      </c>
      <c r="H81" s="92">
        <v>1693000</v>
      </c>
      <c r="I81" s="92">
        <v>1438000</v>
      </c>
      <c r="J81" s="92">
        <v>1574000</v>
      </c>
      <c r="K81"/>
      <c r="L81"/>
      <c r="M81"/>
      <c r="N81"/>
      <c r="O81"/>
      <c r="P81" s="10"/>
      <c r="S81" s="25" t="s">
        <v>275</v>
      </c>
      <c r="T81" s="25">
        <v>4276419</v>
      </c>
    </row>
    <row r="82" spans="3:20" ht="11.25" customHeight="1" x14ac:dyDescent="0.25">
      <c r="C82" s="39">
        <v>833</v>
      </c>
      <c r="D82" s="94" t="s">
        <v>146</v>
      </c>
      <c r="E82" s="95"/>
      <c r="F82" s="96">
        <v>-648000</v>
      </c>
      <c r="G82" s="97">
        <v>1905000</v>
      </c>
      <c r="H82" s="96">
        <v>1693000</v>
      </c>
      <c r="I82" s="96">
        <v>1438000</v>
      </c>
      <c r="J82" s="96">
        <v>1574000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-648000</v>
      </c>
      <c r="G84" s="56">
        <v>1905000</v>
      </c>
      <c r="H84" s="13">
        <v>1693000</v>
      </c>
      <c r="I84" s="13">
        <v>1438000</v>
      </c>
      <c r="J84" s="13">
        <v>1574000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6250000</v>
      </c>
      <c r="G87" s="56">
        <v>3630000</v>
      </c>
      <c r="H87" s="13">
        <v>3231000</v>
      </c>
      <c r="I87" s="13">
        <v>3507000</v>
      </c>
      <c r="J87" s="13">
        <v>3312000</v>
      </c>
      <c r="K87"/>
      <c r="L87"/>
      <c r="M87"/>
      <c r="N87"/>
      <c r="O87"/>
      <c r="P87" s="10"/>
      <c r="S87" s="25" t="s">
        <v>21</v>
      </c>
      <c r="T87" s="25">
        <v>4057039</v>
      </c>
    </row>
    <row r="88" spans="3:20" ht="11.25" customHeight="1" x14ac:dyDescent="0.25">
      <c r="C88" s="39">
        <v>18807</v>
      </c>
      <c r="D88" s="3" t="s">
        <v>152</v>
      </c>
      <c r="E88"/>
      <c r="F88" s="13">
        <v>34567000</v>
      </c>
      <c r="G88" s="56">
        <v>37847000</v>
      </c>
      <c r="H88" s="13">
        <v>36126000</v>
      </c>
      <c r="I88" s="13">
        <v>34363000</v>
      </c>
      <c r="J88" s="13">
        <v>31797000</v>
      </c>
      <c r="K88"/>
      <c r="L88"/>
      <c r="M88"/>
      <c r="N88"/>
      <c r="O88"/>
      <c r="P88" s="10"/>
      <c r="S88" s="25" t="s">
        <v>22</v>
      </c>
      <c r="T88" s="25">
        <v>4057113</v>
      </c>
    </row>
    <row r="89" spans="3:20" ht="11.25" customHeight="1" x14ac:dyDescent="0.25">
      <c r="C89" s="39">
        <v>18851</v>
      </c>
      <c r="D89" s="3" t="s">
        <v>153</v>
      </c>
      <c r="E89"/>
      <c r="F89" s="13">
        <v>0</v>
      </c>
      <c r="G89" s="56">
        <v>0</v>
      </c>
      <c r="H89" s="13">
        <v>0</v>
      </c>
      <c r="I89" s="13">
        <v>1000</v>
      </c>
      <c r="J89" s="13">
        <v>7000</v>
      </c>
      <c r="K89"/>
      <c r="L89"/>
      <c r="M89"/>
      <c r="N89"/>
      <c r="O89"/>
      <c r="P89" s="10"/>
      <c r="S89" s="25" t="s">
        <v>341</v>
      </c>
      <c r="T89" s="25">
        <v>4393379</v>
      </c>
    </row>
    <row r="90" spans="3:20" ht="11.25" customHeight="1" x14ac:dyDescent="0.25">
      <c r="C90" s="39">
        <v>18823</v>
      </c>
      <c r="D90" s="3" t="s">
        <v>154</v>
      </c>
      <c r="E90"/>
      <c r="F90" s="13">
        <v>3420000</v>
      </c>
      <c r="G90" s="56">
        <v>3303000</v>
      </c>
      <c r="H90" s="13">
        <v>3274000</v>
      </c>
      <c r="I90" s="13">
        <v>2774000</v>
      </c>
      <c r="J90" s="13">
        <v>3065000</v>
      </c>
      <c r="K90"/>
      <c r="L90"/>
      <c r="M90"/>
      <c r="N90"/>
      <c r="O90"/>
      <c r="P90" s="10"/>
      <c r="S90" s="25" t="s">
        <v>289</v>
      </c>
      <c r="T90" s="25">
        <v>4056937</v>
      </c>
    </row>
    <row r="91" spans="3:20" ht="11.25" customHeight="1" x14ac:dyDescent="0.25">
      <c r="C91" s="39">
        <v>3706</v>
      </c>
      <c r="D91" s="23" t="s">
        <v>155</v>
      </c>
      <c r="E91" s="10"/>
      <c r="F91" s="92">
        <v>20000</v>
      </c>
      <c r="G91" s="93">
        <v>158000</v>
      </c>
      <c r="H91" s="92">
        <v>149000</v>
      </c>
      <c r="I91" s="92">
        <v>159000</v>
      </c>
      <c r="J91" s="92">
        <v>130000</v>
      </c>
      <c r="K91"/>
      <c r="L91"/>
      <c r="M91"/>
      <c r="N91"/>
      <c r="O91"/>
      <c r="P91" s="10"/>
      <c r="S91" s="25" t="s">
        <v>23</v>
      </c>
      <c r="T91" s="25">
        <v>4056982</v>
      </c>
    </row>
    <row r="92" spans="3:20" ht="11.25" customHeight="1" x14ac:dyDescent="0.25">
      <c r="C92" s="39">
        <v>220</v>
      </c>
      <c r="D92" s="98" t="s">
        <v>156</v>
      </c>
      <c r="E92" s="95"/>
      <c r="F92" s="96">
        <v>48999000</v>
      </c>
      <c r="G92" s="97">
        <v>50050000</v>
      </c>
      <c r="H92" s="96">
        <v>47730000</v>
      </c>
      <c r="I92" s="96">
        <v>45326000</v>
      </c>
      <c r="J92" s="96">
        <v>42716000</v>
      </c>
      <c r="K92"/>
      <c r="L92"/>
      <c r="M92"/>
      <c r="N92"/>
      <c r="O92"/>
      <c r="P92" s="10"/>
      <c r="S92" s="25" t="s">
        <v>24</v>
      </c>
      <c r="T92" s="25">
        <v>4004172</v>
      </c>
    </row>
    <row r="93" spans="3:20" ht="11.25" customHeight="1" x14ac:dyDescent="0.25">
      <c r="C93" s="39">
        <v>6361</v>
      </c>
      <c r="D93" s="3" t="s">
        <v>157</v>
      </c>
      <c r="E93"/>
      <c r="F93" s="13">
        <v>7072000</v>
      </c>
      <c r="G93" s="56">
        <v>5522000</v>
      </c>
      <c r="H93" s="13">
        <v>5047000</v>
      </c>
      <c r="I93" s="13">
        <v>4935000</v>
      </c>
      <c r="J93" s="13">
        <v>4168000</v>
      </c>
      <c r="K93"/>
      <c r="L93"/>
      <c r="M93"/>
      <c r="N93"/>
      <c r="O93"/>
      <c r="P93" s="10"/>
      <c r="S93" s="25" t="s">
        <v>25</v>
      </c>
      <c r="T93" s="25">
        <v>4000672</v>
      </c>
    </row>
    <row r="94" spans="3:20" ht="11.25" customHeight="1" x14ac:dyDescent="0.25">
      <c r="C94" s="39">
        <v>6148</v>
      </c>
      <c r="D94" s="3" t="s">
        <v>158</v>
      </c>
      <c r="E94"/>
      <c r="F94" s="13">
        <v>15410000</v>
      </c>
      <c r="G94" s="56">
        <v>14748000</v>
      </c>
      <c r="H94" s="13">
        <v>14016000</v>
      </c>
      <c r="I94" s="13">
        <v>13168000</v>
      </c>
      <c r="J94" s="13">
        <v>12069000</v>
      </c>
      <c r="K94"/>
      <c r="L94"/>
      <c r="M94"/>
      <c r="N94"/>
      <c r="O94"/>
      <c r="P94" s="10"/>
      <c r="S94" s="25" t="s">
        <v>26</v>
      </c>
      <c r="T94" s="25">
        <v>4059402</v>
      </c>
    </row>
    <row r="95" spans="3:20" ht="11.25" customHeight="1" x14ac:dyDescent="0.25">
      <c r="C95" s="39">
        <v>18082</v>
      </c>
      <c r="D95" s="3" t="s">
        <v>159</v>
      </c>
      <c r="E95"/>
      <c r="F95" s="13">
        <v>2119000</v>
      </c>
      <c r="G95" s="56">
        <v>1804000</v>
      </c>
      <c r="H95" s="13">
        <v>1837000</v>
      </c>
      <c r="I95" s="13">
        <v>1803000</v>
      </c>
      <c r="J95" s="13">
        <v>1776000</v>
      </c>
      <c r="K95"/>
      <c r="L95"/>
      <c r="M95"/>
      <c r="N95"/>
      <c r="O95"/>
      <c r="P95" s="10"/>
      <c r="S95" s="25" t="s">
        <v>27</v>
      </c>
      <c r="T95" s="25">
        <v>4057080</v>
      </c>
    </row>
    <row r="96" spans="3:20" ht="11.25" customHeight="1" x14ac:dyDescent="0.25">
      <c r="C96" s="39">
        <v>845</v>
      </c>
      <c r="D96" s="3" t="s">
        <v>173</v>
      </c>
      <c r="E96"/>
      <c r="F96" s="13">
        <v>19662000</v>
      </c>
      <c r="G96" s="56">
        <v>17529000</v>
      </c>
      <c r="H96" s="13">
        <v>16529000</v>
      </c>
      <c r="I96" s="13">
        <v>15478000</v>
      </c>
      <c r="J96" s="13">
        <v>13612000</v>
      </c>
      <c r="K96"/>
      <c r="L96"/>
      <c r="M96"/>
      <c r="N96"/>
      <c r="O96"/>
      <c r="P96" s="10"/>
      <c r="S96" s="25" t="s">
        <v>28</v>
      </c>
      <c r="T96" s="25">
        <v>4057041</v>
      </c>
    </row>
    <row r="97" spans="3:20" ht="11.25" customHeight="1" x14ac:dyDescent="0.25">
      <c r="C97" s="39">
        <v>49691</v>
      </c>
      <c r="D97" s="32" t="s">
        <v>192</v>
      </c>
      <c r="E97"/>
      <c r="F97" s="13">
        <v>14438000</v>
      </c>
      <c r="G97" s="56">
        <v>15984000</v>
      </c>
      <c r="H97" s="13">
        <v>15089000</v>
      </c>
      <c r="I97" s="13">
        <v>14377000</v>
      </c>
      <c r="J97" s="13">
        <v>13847000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14438000</v>
      </c>
      <c r="G99" s="97">
        <v>15984000</v>
      </c>
      <c r="H99" s="96">
        <v>15089000</v>
      </c>
      <c r="I99" s="96">
        <v>14377000</v>
      </c>
      <c r="J99" s="96">
        <v>13847000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34100000</v>
      </c>
      <c r="G101" s="56">
        <v>33513000</v>
      </c>
      <c r="H101" s="13">
        <v>31618000</v>
      </c>
      <c r="I101" s="13">
        <v>29855000</v>
      </c>
      <c r="J101" s="13">
        <v>27459000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1736000</v>
      </c>
      <c r="G104" s="56">
        <v>3102000</v>
      </c>
      <c r="H104" s="13">
        <v>3379000</v>
      </c>
      <c r="I104" s="13">
        <v>2913000</v>
      </c>
      <c r="J104" s="13">
        <v>3261000</v>
      </c>
      <c r="K104"/>
      <c r="L104"/>
      <c r="M104"/>
      <c r="N104"/>
      <c r="O104"/>
      <c r="P104" s="10"/>
      <c r="S104" s="25" t="s">
        <v>410</v>
      </c>
      <c r="T104" s="25">
        <v>4057043</v>
      </c>
    </row>
    <row r="105" spans="3:20" ht="11.25" customHeight="1" x14ac:dyDescent="0.25">
      <c r="C105" s="39">
        <v>4993</v>
      </c>
      <c r="D105" s="3" t="s">
        <v>168</v>
      </c>
      <c r="E105"/>
      <c r="F105" s="13">
        <v>-2244000</v>
      </c>
      <c r="G105" s="56">
        <v>-2676000</v>
      </c>
      <c r="H105" s="13">
        <v>-3145000</v>
      </c>
      <c r="I105" s="13">
        <v>-3916000</v>
      </c>
      <c r="J105" s="13">
        <v>-4256000</v>
      </c>
      <c r="K105"/>
      <c r="L105"/>
      <c r="M105"/>
      <c r="N105"/>
      <c r="O105"/>
      <c r="P105" s="10"/>
      <c r="S105" s="25" t="s">
        <v>261</v>
      </c>
      <c r="T105" s="25">
        <v>4057083</v>
      </c>
    </row>
    <row r="106" spans="3:20" ht="11.25" customHeight="1" x14ac:dyDescent="0.25">
      <c r="C106" s="39">
        <v>4992</v>
      </c>
      <c r="D106" s="3" t="s">
        <v>169</v>
      </c>
      <c r="E106"/>
      <c r="F106" s="13">
        <v>799000</v>
      </c>
      <c r="G106" s="56">
        <v>-30000</v>
      </c>
      <c r="H106" s="13">
        <v>-257000</v>
      </c>
      <c r="I106" s="13">
        <v>887000</v>
      </c>
      <c r="J106" s="13">
        <v>885000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291000</v>
      </c>
      <c r="G108" s="56">
        <v>396000</v>
      </c>
      <c r="H108" s="13">
        <v>-23000</v>
      </c>
      <c r="I108" s="13">
        <v>-116000</v>
      </c>
      <c r="J108" s="13">
        <v>-110000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-1.30613232148391</v>
      </c>
      <c r="G111" s="55">
        <v>3.89548645014851</v>
      </c>
      <c r="H111" s="14">
        <v>3.65305671084643</v>
      </c>
      <c r="I111" s="14">
        <v>3.2757943174764099</v>
      </c>
      <c r="J111" s="14">
        <v>3.8687952414310098</v>
      </c>
      <c r="K111"/>
      <c r="L111"/>
      <c r="M111"/>
      <c r="N111"/>
      <c r="O111"/>
      <c r="P111" s="10"/>
      <c r="S111" s="25" t="s">
        <v>291</v>
      </c>
      <c r="T111" s="25">
        <v>4062444</v>
      </c>
    </row>
    <row r="112" spans="3:20" ht="11.25" customHeight="1" x14ac:dyDescent="0.25">
      <c r="C112" s="39">
        <v>284</v>
      </c>
      <c r="D112" s="3" t="s">
        <v>166</v>
      </c>
      <c r="E112"/>
      <c r="F112" s="14">
        <v>-4.2190933506958599</v>
      </c>
      <c r="G112" s="55">
        <v>12.268061984302699</v>
      </c>
      <c r="H112" s="14">
        <v>11.4341674264681</v>
      </c>
      <c r="I112" s="14">
        <v>10.138719968977499</v>
      </c>
      <c r="J112" s="14">
        <v>11.9842772982079</v>
      </c>
      <c r="K112"/>
      <c r="L112"/>
      <c r="M112"/>
      <c r="N112"/>
      <c r="O112"/>
      <c r="P112" s="10"/>
      <c r="S112" s="25" t="s">
        <v>36</v>
      </c>
      <c r="T112" s="25">
        <v>4057103</v>
      </c>
    </row>
    <row r="113" spans="2:20" ht="11.25" customHeight="1" x14ac:dyDescent="0.25">
      <c r="C113" s="39">
        <v>18791</v>
      </c>
      <c r="D113" s="76" t="s">
        <v>172</v>
      </c>
      <c r="E113" s="61"/>
      <c r="F113" s="100">
        <v>-1.9194383865461599</v>
      </c>
      <c r="G113" s="101">
        <v>5.8292310693426099</v>
      </c>
      <c r="H113" s="100">
        <v>5.5076388804170602</v>
      </c>
      <c r="I113" s="100">
        <v>5.0433135762634604</v>
      </c>
      <c r="J113" s="100">
        <v>6.1608012172866404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713040A3-EAC9-49CB-AC08-147B4A8C683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0DDB1-F103-445A-8C43-B0584048CD07}">
  <sheetPr codeName="Sheet33">
    <outlinePr summaryRight="0"/>
    <pageSetUpPr autoPageBreaks="0"/>
  </sheetPr>
  <dimension ref="A1:AB460"/>
  <sheetViews>
    <sheetView showGridLines="0" topLeftCell="A4" zoomScaleNormal="100" workbookViewId="0">
      <selection activeCell="G10" sqref="G10:J10"/>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434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Sempra</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_xll.SNL.Clients.Office.Excel.Functions.SNLTable(1,SRE!F20:G20,SRE!C24:C35,SRE!F21:G21,,"Options:Curr=USD,Mag=SNLstandard,ConvMethod=SNLrecommended")</f>
        <v>SNLTable</v>
      </c>
      <c r="D20" s="10"/>
      <c r="E20" s="10"/>
      <c r="F20" s="22">
        <f>VLOOKUP(V40,S:T,2,FALSE)</f>
        <v>4057062</v>
      </c>
      <c r="G20" s="51">
        <f>F20</f>
        <v>4057062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Sempra</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43290</v>
      </c>
      <c r="G26" s="78">
        <v>43991</v>
      </c>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381</v>
      </c>
      <c r="G28" s="52" t="s">
        <v>374</v>
      </c>
      <c r="H28" s="129"/>
      <c r="I28"/>
      <c r="J28"/>
      <c r="K28"/>
      <c r="L28"/>
      <c r="M28"/>
      <c r="N28"/>
      <c r="O28"/>
      <c r="P28" s="10"/>
    </row>
    <row r="29" spans="3:27" ht="11.25" customHeight="1" x14ac:dyDescent="0.25">
      <c r="C29" s="48">
        <v>44952</v>
      </c>
      <c r="D29" s="76" t="s">
        <v>125</v>
      </c>
      <c r="E29" s="61"/>
      <c r="F29" s="77"/>
      <c r="G29" s="78">
        <v>43991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382</v>
      </c>
      <c r="H34" s="129"/>
      <c r="I34"/>
      <c r="J34"/>
      <c r="K34"/>
      <c r="L34"/>
      <c r="M34"/>
      <c r="N34"/>
      <c r="O34"/>
      <c r="P34" s="10"/>
    </row>
    <row r="35" spans="3:24" ht="11.25" customHeight="1" x14ac:dyDescent="0.25">
      <c r="C35" s="39">
        <v>44948</v>
      </c>
      <c r="D35" s="23" t="s">
        <v>125</v>
      </c>
      <c r="E35" s="10"/>
      <c r="F35" s="30">
        <v>37363</v>
      </c>
      <c r="G35" s="53">
        <v>44336</v>
      </c>
      <c r="H35" s="130"/>
      <c r="I35" s="10"/>
      <c r="J35"/>
      <c r="K35"/>
      <c r="L35"/>
      <c r="M35"/>
      <c r="N35"/>
      <c r="O35"/>
      <c r="P35" s="10"/>
    </row>
    <row r="36" spans="3:24" ht="11.25" hidden="1" customHeight="1" outlineLevel="1" x14ac:dyDescent="0.25">
      <c r="C36" s="12" t="str">
        <f>_xll.SNL.Clients.Office.Excel.Functions.SNLTable(1,SRE!F36:J36,SRE!C41:C113,SRE!F37:J37,,"Options:Curr=USD,Mag=SNLstandard,ConvMethod=SNLrecommended")</f>
        <v>SNLTable</v>
      </c>
      <c r="E36"/>
      <c r="F36" s="11">
        <f>F20</f>
        <v>4057062</v>
      </c>
      <c r="G36" s="54">
        <f>F20</f>
        <v>4057062</v>
      </c>
      <c r="H36" s="11">
        <f>F20</f>
        <v>4057062</v>
      </c>
      <c r="I36" s="11">
        <f>F20</f>
        <v>4057062</v>
      </c>
      <c r="J36" s="11">
        <f>F20</f>
        <v>4057062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Sempra</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47.459807073954998</v>
      </c>
      <c r="G42" s="55">
        <v>40.550944304102003</v>
      </c>
      <c r="H42" s="31">
        <v>36.572291899499199</v>
      </c>
      <c r="I42" s="14">
        <v>33.9214881685132</v>
      </c>
      <c r="J42" s="14">
        <v>36.669367909238197</v>
      </c>
      <c r="K42"/>
      <c r="L42"/>
      <c r="M42"/>
      <c r="N42"/>
      <c r="O42"/>
      <c r="P42" s="10"/>
      <c r="S42" s="25" t="s">
        <v>335</v>
      </c>
      <c r="T42" s="25">
        <v>4056935</v>
      </c>
      <c r="V42" s="8" t="str">
        <f>_xll.SNL.Clients.Office.Excel.Functions.SNLTable(1,SRE!X42,SRE!W48:W56,SRE!X43,,"Options:Curr=USD,Mag=SNLstandard,ConvMethod=SNLrecommended")</f>
        <v>SNLTable</v>
      </c>
      <c r="W42" s="3"/>
      <c r="X42" s="7">
        <f>F36</f>
        <v>4057062</v>
      </c>
    </row>
    <row r="43" spans="3:24" ht="11.25" customHeight="1" x14ac:dyDescent="0.25">
      <c r="C43" s="39">
        <v>18869</v>
      </c>
      <c r="D43" s="3" t="s">
        <v>196</v>
      </c>
      <c r="E43"/>
      <c r="F43" s="14">
        <v>1.68148288254208</v>
      </c>
      <c r="G43" s="55">
        <v>6.3093949236136204</v>
      </c>
      <c r="H43" s="31">
        <v>4.6732066724616104</v>
      </c>
      <c r="I43" s="14">
        <v>5.1474946427757304</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48.138831095138997</v>
      </c>
      <c r="G44" s="55">
        <v>50.010024459681603</v>
      </c>
      <c r="H44" s="31">
        <v>54.871890392814301</v>
      </c>
      <c r="I44" s="14">
        <v>56.120913691697403</v>
      </c>
      <c r="J44" s="14">
        <v>56.181986570965499</v>
      </c>
      <c r="K44"/>
      <c r="L44"/>
      <c r="M44"/>
      <c r="N44"/>
      <c r="O44"/>
      <c r="P44" s="10"/>
      <c r="S44" s="25" t="s">
        <v>408</v>
      </c>
      <c r="T44" s="25">
        <v>4024697</v>
      </c>
      <c r="V44" s="3"/>
      <c r="W44" s="3"/>
      <c r="X44" s="7">
        <v>1</v>
      </c>
    </row>
    <row r="45" spans="3:24" ht="11.25" customHeight="1" x14ac:dyDescent="0.25">
      <c r="C45" s="39">
        <v>18861</v>
      </c>
      <c r="D45" s="3" t="s">
        <v>163</v>
      </c>
      <c r="E45"/>
      <c r="F45" s="14">
        <v>41.280499337998897</v>
      </c>
      <c r="G45" s="55">
        <v>44.953686996270903</v>
      </c>
      <c r="H45" s="31">
        <v>44.341653214123099</v>
      </c>
      <c r="I45" s="14">
        <v>47.736287785528702</v>
      </c>
      <c r="J45" s="14">
        <v>47.5949293818013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0</v>
      </c>
      <c r="G47" s="55">
        <v>0</v>
      </c>
      <c r="H47" s="14">
        <v>0</v>
      </c>
      <c r="I47" s="14">
        <v>0</v>
      </c>
      <c r="J47" s="14">
        <v>0</v>
      </c>
      <c r="K47"/>
      <c r="L47"/>
      <c r="M47"/>
      <c r="N47"/>
      <c r="O47"/>
      <c r="P47" s="10"/>
      <c r="S47" s="25" t="s">
        <v>215</v>
      </c>
      <c r="T47" s="25">
        <v>4056955</v>
      </c>
      <c r="V47" s="3"/>
      <c r="W47" s="3"/>
      <c r="X47" s="7"/>
    </row>
    <row r="48" spans="3:24" ht="11.25" customHeight="1" x14ac:dyDescent="0.25">
      <c r="C48" s="39">
        <v>18778</v>
      </c>
      <c r="D48" s="3" t="s">
        <v>197</v>
      </c>
      <c r="E48"/>
      <c r="F48" s="14">
        <v>0</v>
      </c>
      <c r="G48" s="55">
        <v>0</v>
      </c>
      <c r="H48" s="14">
        <v>0</v>
      </c>
      <c r="I48" s="14">
        <v>0</v>
      </c>
      <c r="J48" s="14">
        <v>0</v>
      </c>
      <c r="K48" s="4"/>
      <c r="L48" s="4"/>
      <c r="M48" s="4"/>
      <c r="N48" s="4"/>
      <c r="O48" s="4"/>
      <c r="P48" s="44"/>
      <c r="Q48" s="44"/>
      <c r="S48" s="25" t="s">
        <v>5</v>
      </c>
      <c r="T48" s="25">
        <v>4022309</v>
      </c>
      <c r="V48" s="17" t="s">
        <v>174</v>
      </c>
      <c r="W48" s="114">
        <v>7597</v>
      </c>
      <c r="X48" s="20">
        <v>3577000</v>
      </c>
    </row>
    <row r="49" spans="3:28" ht="11.25" customHeight="1" x14ac:dyDescent="0.25">
      <c r="C49" s="39">
        <v>7270</v>
      </c>
      <c r="D49" s="3" t="s">
        <v>148</v>
      </c>
      <c r="E49"/>
      <c r="F49" s="14">
        <v>3.85225375626043</v>
      </c>
      <c r="G49" s="55">
        <v>4.8575393154486601</v>
      </c>
      <c r="H49" s="14">
        <v>4.6053853296193097</v>
      </c>
      <c r="I49" s="14">
        <v>3.686230248307</v>
      </c>
      <c r="J49" s="14">
        <v>5.7298937784522002</v>
      </c>
      <c r="K49"/>
      <c r="L49"/>
      <c r="M49"/>
      <c r="N49"/>
      <c r="O49"/>
      <c r="P49" s="10"/>
      <c r="S49" s="25" t="s">
        <v>6</v>
      </c>
      <c r="T49" s="25">
        <v>4057038</v>
      </c>
      <c r="V49" s="17" t="s">
        <v>175</v>
      </c>
      <c r="W49" s="114">
        <v>7598</v>
      </c>
      <c r="X49" s="20">
        <v>1215000</v>
      </c>
    </row>
    <row r="50" spans="3:28" ht="11.25" customHeight="1" x14ac:dyDescent="0.25">
      <c r="C50" s="39">
        <v>11512</v>
      </c>
      <c r="D50" s="3" t="s">
        <v>198</v>
      </c>
      <c r="E50"/>
      <c r="F50" s="14">
        <v>4.8969072164948502</v>
      </c>
      <c r="G50" s="55">
        <v>4.4531625300240201</v>
      </c>
      <c r="H50" s="14">
        <v>4.0525020508613601</v>
      </c>
      <c r="I50" s="14">
        <v>3.8328387734915901</v>
      </c>
      <c r="J50" s="14">
        <v>6.2959028831563</v>
      </c>
      <c r="K50"/>
      <c r="L50"/>
      <c r="M50"/>
      <c r="N50"/>
      <c r="O50"/>
      <c r="P50" s="10"/>
      <c r="S50" s="25" t="s">
        <v>269</v>
      </c>
      <c r="T50" s="25">
        <v>4135391</v>
      </c>
      <c r="V50" s="18" t="s">
        <v>176</v>
      </c>
      <c r="W50" s="115">
        <v>7599</v>
      </c>
      <c r="X50" s="20">
        <v>751000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959000</v>
      </c>
    </row>
    <row r="52" spans="3:28" ht="11.25" customHeight="1" x14ac:dyDescent="0.25">
      <c r="C52" s="39">
        <v>18788</v>
      </c>
      <c r="D52" s="3" t="s">
        <v>210</v>
      </c>
      <c r="E52"/>
      <c r="F52" s="14">
        <v>5.4952058504875403</v>
      </c>
      <c r="G52" s="55">
        <v>5.0450628451723496</v>
      </c>
      <c r="H52" s="14">
        <v>5.2207913306451603</v>
      </c>
      <c r="I52" s="14">
        <v>7.67023882424985</v>
      </c>
      <c r="J52" s="14">
        <v>4.79379634533898</v>
      </c>
      <c r="K52"/>
      <c r="L52"/>
      <c r="M52"/>
      <c r="N52"/>
      <c r="O52"/>
      <c r="P52" s="10"/>
      <c r="S52" s="25" t="s">
        <v>7</v>
      </c>
      <c r="T52" s="25">
        <v>4007308</v>
      </c>
      <c r="V52" s="19" t="s">
        <v>178</v>
      </c>
      <c r="W52" s="114">
        <v>7601</v>
      </c>
      <c r="X52" s="20">
        <v>1520000</v>
      </c>
    </row>
    <row r="53" spans="3:28" ht="11.25" customHeight="1" x14ac:dyDescent="0.25">
      <c r="C53" s="39">
        <v>18794</v>
      </c>
      <c r="D53" s="3" t="s">
        <v>199</v>
      </c>
      <c r="E53"/>
      <c r="F53" s="14">
        <v>3.2215288611544501</v>
      </c>
      <c r="G53" s="55">
        <v>3.7194805194805198</v>
      </c>
      <c r="H53" s="14">
        <v>3.82590051457976</v>
      </c>
      <c r="I53" s="14">
        <v>4.1427115188583103</v>
      </c>
      <c r="J53" s="14">
        <v>5.9271978021978002</v>
      </c>
      <c r="K53"/>
      <c r="L53"/>
      <c r="M53"/>
      <c r="N53"/>
      <c r="O53"/>
      <c r="P53" s="10"/>
      <c r="S53" s="25" t="s">
        <v>217</v>
      </c>
      <c r="T53" s="25">
        <v>4272394</v>
      </c>
      <c r="V53" s="17" t="s">
        <v>179</v>
      </c>
      <c r="W53" s="114">
        <v>7602</v>
      </c>
      <c r="X53" s="20">
        <v>18689000</v>
      </c>
    </row>
    <row r="54" spans="3:28" ht="11.25" customHeight="1" x14ac:dyDescent="0.25">
      <c r="C54" s="39">
        <v>18792</v>
      </c>
      <c r="D54" s="3" t="s">
        <v>200</v>
      </c>
      <c r="E54"/>
      <c r="F54" s="14">
        <v>11.230117851175301</v>
      </c>
      <c r="G54" s="55">
        <v>11.8565773145286</v>
      </c>
      <c r="H54" s="14">
        <v>12.724402759206599</v>
      </c>
      <c r="I54" s="14">
        <v>12.3068939363698</v>
      </c>
      <c r="J54" s="14">
        <v>19.711209783787101</v>
      </c>
      <c r="K54"/>
      <c r="L54"/>
      <c r="M54"/>
      <c r="N54"/>
      <c r="O54"/>
      <c r="P54" s="10"/>
      <c r="S54" s="25" t="s">
        <v>8</v>
      </c>
      <c r="T54" s="25">
        <v>4006321</v>
      </c>
      <c r="V54" s="26" t="s">
        <v>183</v>
      </c>
      <c r="W54" s="116"/>
      <c r="X54" s="20"/>
    </row>
    <row r="55" spans="3:28" ht="11.25" customHeight="1" x14ac:dyDescent="0.25">
      <c r="C55" s="39">
        <v>11576</v>
      </c>
      <c r="D55" s="3" t="s">
        <v>201</v>
      </c>
      <c r="E55"/>
      <c r="F55" s="14">
        <v>4.20701168614357</v>
      </c>
      <c r="G55" s="55">
        <v>3.3968547641073101</v>
      </c>
      <c r="H55" s="14">
        <v>3.8672237697307299</v>
      </c>
      <c r="I55" s="14">
        <v>4.9683972911963901</v>
      </c>
      <c r="J55" s="14">
        <v>6.5007587253414298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434</v>
      </c>
    </row>
    <row r="57" spans="3:28" ht="11.25" customHeight="1" x14ac:dyDescent="0.25">
      <c r="C57" s="39">
        <v>6419</v>
      </c>
      <c r="D57" s="3" t="s">
        <v>164</v>
      </c>
      <c r="E57"/>
      <c r="F57" s="14">
        <v>0.435974090682611</v>
      </c>
      <c r="G57" s="55">
        <v>0.65959935663108604</v>
      </c>
      <c r="H57" s="14">
        <v>0.364918032786885</v>
      </c>
      <c r="I57" s="14">
        <v>0.48451415658646801</v>
      </c>
      <c r="J57" s="14">
        <v>0.50354182366239597</v>
      </c>
      <c r="K57"/>
      <c r="L57"/>
      <c r="M57"/>
      <c r="N57"/>
      <c r="O57"/>
      <c r="P57" s="10"/>
      <c r="S57" s="25" t="s">
        <v>338</v>
      </c>
      <c r="T57" s="25">
        <v>4963960</v>
      </c>
    </row>
    <row r="58" spans="3:28" ht="11.25" customHeight="1" x14ac:dyDescent="0.25">
      <c r="C58" s="39">
        <v>4963</v>
      </c>
      <c r="D58" s="3" t="s">
        <v>202</v>
      </c>
      <c r="E58"/>
      <c r="F58" s="14">
        <v>0.92822495349939804</v>
      </c>
      <c r="G58" s="55">
        <v>1.0004010587952199</v>
      </c>
      <c r="H58" s="14">
        <v>1.21591378124283</v>
      </c>
      <c r="I58" s="14">
        <v>1.27899002493766</v>
      </c>
      <c r="J58" s="14">
        <v>1.2821664464993401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3577000</v>
      </c>
      <c r="G61" s="56">
        <v>2470000</v>
      </c>
      <c r="H61" s="13">
        <v>5036000</v>
      </c>
      <c r="I61" s="13">
        <v>3678000</v>
      </c>
      <c r="J61" s="13">
        <v>2967000</v>
      </c>
      <c r="K61"/>
      <c r="L61"/>
      <c r="M61"/>
      <c r="N61"/>
      <c r="O61"/>
      <c r="P61" s="10"/>
      <c r="S61" s="25" t="s">
        <v>409</v>
      </c>
      <c r="T61" s="25">
        <v>4086899</v>
      </c>
      <c r="V61" s="28" t="s">
        <v>148</v>
      </c>
      <c r="X61" s="27">
        <f>IF(ISNUMBER(F49),F49,NA())</f>
        <v>3.85225375626043</v>
      </c>
      <c r="Y61" s="27">
        <f>IF(ISNUMBER(G49),G49,NA())</f>
        <v>4.8575393154486601</v>
      </c>
      <c r="Z61" s="27">
        <f>IF(ISNUMBER(H49),H49,NA())</f>
        <v>4.6053853296193097</v>
      </c>
      <c r="AA61" s="27">
        <f>IF(ISNUMBER(I49),I49,NA())</f>
        <v>3.686230248307</v>
      </c>
      <c r="AB61" s="27">
        <f>IF(ISNUMBER(J49),J49,NA())</f>
        <v>5.7298937784522002</v>
      </c>
    </row>
    <row r="62" spans="3:28" ht="11.25" customHeight="1" x14ac:dyDescent="0.25">
      <c r="C62" s="39">
        <v>7598</v>
      </c>
      <c r="D62" s="3" t="s">
        <v>204</v>
      </c>
      <c r="E62"/>
      <c r="F62" s="13">
        <v>1215000</v>
      </c>
      <c r="G62" s="56">
        <v>804000</v>
      </c>
      <c r="H62" s="13">
        <v>2198000</v>
      </c>
      <c r="I62" s="13">
        <v>1829000</v>
      </c>
      <c r="J62" s="13">
        <v>1629000</v>
      </c>
      <c r="K62"/>
      <c r="L62"/>
      <c r="M62"/>
      <c r="N62"/>
      <c r="O62"/>
      <c r="P62" s="10"/>
      <c r="S62" s="25" t="s">
        <v>11</v>
      </c>
      <c r="T62" s="25">
        <v>4056975</v>
      </c>
      <c r="V62" s="118" t="s">
        <v>187</v>
      </c>
    </row>
    <row r="63" spans="3:28" ht="11.25" customHeight="1" x14ac:dyDescent="0.25">
      <c r="C63" s="39">
        <v>7599</v>
      </c>
      <c r="D63" s="3" t="s">
        <v>205</v>
      </c>
      <c r="E63"/>
      <c r="F63" s="13">
        <v>751000</v>
      </c>
      <c r="G63" s="56">
        <v>2234000</v>
      </c>
      <c r="H63" s="13">
        <v>786000</v>
      </c>
      <c r="I63" s="13">
        <v>2336000</v>
      </c>
      <c r="J63" s="13">
        <v>1243000</v>
      </c>
      <c r="K63"/>
      <c r="L63"/>
      <c r="M63"/>
      <c r="N63"/>
      <c r="O63"/>
      <c r="P63" s="10"/>
      <c r="S63" s="25" t="s">
        <v>270</v>
      </c>
      <c r="T63" s="25">
        <v>4098671</v>
      </c>
      <c r="V63" s="28" t="s">
        <v>188</v>
      </c>
    </row>
    <row r="64" spans="3:28" ht="11.25" customHeight="1" x14ac:dyDescent="0.25">
      <c r="C64" s="39">
        <v>7600</v>
      </c>
      <c r="D64" s="3" t="s">
        <v>206</v>
      </c>
      <c r="E64"/>
      <c r="F64" s="13">
        <v>959000</v>
      </c>
      <c r="G64" s="56">
        <v>1262000</v>
      </c>
      <c r="H64" s="13">
        <v>1927000</v>
      </c>
      <c r="I64" s="13">
        <v>893000</v>
      </c>
      <c r="J64" s="13">
        <v>1556000</v>
      </c>
      <c r="K64"/>
      <c r="L64"/>
      <c r="M64"/>
      <c r="N64"/>
      <c r="O64"/>
      <c r="P64" s="10"/>
      <c r="S64" s="25" t="s">
        <v>395</v>
      </c>
      <c r="T64" s="25">
        <v>4545218</v>
      </c>
      <c r="V64" s="28" t="s">
        <v>189</v>
      </c>
    </row>
    <row r="65" spans="3:28" ht="11.25" customHeight="1" x14ac:dyDescent="0.25">
      <c r="C65" s="39">
        <v>7601</v>
      </c>
      <c r="D65" s="3" t="s">
        <v>207</v>
      </c>
      <c r="E65"/>
      <c r="F65" s="13">
        <v>1520000</v>
      </c>
      <c r="G65" s="56">
        <v>1004000</v>
      </c>
      <c r="H65" s="13">
        <v>1232000</v>
      </c>
      <c r="I65" s="13">
        <v>2032000</v>
      </c>
      <c r="J65" s="13">
        <v>857000</v>
      </c>
      <c r="K65"/>
      <c r="L65"/>
      <c r="M65"/>
      <c r="N65"/>
      <c r="O65"/>
      <c r="P65" s="10"/>
      <c r="S65" s="25" t="s">
        <v>218</v>
      </c>
      <c r="T65" s="25">
        <v>4057157</v>
      </c>
      <c r="V65" s="28" t="s">
        <v>164</v>
      </c>
      <c r="X65" s="27">
        <f>IF(ISNUMBER(F57),F57,NA())</f>
        <v>0.435974090682611</v>
      </c>
      <c r="Y65" s="27">
        <f>IF(ISNUMBER(G57),G57,NA())</f>
        <v>0.65959935663108604</v>
      </c>
      <c r="Z65" s="27">
        <f>IF(ISNUMBER(H57),H57,NA())</f>
        <v>0.364918032786885</v>
      </c>
      <c r="AA65" s="27">
        <f>IF(ISNUMBER(I57),I57,NA())</f>
        <v>0.48451415658646801</v>
      </c>
      <c r="AB65" s="27">
        <f>IF(ISNUMBER(J57),J57,NA())</f>
        <v>0.50354182366239597</v>
      </c>
    </row>
    <row r="66" spans="3:28" ht="11.25" customHeight="1" x14ac:dyDescent="0.25">
      <c r="C66" s="39">
        <v>7602</v>
      </c>
      <c r="D66" s="3" t="s">
        <v>208</v>
      </c>
      <c r="E66"/>
      <c r="F66" s="13">
        <v>18689000</v>
      </c>
      <c r="G66" s="56">
        <v>18713000</v>
      </c>
      <c r="H66" s="13">
        <v>14837000</v>
      </c>
      <c r="I66" s="13">
        <v>13850000</v>
      </c>
      <c r="J66" s="13">
        <v>11160000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47.459807073954998</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1.68148288254208</v>
      </c>
    </row>
    <row r="69" spans="3:28" ht="11.25" customHeight="1" x14ac:dyDescent="0.25">
      <c r="C69" s="39">
        <v>18626</v>
      </c>
      <c r="D69" s="3" t="s">
        <v>134</v>
      </c>
      <c r="F69" s="13">
        <v>12857000</v>
      </c>
      <c r="G69" s="56">
        <v>11370000</v>
      </c>
      <c r="H69" s="13">
        <v>10829000</v>
      </c>
      <c r="I69" s="13">
        <v>10102000</v>
      </c>
      <c r="J69" s="13">
        <v>11207000</v>
      </c>
      <c r="K69" s="4"/>
      <c r="L69" s="4"/>
      <c r="M69" s="4"/>
      <c r="N69"/>
      <c r="O69"/>
      <c r="P69" s="10"/>
      <c r="S69" s="25" t="s">
        <v>340</v>
      </c>
      <c r="T69" s="25">
        <v>4057049</v>
      </c>
      <c r="V69" s="28" t="str">
        <f>"Total Debt -"</f>
        <v>Total Debt -</v>
      </c>
      <c r="X69" s="47">
        <f>F44</f>
        <v>48.138831095138997</v>
      </c>
    </row>
    <row r="70" spans="3:28" ht="11.25" customHeight="1" x14ac:dyDescent="0.25">
      <c r="C70" s="39">
        <v>18630</v>
      </c>
      <c r="D70" s="3" t="s">
        <v>135</v>
      </c>
      <c r="F70" s="13">
        <v>1010000</v>
      </c>
      <c r="G70" s="56">
        <v>1187000</v>
      </c>
      <c r="H70" s="13">
        <v>1188000</v>
      </c>
      <c r="I70" s="13">
        <v>1358000</v>
      </c>
      <c r="J70" s="13">
        <v>2281000</v>
      </c>
      <c r="K70"/>
      <c r="L70"/>
      <c r="M70"/>
      <c r="N70"/>
      <c r="O70"/>
      <c r="P70" s="10"/>
      <c r="S70" s="25" t="s">
        <v>14</v>
      </c>
      <c r="T70" s="25">
        <v>4010420</v>
      </c>
      <c r="V70" s="118" t="s">
        <v>211</v>
      </c>
    </row>
    <row r="71" spans="3:28" ht="11.25" customHeight="1" x14ac:dyDescent="0.25">
      <c r="C71" s="39">
        <v>18631</v>
      </c>
      <c r="D71" s="3" t="s">
        <v>136</v>
      </c>
      <c r="F71" s="13">
        <v>1597000</v>
      </c>
      <c r="G71" s="56">
        <v>925000</v>
      </c>
      <c r="H71" s="13">
        <v>1139000</v>
      </c>
      <c r="I71" s="13">
        <v>1208000</v>
      </c>
      <c r="J71" s="13">
        <v>1190000</v>
      </c>
      <c r="K71"/>
      <c r="L71"/>
      <c r="M71"/>
      <c r="N71"/>
      <c r="O71"/>
      <c r="P71" s="10"/>
      <c r="S71" s="25" t="s">
        <v>15</v>
      </c>
      <c r="T71" s="25">
        <v>4065694</v>
      </c>
      <c r="V71" s="28" t="s">
        <v>210</v>
      </c>
      <c r="X71" s="27">
        <f>IF(ISNUMBER(F52),F52,NA())</f>
        <v>5.4952058504875403</v>
      </c>
      <c r="Y71" s="27">
        <f>IF(ISNUMBER(G52),G52,NA())</f>
        <v>5.0450628451723496</v>
      </c>
      <c r="Z71" s="27">
        <f>IF(ISNUMBER(H52),H52,NA())</f>
        <v>5.2207913306451603</v>
      </c>
      <c r="AA71" s="27">
        <f>IF(ISNUMBER(I52),I52,NA())</f>
        <v>7.67023882424985</v>
      </c>
      <c r="AB71" s="27">
        <f>IF(ISNUMBER(J52),J52,NA())</f>
        <v>4.79379634533898</v>
      </c>
    </row>
    <row r="72" spans="3:28" ht="11.25" customHeight="1" x14ac:dyDescent="0.25">
      <c r="C72" s="39">
        <v>18632</v>
      </c>
      <c r="D72" s="3" t="s">
        <v>137</v>
      </c>
      <c r="E72" s="5"/>
      <c r="F72" s="13">
        <v>4338000</v>
      </c>
      <c r="G72" s="56">
        <v>3940000</v>
      </c>
      <c r="H72" s="13">
        <v>3466000</v>
      </c>
      <c r="I72" s="13">
        <v>3150000</v>
      </c>
      <c r="J72" s="13">
        <v>3096000</v>
      </c>
      <c r="K72"/>
      <c r="L72"/>
      <c r="M72"/>
      <c r="N72"/>
      <c r="O72"/>
      <c r="P72" s="10"/>
      <c r="S72" s="25" t="s">
        <v>271</v>
      </c>
      <c r="T72" s="25">
        <v>4082886</v>
      </c>
    </row>
    <row r="73" spans="3:28" ht="11.25" customHeight="1" x14ac:dyDescent="0.25">
      <c r="C73" s="39">
        <v>18636</v>
      </c>
      <c r="D73" s="3" t="s">
        <v>138</v>
      </c>
      <c r="F73" s="13">
        <v>1855000</v>
      </c>
      <c r="G73" s="56">
        <v>1666000</v>
      </c>
      <c r="H73" s="13">
        <v>1569000</v>
      </c>
      <c r="I73" s="13">
        <v>1491000</v>
      </c>
      <c r="J73" s="13">
        <v>1490000</v>
      </c>
      <c r="K73"/>
      <c r="L73"/>
      <c r="M73"/>
      <c r="N73"/>
      <c r="O73"/>
      <c r="P73" s="10"/>
      <c r="S73" s="25" t="s">
        <v>396</v>
      </c>
      <c r="T73" s="25">
        <v>4235589</v>
      </c>
    </row>
    <row r="74" spans="3:28" ht="11.25" customHeight="1" x14ac:dyDescent="0.25">
      <c r="C74" s="39">
        <v>18635</v>
      </c>
      <c r="D74" s="3" t="s">
        <v>139</v>
      </c>
      <c r="F74" s="13">
        <v>611000</v>
      </c>
      <c r="G74" s="56">
        <v>276000</v>
      </c>
      <c r="H74" s="13">
        <v>344000</v>
      </c>
      <c r="I74" s="13">
        <v>357000</v>
      </c>
      <c r="J74" s="13">
        <v>363000</v>
      </c>
      <c r="K74"/>
      <c r="L74"/>
      <c r="M74"/>
      <c r="N74"/>
      <c r="O74"/>
      <c r="P74" s="10"/>
      <c r="S74" s="25" t="s">
        <v>288</v>
      </c>
      <c r="T74" s="25">
        <v>4304864</v>
      </c>
    </row>
    <row r="75" spans="3:28" ht="11.25" customHeight="1" x14ac:dyDescent="0.25">
      <c r="C75" s="39">
        <v>18634</v>
      </c>
      <c r="D75" s="3" t="s">
        <v>140</v>
      </c>
      <c r="F75" s="13">
        <v>10007000</v>
      </c>
      <c r="G75" s="56">
        <v>8537000</v>
      </c>
      <c r="H75" s="13">
        <v>8202000</v>
      </c>
      <c r="I75" s="13">
        <v>8036000</v>
      </c>
      <c r="J75" s="13">
        <v>8856000</v>
      </c>
      <c r="K75"/>
      <c r="L75"/>
      <c r="M75"/>
      <c r="N75"/>
      <c r="O75"/>
      <c r="P75" s="10"/>
      <c r="S75" s="25" t="s">
        <v>16</v>
      </c>
      <c r="T75" s="25">
        <v>4056958</v>
      </c>
    </row>
    <row r="76" spans="3:28" ht="11.25" customHeight="1" x14ac:dyDescent="0.25">
      <c r="C76" s="39">
        <v>6200</v>
      </c>
      <c r="D76" s="3" t="s">
        <v>141</v>
      </c>
      <c r="F76" s="13">
        <v>4615000</v>
      </c>
      <c r="G76" s="56">
        <v>5251000</v>
      </c>
      <c r="H76" s="13">
        <v>4960000</v>
      </c>
      <c r="I76" s="13">
        <v>3266000</v>
      </c>
      <c r="J76" s="13">
        <v>3776000</v>
      </c>
      <c r="K76"/>
      <c r="L76"/>
      <c r="M76"/>
      <c r="N76"/>
      <c r="O76"/>
      <c r="P76" s="10"/>
      <c r="S76" s="25" t="s">
        <v>312</v>
      </c>
      <c r="T76" s="25">
        <v>4246977</v>
      </c>
    </row>
    <row r="77" spans="3:28" ht="11.25" customHeight="1" x14ac:dyDescent="0.25">
      <c r="C77" s="39">
        <v>28017</v>
      </c>
      <c r="D77" s="3" t="s">
        <v>150</v>
      </c>
      <c r="E77"/>
      <c r="F77" s="13">
        <v>6175000</v>
      </c>
      <c r="G77" s="56">
        <v>5562000</v>
      </c>
      <c r="H77" s="13">
        <v>4940000</v>
      </c>
      <c r="I77" s="13">
        <v>3875000</v>
      </c>
      <c r="J77" s="13">
        <v>4149000</v>
      </c>
      <c r="K77"/>
      <c r="L77"/>
      <c r="M77"/>
      <c r="N77"/>
      <c r="O77"/>
      <c r="P77" s="10"/>
      <c r="S77" s="25" t="s">
        <v>272</v>
      </c>
      <c r="T77" s="25">
        <v>4142320</v>
      </c>
    </row>
    <row r="78" spans="3:28" ht="11.25" customHeight="1" x14ac:dyDescent="0.25">
      <c r="C78" s="39">
        <v>4424</v>
      </c>
      <c r="D78" s="3" t="s">
        <v>142</v>
      </c>
      <c r="F78" s="13">
        <v>1562000</v>
      </c>
      <c r="G78" s="56">
        <v>2504000</v>
      </c>
      <c r="H78" s="13">
        <v>2314000</v>
      </c>
      <c r="I78" s="13">
        <v>889000</v>
      </c>
      <c r="J78" s="13">
        <v>1627000</v>
      </c>
      <c r="K78"/>
      <c r="L78"/>
      <c r="M78"/>
      <c r="N78"/>
      <c r="O78"/>
      <c r="P78" s="10"/>
      <c r="S78" s="25" t="s">
        <v>273</v>
      </c>
      <c r="T78" s="25">
        <v>4237697</v>
      </c>
    </row>
    <row r="79" spans="3:28" ht="11.25" customHeight="1" x14ac:dyDescent="0.25">
      <c r="C79" s="39">
        <v>4427</v>
      </c>
      <c r="D79" s="3" t="s">
        <v>143</v>
      </c>
      <c r="F79" s="13">
        <v>99000</v>
      </c>
      <c r="G79" s="56">
        <v>249000</v>
      </c>
      <c r="H79" s="13">
        <v>315000</v>
      </c>
      <c r="I79" s="13">
        <v>-49000</v>
      </c>
      <c r="J79" s="13">
        <v>1276000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1463000</v>
      </c>
      <c r="G81" s="93">
        <v>2255000</v>
      </c>
      <c r="H81" s="92">
        <v>1999000</v>
      </c>
      <c r="I81" s="92">
        <v>938000</v>
      </c>
      <c r="J81" s="92">
        <v>351000</v>
      </c>
      <c r="K81"/>
      <c r="L81"/>
      <c r="M81"/>
      <c r="N81"/>
      <c r="O81"/>
      <c r="P81" s="10"/>
      <c r="S81" s="25" t="s">
        <v>275</v>
      </c>
      <c r="T81" s="25">
        <v>4276419</v>
      </c>
    </row>
    <row r="82" spans="3:20" ht="11.25" customHeight="1" x14ac:dyDescent="0.25">
      <c r="C82" s="39">
        <v>833</v>
      </c>
      <c r="D82" s="94" t="s">
        <v>146</v>
      </c>
      <c r="E82" s="95"/>
      <c r="F82" s="96">
        <v>1463000</v>
      </c>
      <c r="G82" s="97">
        <v>4105000</v>
      </c>
      <c r="H82" s="96">
        <v>2362000</v>
      </c>
      <c r="I82" s="96">
        <v>1126000</v>
      </c>
      <c r="J82" s="96">
        <v>351000</v>
      </c>
      <c r="K82"/>
      <c r="L82"/>
      <c r="M82"/>
      <c r="N82"/>
      <c r="O82"/>
      <c r="P82" s="10"/>
      <c r="S82" s="25" t="s">
        <v>17</v>
      </c>
      <c r="T82" s="25">
        <v>4057059</v>
      </c>
    </row>
    <row r="83" spans="3:20" ht="11.25" customHeight="1" x14ac:dyDescent="0.25">
      <c r="C83" s="39">
        <v>47814</v>
      </c>
      <c r="D83" s="32" t="s">
        <v>190</v>
      </c>
      <c r="F83" s="13">
        <v>146000</v>
      </c>
      <c r="G83" s="56">
        <v>173000</v>
      </c>
      <c r="H83" s="13">
        <v>165000</v>
      </c>
      <c r="I83" s="13">
        <v>77000</v>
      </c>
      <c r="J83" s="13">
        <v>95000</v>
      </c>
      <c r="K83" s="16"/>
      <c r="L83"/>
      <c r="M83"/>
      <c r="N83"/>
      <c r="O83"/>
      <c r="P83" s="10"/>
      <c r="S83" s="25" t="s">
        <v>18</v>
      </c>
      <c r="T83" s="25">
        <v>4057141</v>
      </c>
    </row>
    <row r="84" spans="3:20" ht="11.25" customHeight="1" x14ac:dyDescent="0.25">
      <c r="C84" s="39">
        <v>47813</v>
      </c>
      <c r="D84" s="29" t="s">
        <v>191</v>
      </c>
      <c r="E84"/>
      <c r="F84" s="13">
        <v>1317000</v>
      </c>
      <c r="G84" s="56">
        <v>3932000</v>
      </c>
      <c r="H84" s="13">
        <v>2197000</v>
      </c>
      <c r="I84" s="13">
        <v>1049000</v>
      </c>
      <c r="J84" s="13">
        <v>256000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4375000</v>
      </c>
      <c r="G87" s="56">
        <v>4511000</v>
      </c>
      <c r="H87" s="13">
        <v>3339000</v>
      </c>
      <c r="I87" s="13">
        <v>3645000</v>
      </c>
      <c r="J87" s="13">
        <v>3341000</v>
      </c>
      <c r="K87"/>
      <c r="L87"/>
      <c r="M87"/>
      <c r="N87"/>
      <c r="O87"/>
      <c r="P87" s="10"/>
      <c r="S87" s="25" t="s">
        <v>21</v>
      </c>
      <c r="T87" s="25">
        <v>4057039</v>
      </c>
    </row>
    <row r="88" spans="3:20" ht="11.25" customHeight="1" x14ac:dyDescent="0.25">
      <c r="C88" s="39">
        <v>18807</v>
      </c>
      <c r="D88" s="3" t="s">
        <v>152</v>
      </c>
      <c r="E88"/>
      <c r="F88" s="13">
        <v>44488000</v>
      </c>
      <c r="G88" s="56">
        <v>40546000</v>
      </c>
      <c r="H88" s="13">
        <v>37043000</v>
      </c>
      <c r="I88" s="13">
        <v>34439000</v>
      </c>
      <c r="J88" s="13">
        <v>36503000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15484000</v>
      </c>
      <c r="G90" s="56">
        <v>14847000</v>
      </c>
      <c r="H90" s="13">
        <v>14704000</v>
      </c>
      <c r="I90" s="13">
        <v>12946000</v>
      </c>
      <c r="J90" s="13">
        <v>3560000</v>
      </c>
      <c r="K90"/>
      <c r="L90"/>
      <c r="M90"/>
      <c r="N90"/>
      <c r="O90"/>
      <c r="P90" s="10"/>
      <c r="S90" s="25" t="s">
        <v>289</v>
      </c>
      <c r="T90" s="25">
        <v>4056937</v>
      </c>
    </row>
    <row r="91" spans="3:20" ht="11.25" customHeight="1" x14ac:dyDescent="0.25">
      <c r="C91" s="39">
        <v>3706</v>
      </c>
      <c r="D91" s="23" t="s">
        <v>155</v>
      </c>
      <c r="E91" s="10"/>
      <c r="F91" s="92">
        <v>1972000</v>
      </c>
      <c r="G91" s="93">
        <v>1804000</v>
      </c>
      <c r="H91" s="92">
        <v>1815000</v>
      </c>
      <c r="I91" s="92">
        <v>1826000</v>
      </c>
      <c r="J91" s="92">
        <v>2993000</v>
      </c>
      <c r="K91"/>
      <c r="L91"/>
      <c r="M91"/>
      <c r="N91"/>
      <c r="O91"/>
      <c r="P91" s="10"/>
      <c r="S91" s="25" t="s">
        <v>23</v>
      </c>
      <c r="T91" s="25">
        <v>4056982</v>
      </c>
    </row>
    <row r="92" spans="3:20" ht="11.25" customHeight="1" x14ac:dyDescent="0.25">
      <c r="C92" s="39">
        <v>220</v>
      </c>
      <c r="D92" s="98" t="s">
        <v>156</v>
      </c>
      <c r="E92" s="95"/>
      <c r="F92" s="96">
        <v>72045000</v>
      </c>
      <c r="G92" s="97">
        <v>66623000</v>
      </c>
      <c r="H92" s="96">
        <v>65665000</v>
      </c>
      <c r="I92" s="96">
        <v>60638000</v>
      </c>
      <c r="J92" s="96">
        <v>50454000</v>
      </c>
      <c r="K92"/>
      <c r="L92"/>
      <c r="M92"/>
      <c r="N92"/>
      <c r="O92"/>
      <c r="P92" s="10"/>
      <c r="S92" s="25" t="s">
        <v>24</v>
      </c>
      <c r="T92" s="25">
        <v>4004172</v>
      </c>
    </row>
    <row r="93" spans="3:20" ht="11.25" customHeight="1" x14ac:dyDescent="0.25">
      <c r="C93" s="39">
        <v>6361</v>
      </c>
      <c r="D93" s="3" t="s">
        <v>157</v>
      </c>
      <c r="E93"/>
      <c r="F93" s="13">
        <v>10035000</v>
      </c>
      <c r="G93" s="56">
        <v>6839000</v>
      </c>
      <c r="H93" s="13">
        <v>9150000</v>
      </c>
      <c r="I93" s="13">
        <v>7523000</v>
      </c>
      <c r="J93" s="13">
        <v>6635000</v>
      </c>
      <c r="K93"/>
      <c r="L93"/>
      <c r="M93"/>
      <c r="N93"/>
      <c r="O93"/>
      <c r="P93" s="10"/>
      <c r="S93" s="25" t="s">
        <v>25</v>
      </c>
      <c r="T93" s="25">
        <v>4000672</v>
      </c>
    </row>
    <row r="94" spans="3:20" ht="11.25" customHeight="1" x14ac:dyDescent="0.25">
      <c r="C94" s="39">
        <v>6148</v>
      </c>
      <c r="D94" s="3" t="s">
        <v>158</v>
      </c>
      <c r="E94"/>
      <c r="F94" s="13">
        <v>21825000</v>
      </c>
      <c r="G94" s="56">
        <v>22422000</v>
      </c>
      <c r="H94" s="13">
        <v>21425000</v>
      </c>
      <c r="I94" s="13">
        <v>20940000</v>
      </c>
      <c r="J94" s="13">
        <v>16445000</v>
      </c>
      <c r="K94"/>
      <c r="L94"/>
      <c r="M94"/>
      <c r="N94"/>
      <c r="O94"/>
      <c r="P94" s="10"/>
      <c r="S94" s="25" t="s">
        <v>26</v>
      </c>
      <c r="T94" s="25">
        <v>4059402</v>
      </c>
    </row>
    <row r="95" spans="3:20" ht="11.25" customHeight="1" x14ac:dyDescent="0.25">
      <c r="C95" s="39">
        <v>18082</v>
      </c>
      <c r="D95" s="3" t="s">
        <v>159</v>
      </c>
      <c r="E95"/>
      <c r="F95" s="13">
        <v>5200000</v>
      </c>
      <c r="G95" s="56">
        <v>5126000</v>
      </c>
      <c r="H95" s="13">
        <v>5879000</v>
      </c>
      <c r="I95" s="13">
        <v>5423000</v>
      </c>
      <c r="J95" s="13">
        <v>4369000</v>
      </c>
      <c r="K95"/>
      <c r="L95"/>
      <c r="M95"/>
      <c r="N95"/>
      <c r="O95"/>
      <c r="P95" s="10"/>
      <c r="S95" s="25" t="s">
        <v>27</v>
      </c>
      <c r="T95" s="25">
        <v>4057080</v>
      </c>
    </row>
    <row r="96" spans="3:20" ht="11.25" customHeight="1" x14ac:dyDescent="0.25">
      <c r="C96" s="39">
        <v>845</v>
      </c>
      <c r="D96" s="3" t="s">
        <v>173</v>
      </c>
      <c r="E96"/>
      <c r="F96" s="13">
        <v>25451000</v>
      </c>
      <c r="G96" s="56">
        <v>24944000</v>
      </c>
      <c r="H96" s="13">
        <v>26513000</v>
      </c>
      <c r="I96" s="13">
        <v>24618000</v>
      </c>
      <c r="J96" s="13">
        <v>19412000</v>
      </c>
      <c r="K96"/>
      <c r="L96"/>
      <c r="M96"/>
      <c r="N96"/>
      <c r="O96"/>
      <c r="P96" s="10"/>
      <c r="S96" s="25" t="s">
        <v>28</v>
      </c>
      <c r="T96" s="25">
        <v>4057041</v>
      </c>
    </row>
    <row r="97" spans="3:20" ht="11.25" customHeight="1" x14ac:dyDescent="0.25">
      <c r="C97" s="39">
        <v>49691</v>
      </c>
      <c r="D97" s="32" t="s">
        <v>192</v>
      </c>
      <c r="E97"/>
      <c r="F97" s="13">
        <v>25981000</v>
      </c>
      <c r="G97" s="56">
        <v>23373000</v>
      </c>
      <c r="H97" s="13">
        <v>19929000</v>
      </c>
      <c r="I97" s="13">
        <v>17138000</v>
      </c>
      <c r="J97" s="13">
        <v>12670000</v>
      </c>
      <c r="K97"/>
      <c r="L97"/>
      <c r="M97"/>
      <c r="N97"/>
      <c r="O97"/>
      <c r="P97" s="10"/>
      <c r="S97" s="25" t="s">
        <v>431</v>
      </c>
      <c r="T97" s="25">
        <v>4072145</v>
      </c>
    </row>
    <row r="98" spans="3:20" ht="11.25" customHeight="1" x14ac:dyDescent="0.25">
      <c r="C98" s="48">
        <v>47772</v>
      </c>
      <c r="D98" s="99" t="s">
        <v>193</v>
      </c>
      <c r="E98" s="10"/>
      <c r="F98" s="92">
        <v>1438000</v>
      </c>
      <c r="G98" s="93">
        <v>1561000</v>
      </c>
      <c r="H98" s="92">
        <v>1876000</v>
      </c>
      <c r="I98" s="92">
        <v>2110000</v>
      </c>
      <c r="J98" s="92">
        <v>2470000</v>
      </c>
      <c r="K98"/>
      <c r="L98"/>
      <c r="M98"/>
      <c r="N98"/>
      <c r="O98"/>
      <c r="P98" s="10"/>
      <c r="S98" s="25" t="s">
        <v>29</v>
      </c>
      <c r="T98" s="25">
        <v>4057081</v>
      </c>
    </row>
    <row r="99" spans="3:20" ht="11.25" customHeight="1" x14ac:dyDescent="0.25">
      <c r="C99" s="39">
        <v>3800</v>
      </c>
      <c r="D99" s="94" t="s">
        <v>160</v>
      </c>
      <c r="E99" s="95"/>
      <c r="F99" s="96">
        <v>27419000</v>
      </c>
      <c r="G99" s="97">
        <v>24934000</v>
      </c>
      <c r="H99" s="96">
        <v>21805000</v>
      </c>
      <c r="I99" s="96">
        <v>19248000</v>
      </c>
      <c r="J99" s="96">
        <v>15140000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52870000</v>
      </c>
      <c r="G101" s="56">
        <v>49878000</v>
      </c>
      <c r="H101" s="13">
        <v>48318000</v>
      </c>
      <c r="I101" s="13">
        <v>43866000</v>
      </c>
      <c r="J101" s="13">
        <v>34552000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3842000</v>
      </c>
      <c r="G104" s="56">
        <v>2591000</v>
      </c>
      <c r="H104" s="13">
        <v>3088000</v>
      </c>
      <c r="I104" s="13">
        <v>3516000</v>
      </c>
      <c r="J104" s="13">
        <v>3625000</v>
      </c>
      <c r="K104"/>
      <c r="L104"/>
      <c r="M104"/>
      <c r="N104"/>
      <c r="O104"/>
      <c r="P104" s="10"/>
      <c r="S104" s="25" t="s">
        <v>410</v>
      </c>
      <c r="T104" s="25">
        <v>4057043</v>
      </c>
    </row>
    <row r="105" spans="3:20" ht="11.25" customHeight="1" x14ac:dyDescent="0.25">
      <c r="C105" s="39">
        <v>4993</v>
      </c>
      <c r="D105" s="3" t="s">
        <v>168</v>
      </c>
      <c r="E105"/>
      <c r="F105" s="13">
        <v>-5508000</v>
      </c>
      <c r="G105" s="56">
        <v>553000</v>
      </c>
      <c r="H105" s="13">
        <v>-4593000</v>
      </c>
      <c r="I105" s="13">
        <v>-12470000</v>
      </c>
      <c r="J105" s="13">
        <v>-4700000</v>
      </c>
      <c r="K105"/>
      <c r="L105"/>
      <c r="M105"/>
      <c r="N105"/>
      <c r="O105"/>
      <c r="P105" s="10"/>
      <c r="S105" s="25" t="s">
        <v>261</v>
      </c>
      <c r="T105" s="25">
        <v>4057083</v>
      </c>
    </row>
    <row r="106" spans="3:20" ht="11.25" customHeight="1" x14ac:dyDescent="0.25">
      <c r="C106" s="39">
        <v>4992</v>
      </c>
      <c r="D106" s="3" t="s">
        <v>169</v>
      </c>
      <c r="E106"/>
      <c r="F106" s="13">
        <v>1260000</v>
      </c>
      <c r="G106" s="56">
        <v>-2373000</v>
      </c>
      <c r="H106" s="13">
        <v>1475000</v>
      </c>
      <c r="I106" s="13">
        <v>8850000</v>
      </c>
      <c r="J106" s="13">
        <v>1007000</v>
      </c>
      <c r="K106"/>
      <c r="L106"/>
      <c r="M106"/>
      <c r="N106"/>
      <c r="O106"/>
      <c r="P106" s="10"/>
      <c r="S106" s="25" t="s">
        <v>33</v>
      </c>
      <c r="T106" s="25">
        <v>4057044</v>
      </c>
    </row>
    <row r="107" spans="3:20" ht="11.25" customHeight="1" x14ac:dyDescent="0.25">
      <c r="C107" s="39">
        <v>4994</v>
      </c>
      <c r="D107" s="3" t="s">
        <v>170</v>
      </c>
      <c r="E107"/>
      <c r="F107" s="13">
        <v>2000</v>
      </c>
      <c r="G107" s="56">
        <v>-3000</v>
      </c>
      <c r="H107" s="13">
        <v>1000</v>
      </c>
      <c r="I107" s="13">
        <v>-14000</v>
      </c>
      <c r="J107" s="13">
        <v>7000</v>
      </c>
      <c r="K107"/>
      <c r="L107"/>
      <c r="M107"/>
      <c r="N107"/>
      <c r="O107"/>
      <c r="P107" s="10"/>
      <c r="S107" s="25" t="s">
        <v>262</v>
      </c>
      <c r="T107" s="25">
        <v>4057126</v>
      </c>
    </row>
    <row r="108" spans="3:20" ht="11.25" customHeight="1" x14ac:dyDescent="0.25">
      <c r="C108" s="39">
        <v>4995</v>
      </c>
      <c r="D108" s="3" t="s">
        <v>171</v>
      </c>
      <c r="E108"/>
      <c r="F108" s="13">
        <v>-404000</v>
      </c>
      <c r="G108" s="56">
        <v>768000</v>
      </c>
      <c r="H108" s="13">
        <v>-29000</v>
      </c>
      <c r="I108" s="13">
        <v>-118000</v>
      </c>
      <c r="J108" s="13">
        <v>-61000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2.1184860716418998</v>
      </c>
      <c r="G111" s="55">
        <v>6.0804905867191996</v>
      </c>
      <c r="H111" s="14">
        <v>3.7479942002883999</v>
      </c>
      <c r="I111" s="14">
        <v>1.9040935474734</v>
      </c>
      <c r="J111" s="14">
        <v>0.71301971976903</v>
      </c>
      <c r="K111"/>
      <c r="L111"/>
      <c r="M111"/>
      <c r="N111"/>
      <c r="O111"/>
      <c r="P111" s="10"/>
      <c r="S111" s="25" t="s">
        <v>291</v>
      </c>
      <c r="T111" s="25">
        <v>4062444</v>
      </c>
    </row>
    <row r="112" spans="3:20" ht="11.25" customHeight="1" x14ac:dyDescent="0.25">
      <c r="C112" s="39">
        <v>284</v>
      </c>
      <c r="D112" s="3" t="s">
        <v>166</v>
      </c>
      <c r="E112"/>
      <c r="F112" s="14">
        <v>5.73273054109257</v>
      </c>
      <c r="G112" s="55">
        <v>17.1530349485252</v>
      </c>
      <c r="H112" s="14">
        <v>11.812731694204301</v>
      </c>
      <c r="I112" s="14">
        <v>6.1720612821004703</v>
      </c>
      <c r="J112" s="14">
        <v>2.2694026654166599</v>
      </c>
      <c r="K112"/>
      <c r="L112"/>
      <c r="M112"/>
      <c r="N112"/>
      <c r="O112"/>
      <c r="P112" s="10"/>
      <c r="S112" s="25" t="s">
        <v>36</v>
      </c>
      <c r="T112" s="25">
        <v>4057103</v>
      </c>
    </row>
    <row r="113" spans="2:20" ht="11.25" customHeight="1" x14ac:dyDescent="0.25">
      <c r="C113" s="39">
        <v>18791</v>
      </c>
      <c r="D113" s="76" t="s">
        <v>172</v>
      </c>
      <c r="E113" s="61"/>
      <c r="F113" s="100">
        <v>2.8753648254242798</v>
      </c>
      <c r="G113" s="101">
        <v>8.1410857094693405</v>
      </c>
      <c r="H113" s="100">
        <v>5.1470347893354802</v>
      </c>
      <c r="I113" s="100">
        <v>2.6007922484380201</v>
      </c>
      <c r="J113" s="100">
        <v>1.0456387035271699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8225E45-B49B-4BD8-885F-55138682734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770B9-0E19-42EB-87B2-115D4E317743}">
  <sheetPr codeName="Sheet34">
    <outlinePr summaryRight="0"/>
    <pageSetUpPr autoPageBreaks="0"/>
  </sheetPr>
  <dimension ref="A1:AB460"/>
  <sheetViews>
    <sheetView showGridLines="0" topLeftCell="A9"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108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Southern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_xll.SNL.Clients.Office.Excel.Functions.SNLTable(1,SO!F20:G20,SO!C24:C35,SO!F21:G21,,"Options:Curr=USD,Mag=SNLstandard,ConvMethod=SNLrecommended")</f>
        <v>SNLTable</v>
      </c>
      <c r="D20" s="10"/>
      <c r="E20" s="10"/>
      <c r="F20" s="22">
        <f>VLOOKUP(V40,S:T,2,FALSE)</f>
        <v>4073535</v>
      </c>
      <c r="G20" s="51">
        <f>F20</f>
        <v>4073535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Southern Power Company</v>
      </c>
    </row>
    <row r="25" spans="3:27" ht="11.25" customHeight="1" x14ac:dyDescent="0.25">
      <c r="C25" s="39">
        <v>44942</v>
      </c>
      <c r="D25" s="23" t="s">
        <v>126</v>
      </c>
      <c r="E25" s="10"/>
      <c r="F25" s="74" t="s">
        <v>374</v>
      </c>
      <c r="G25" s="75" t="s">
        <v>181</v>
      </c>
      <c r="H25" s="129"/>
      <c r="I25"/>
      <c r="J25"/>
      <c r="K25"/>
      <c r="L25"/>
      <c r="M25"/>
      <c r="N25"/>
      <c r="O25"/>
      <c r="P25" s="10"/>
    </row>
    <row r="26" spans="3:27" ht="11.25" customHeight="1" x14ac:dyDescent="0.25">
      <c r="C26" s="39">
        <v>44944</v>
      </c>
      <c r="D26" s="76" t="s">
        <v>125</v>
      </c>
      <c r="E26" s="61"/>
      <c r="F26" s="77">
        <v>44496</v>
      </c>
      <c r="G26" s="78">
        <v>44341</v>
      </c>
      <c r="H26" s="130"/>
      <c r="I26" s="10"/>
      <c r="J26"/>
      <c r="K26"/>
      <c r="L26"/>
      <c r="M26"/>
      <c r="N26" s="4"/>
      <c r="O26" s="4"/>
      <c r="P26" s="44"/>
      <c r="Q26" s="44"/>
    </row>
    <row r="27" spans="3:27" ht="11.25" customHeight="1" x14ac:dyDescent="0.25">
      <c r="C27" s="39">
        <v>44949</v>
      </c>
      <c r="D27" s="2" t="s">
        <v>130</v>
      </c>
      <c r="E27"/>
      <c r="F27" s="24" t="s">
        <v>380</v>
      </c>
      <c r="G27" s="52" t="s">
        <v>285</v>
      </c>
      <c r="H27" s="129"/>
      <c r="I27"/>
      <c r="J27"/>
      <c r="K27"/>
      <c r="L27"/>
      <c r="M27"/>
      <c r="N27"/>
      <c r="O27"/>
      <c r="P27" s="10"/>
    </row>
    <row r="28" spans="3:27" ht="11.25" customHeight="1" x14ac:dyDescent="0.25">
      <c r="C28" s="39">
        <v>44950</v>
      </c>
      <c r="D28" s="3" t="s">
        <v>126</v>
      </c>
      <c r="E28"/>
      <c r="F28" s="24" t="s">
        <v>374</v>
      </c>
      <c r="G28" s="52" t="s">
        <v>181</v>
      </c>
      <c r="H28" s="129"/>
      <c r="I28"/>
      <c r="J28"/>
      <c r="K28"/>
      <c r="L28"/>
      <c r="M28"/>
      <c r="N28"/>
      <c r="O28"/>
      <c r="P28" s="10"/>
    </row>
    <row r="29" spans="3:27" ht="11.25" customHeight="1" x14ac:dyDescent="0.25">
      <c r="C29" s="48">
        <v>44952</v>
      </c>
      <c r="D29" s="76" t="s">
        <v>125</v>
      </c>
      <c r="E29" s="61"/>
      <c r="F29" s="77">
        <v>44496</v>
      </c>
      <c r="G29" s="78">
        <v>44341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43371</v>
      </c>
      <c r="G35" s="53">
        <v>44341</v>
      </c>
      <c r="H35" s="130"/>
      <c r="I35" s="10"/>
      <c r="J35"/>
      <c r="K35"/>
      <c r="L35"/>
      <c r="M35"/>
      <c r="N35"/>
      <c r="O35"/>
      <c r="P35" s="10"/>
    </row>
    <row r="36" spans="3:24" ht="11.25" hidden="1" customHeight="1" outlineLevel="1" x14ac:dyDescent="0.25">
      <c r="C36" s="12" t="str">
        <f>_xll.SNL.Clients.Office.Excel.Functions.SNLTable(1,SO!F36:J36,SO!C41:C113,SO!F37:J37,,"Options:Curr=USD,Mag=SNLstandard,ConvMethod=SNLrecommended")</f>
        <v>SNLTable</v>
      </c>
      <c r="E36"/>
      <c r="F36" s="11">
        <f>F20</f>
        <v>4073535</v>
      </c>
      <c r="G36" s="54">
        <f>F20</f>
        <v>4073535</v>
      </c>
      <c r="H36" s="11">
        <f>F20</f>
        <v>4073535</v>
      </c>
      <c r="I36" s="11">
        <f>F20</f>
        <v>4073535</v>
      </c>
      <c r="J36" s="11">
        <f>F20</f>
        <v>4073535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Southern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19.9237887860642</v>
      </c>
      <c r="G42" s="55">
        <v>21.636679148780701</v>
      </c>
      <c r="H42" s="31">
        <v>19.787749644856699</v>
      </c>
      <c r="I42" s="14">
        <v>23.933553745665701</v>
      </c>
      <c r="J42" s="14">
        <v>41.288974606235897</v>
      </c>
      <c r="K42"/>
      <c r="L42"/>
      <c r="M42"/>
      <c r="N42"/>
      <c r="O42"/>
      <c r="P42" s="10"/>
      <c r="S42" s="25" t="s">
        <v>335</v>
      </c>
      <c r="T42" s="25">
        <v>4056935</v>
      </c>
      <c r="V42" s="8" t="str">
        <f>_xll.SNL.Clients.Office.Excel.Functions.SNLTable(1,SO!X42,SO!W48:W56,SO!X43,,"Options:Curr=USD,Mag=SNLstandard,ConvMethod=SNLrecommended")</f>
        <v>SNLTable</v>
      </c>
      <c r="W42" s="3"/>
      <c r="X42" s="7">
        <f>F36</f>
        <v>4073535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40.137906006169501</v>
      </c>
      <c r="G44" s="55">
        <v>39.437391542606598</v>
      </c>
      <c r="H44" s="31">
        <v>44.664494025236102</v>
      </c>
      <c r="I44" s="14">
        <v>41.262801386984897</v>
      </c>
      <c r="J44" s="14">
        <v>47.782063645130201</v>
      </c>
      <c r="K44"/>
      <c r="L44"/>
      <c r="M44"/>
      <c r="N44"/>
      <c r="O44"/>
      <c r="P44" s="10"/>
      <c r="S44" s="25" t="s">
        <v>408</v>
      </c>
      <c r="T44" s="25">
        <v>4024697</v>
      </c>
      <c r="V44" s="3"/>
      <c r="W44" s="3"/>
      <c r="X44" s="7">
        <v>1</v>
      </c>
    </row>
    <row r="45" spans="3:24" ht="11.25" customHeight="1" x14ac:dyDescent="0.25">
      <c r="C45" s="39">
        <v>18861</v>
      </c>
      <c r="D45" s="3" t="s">
        <v>163</v>
      </c>
      <c r="E45"/>
      <c r="F45" s="14">
        <v>31.809109054617998</v>
      </c>
      <c r="G45" s="55">
        <v>34.879897707553198</v>
      </c>
      <c r="H45" s="31">
        <v>33.007437118743198</v>
      </c>
      <c r="I45" s="14">
        <v>35.626159180711198</v>
      </c>
      <c r="J45" s="14">
        <v>40.75056252009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1.9019607843137301</v>
      </c>
      <c r="G47" s="55">
        <v>2.1111111111111098</v>
      </c>
      <c r="H47" s="14">
        <v>2.14673913043478</v>
      </c>
      <c r="I47" s="14">
        <v>1.21</v>
      </c>
      <c r="J47" s="14">
        <v>1.8217821782178201</v>
      </c>
      <c r="K47"/>
      <c r="L47"/>
      <c r="M47"/>
      <c r="N47"/>
      <c r="O47"/>
      <c r="P47" s="10"/>
      <c r="S47" s="25" t="s">
        <v>215</v>
      </c>
      <c r="T47" s="25">
        <v>4056955</v>
      </c>
      <c r="V47" s="3"/>
      <c r="W47" s="3"/>
      <c r="X47" s="7"/>
    </row>
    <row r="48" spans="3:24" ht="11.25" customHeight="1" x14ac:dyDescent="0.25">
      <c r="C48" s="39">
        <v>18778</v>
      </c>
      <c r="D48" s="3" t="s">
        <v>197</v>
      </c>
      <c r="E48"/>
      <c r="F48" s="14">
        <v>1.9019607843137301</v>
      </c>
      <c r="G48" s="55">
        <v>2.1111111111111098</v>
      </c>
      <c r="H48" s="14">
        <v>2.14673913043478</v>
      </c>
      <c r="I48" s="14">
        <v>1.21</v>
      </c>
      <c r="J48" s="14">
        <v>1.8217821782178201</v>
      </c>
      <c r="K48" s="4"/>
      <c r="L48" s="4"/>
      <c r="M48" s="4"/>
      <c r="N48" s="4"/>
      <c r="O48" s="4"/>
      <c r="P48" s="44"/>
      <c r="Q48" s="44"/>
      <c r="S48" s="25" t="s">
        <v>5</v>
      </c>
      <c r="T48" s="25">
        <v>4022309</v>
      </c>
      <c r="V48" s="17" t="s">
        <v>174</v>
      </c>
      <c r="W48" s="114">
        <v>7597</v>
      </c>
      <c r="X48" s="20">
        <v>890000</v>
      </c>
    </row>
    <row r="49" spans="3:28" ht="11.25" customHeight="1" x14ac:dyDescent="0.25">
      <c r="C49" s="39">
        <v>7270</v>
      </c>
      <c r="D49" s="3" t="s">
        <v>148</v>
      </c>
      <c r="E49"/>
      <c r="F49" s="14">
        <v>5.7346938775510203</v>
      </c>
      <c r="G49" s="55">
        <v>5.8278145695364199</v>
      </c>
      <c r="H49" s="14">
        <v>5.6035502958579899</v>
      </c>
      <c r="I49" s="14">
        <v>4.3114754098360697</v>
      </c>
      <c r="J49" s="14">
        <v>4.7382198952879602</v>
      </c>
      <c r="K49"/>
      <c r="L49"/>
      <c r="M49"/>
      <c r="N49"/>
      <c r="O49"/>
      <c r="P49" s="10"/>
      <c r="S49" s="25" t="s">
        <v>6</v>
      </c>
      <c r="T49" s="25">
        <v>4057038</v>
      </c>
      <c r="V49" s="17" t="s">
        <v>175</v>
      </c>
      <c r="W49" s="114">
        <v>7598</v>
      </c>
      <c r="X49" s="20">
        <v>290000</v>
      </c>
    </row>
    <row r="50" spans="3:28" ht="11.25" customHeight="1" x14ac:dyDescent="0.25">
      <c r="C50" s="39">
        <v>11512</v>
      </c>
      <c r="D50" s="3" t="s">
        <v>198</v>
      </c>
      <c r="E50"/>
      <c r="F50" s="14">
        <v>5.7278911564625803</v>
      </c>
      <c r="G50" s="55">
        <v>5.5695364238410603</v>
      </c>
      <c r="H50" s="14">
        <v>5.2721893491124296</v>
      </c>
      <c r="I50" s="14">
        <v>5.15300546448087</v>
      </c>
      <c r="J50" s="14">
        <v>4.7382198952879602</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500000</v>
      </c>
    </row>
    <row r="52" spans="3:28" ht="11.25" customHeight="1" x14ac:dyDescent="0.25">
      <c r="C52" s="39">
        <v>18788</v>
      </c>
      <c r="D52" s="3" t="s">
        <v>210</v>
      </c>
      <c r="E52"/>
      <c r="F52" s="14">
        <v>5.4534400948991699</v>
      </c>
      <c r="G52" s="55">
        <v>5.3203125</v>
      </c>
      <c r="H52" s="14">
        <v>5.6718585005279802</v>
      </c>
      <c r="I52" s="14">
        <v>7.0058618504436003</v>
      </c>
      <c r="J52" s="14">
        <v>6.6222375690607702</v>
      </c>
      <c r="K52"/>
      <c r="L52"/>
      <c r="M52"/>
      <c r="N52"/>
      <c r="O52"/>
      <c r="P52" s="10"/>
      <c r="S52" s="25" t="s">
        <v>7</v>
      </c>
      <c r="T52" s="25">
        <v>4007308</v>
      </c>
      <c r="V52" s="19" t="s">
        <v>178</v>
      </c>
      <c r="W52" s="114">
        <v>7601</v>
      </c>
      <c r="X52" s="20">
        <v>964000</v>
      </c>
    </row>
    <row r="53" spans="3:28" ht="11.25" customHeight="1" x14ac:dyDescent="0.25">
      <c r="C53" s="39">
        <v>18794</v>
      </c>
      <c r="D53" s="3" t="s">
        <v>199</v>
      </c>
      <c r="E53"/>
      <c r="F53" s="14">
        <v>7.4836601307189499</v>
      </c>
      <c r="G53" s="55">
        <v>6.6666666666666696</v>
      </c>
      <c r="H53" s="14">
        <v>8.1413043478260896</v>
      </c>
      <c r="I53" s="14">
        <v>4.32</v>
      </c>
      <c r="J53" s="14">
        <v>7.3019801980198</v>
      </c>
      <c r="K53"/>
      <c r="L53"/>
      <c r="M53"/>
      <c r="N53"/>
      <c r="O53"/>
      <c r="P53" s="10"/>
      <c r="S53" s="25" t="s">
        <v>217</v>
      </c>
      <c r="T53" s="25">
        <v>4272394</v>
      </c>
      <c r="V53" s="17" t="s">
        <v>179</v>
      </c>
      <c r="W53" s="114">
        <v>7602</v>
      </c>
      <c r="X53" s="20">
        <v>1255000</v>
      </c>
    </row>
    <row r="54" spans="3:28" ht="11.25" customHeight="1" x14ac:dyDescent="0.25">
      <c r="C54" s="39">
        <v>18792</v>
      </c>
      <c r="D54" s="3" t="s">
        <v>200</v>
      </c>
      <c r="E54"/>
      <c r="F54" s="14">
        <v>21.578117352765201</v>
      </c>
      <c r="G54" s="55">
        <v>19.6075290348418</v>
      </c>
      <c r="H54" s="14">
        <v>24.4635792413312</v>
      </c>
      <c r="I54" s="14">
        <v>12.0123923022998</v>
      </c>
      <c r="J54" s="14">
        <v>21.241005318594201</v>
      </c>
      <c r="K54"/>
      <c r="L54"/>
      <c r="M54"/>
      <c r="N54"/>
      <c r="O54"/>
      <c r="P54" s="10"/>
      <c r="S54" s="25" t="s">
        <v>8</v>
      </c>
      <c r="T54" s="25">
        <v>4006321</v>
      </c>
      <c r="V54" s="26" t="s">
        <v>183</v>
      </c>
      <c r="W54" s="116"/>
      <c r="X54" s="20"/>
    </row>
    <row r="55" spans="3:28" ht="11.25" customHeight="1" x14ac:dyDescent="0.25">
      <c r="C55" s="39">
        <v>11576</v>
      </c>
      <c r="D55" s="3" t="s">
        <v>201</v>
      </c>
      <c r="E55"/>
      <c r="F55" s="14">
        <v>7.4693877551020398</v>
      </c>
      <c r="G55" s="55">
        <v>6.9668874172185404</v>
      </c>
      <c r="H55" s="14">
        <v>9.1952662721893503</v>
      </c>
      <c r="I55" s="14">
        <v>4.44808743169399</v>
      </c>
      <c r="J55" s="14">
        <v>7.04712041884817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108</v>
      </c>
    </row>
    <row r="57" spans="3:28" ht="11.25" customHeight="1" x14ac:dyDescent="0.25">
      <c r="C57" s="39">
        <v>6419</v>
      </c>
      <c r="D57" s="3" t="s">
        <v>164</v>
      </c>
      <c r="E57"/>
      <c r="F57" s="14">
        <v>0.40303272146847602</v>
      </c>
      <c r="G57" s="55">
        <v>0.69696969696969702</v>
      </c>
      <c r="H57" s="14">
        <v>0.44542253521126801</v>
      </c>
      <c r="I57" s="14">
        <v>0.72259941804073702</v>
      </c>
      <c r="J57" s="14">
        <v>0.61525974025973995</v>
      </c>
      <c r="K57"/>
      <c r="L57"/>
      <c r="M57"/>
      <c r="N57"/>
      <c r="O57"/>
      <c r="P57" s="10"/>
      <c r="S57" s="25" t="s">
        <v>338</v>
      </c>
      <c r="T57" s="25">
        <v>4963960</v>
      </c>
    </row>
    <row r="58" spans="3:28" ht="11.25" customHeight="1" x14ac:dyDescent="0.25">
      <c r="C58" s="39">
        <v>4963</v>
      </c>
      <c r="D58" s="3" t="s">
        <v>202</v>
      </c>
      <c r="E58"/>
      <c r="F58" s="14">
        <v>0.67050621400424404</v>
      </c>
      <c r="G58" s="55">
        <v>0.651183833509275</v>
      </c>
      <c r="H58" s="14">
        <v>0.80715795832074899</v>
      </c>
      <c r="I58" s="14">
        <v>0.70249862712795197</v>
      </c>
      <c r="J58" s="14">
        <v>0.91505078485687896</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890000</v>
      </c>
      <c r="G61" s="56">
        <v>475000</v>
      </c>
      <c r="H61" s="13">
        <v>1373000</v>
      </c>
      <c r="I61" s="13">
        <v>699000</v>
      </c>
      <c r="J61" s="13">
        <v>875000</v>
      </c>
      <c r="K61"/>
      <c r="L61"/>
      <c r="M61"/>
      <c r="N61"/>
      <c r="O61"/>
      <c r="P61" s="10"/>
      <c r="S61" s="25" t="s">
        <v>409</v>
      </c>
      <c r="T61" s="25">
        <v>4086899</v>
      </c>
      <c r="V61" s="28" t="s">
        <v>148</v>
      </c>
      <c r="X61" s="27">
        <f>IF(ISNUMBER(F49),F49,NA())</f>
        <v>5.7346938775510203</v>
      </c>
      <c r="Y61" s="27">
        <f>IF(ISNUMBER(G49),G49,NA())</f>
        <v>5.8278145695364199</v>
      </c>
      <c r="Z61" s="27">
        <f>IF(ISNUMBER(H49),H49,NA())</f>
        <v>5.6035502958579899</v>
      </c>
      <c r="AA61" s="27">
        <f>IF(ISNUMBER(I49),I49,NA())</f>
        <v>4.3114754098360697</v>
      </c>
      <c r="AB61" s="27">
        <f>IF(ISNUMBER(J49),J49,NA())</f>
        <v>4.7382198952879602</v>
      </c>
    </row>
    <row r="62" spans="3:28" ht="11.25" customHeight="1" x14ac:dyDescent="0.25">
      <c r="C62" s="39">
        <v>7598</v>
      </c>
      <c r="D62" s="3" t="s">
        <v>204</v>
      </c>
      <c r="E62"/>
      <c r="F62" s="13">
        <v>290000</v>
      </c>
      <c r="G62" s="56">
        <v>677000</v>
      </c>
      <c r="H62" s="13">
        <v>300000</v>
      </c>
      <c r="I62" s="13">
        <v>825000</v>
      </c>
      <c r="J62" s="13">
        <v>600000</v>
      </c>
      <c r="K62"/>
      <c r="L62"/>
      <c r="M62"/>
      <c r="N62"/>
      <c r="O62"/>
      <c r="P62" s="10"/>
      <c r="S62" s="25" t="s">
        <v>11</v>
      </c>
      <c r="T62" s="25">
        <v>4056975</v>
      </c>
      <c r="V62" s="118" t="s">
        <v>187</v>
      </c>
    </row>
    <row r="63" spans="3:28" ht="11.25" customHeight="1" x14ac:dyDescent="0.25">
      <c r="C63" s="39">
        <v>7599</v>
      </c>
      <c r="D63" s="3" t="s">
        <v>205</v>
      </c>
      <c r="E63"/>
      <c r="F63" s="13">
        <v>0</v>
      </c>
      <c r="G63" s="56">
        <v>290000</v>
      </c>
      <c r="H63" s="13">
        <v>674000</v>
      </c>
      <c r="I63" s="13">
        <v>300000</v>
      </c>
      <c r="J63" s="13">
        <v>825000</v>
      </c>
      <c r="K63"/>
      <c r="L63"/>
      <c r="M63"/>
      <c r="N63"/>
      <c r="O63"/>
      <c r="P63" s="10"/>
      <c r="S63" s="25" t="s">
        <v>270</v>
      </c>
      <c r="T63" s="25">
        <v>4098671</v>
      </c>
      <c r="V63" s="28" t="s">
        <v>188</v>
      </c>
    </row>
    <row r="64" spans="3:28" ht="11.25" customHeight="1" x14ac:dyDescent="0.25">
      <c r="C64" s="39">
        <v>7600</v>
      </c>
      <c r="D64" s="3" t="s">
        <v>206</v>
      </c>
      <c r="E64"/>
      <c r="F64" s="13">
        <v>500000</v>
      </c>
      <c r="G64" s="56">
        <v>0</v>
      </c>
      <c r="H64" s="13">
        <v>290000</v>
      </c>
      <c r="I64" s="13">
        <v>687000</v>
      </c>
      <c r="J64" s="13">
        <v>300000</v>
      </c>
      <c r="K64"/>
      <c r="L64"/>
      <c r="M64"/>
      <c r="N64"/>
      <c r="O64"/>
      <c r="P64" s="10"/>
      <c r="S64" s="25" t="s">
        <v>395</v>
      </c>
      <c r="T64" s="25">
        <v>4545218</v>
      </c>
      <c r="V64" s="28" t="s">
        <v>189</v>
      </c>
    </row>
    <row r="65" spans="3:28" ht="11.25" customHeight="1" x14ac:dyDescent="0.25">
      <c r="C65" s="39">
        <v>7601</v>
      </c>
      <c r="D65" s="3" t="s">
        <v>207</v>
      </c>
      <c r="E65"/>
      <c r="F65" s="13">
        <v>964000</v>
      </c>
      <c r="G65" s="56">
        <v>500000</v>
      </c>
      <c r="H65" s="13">
        <v>0</v>
      </c>
      <c r="I65" s="13">
        <v>290000</v>
      </c>
      <c r="J65" s="13">
        <v>720000</v>
      </c>
      <c r="K65"/>
      <c r="L65"/>
      <c r="M65"/>
      <c r="N65"/>
      <c r="O65"/>
      <c r="P65" s="10"/>
      <c r="S65" s="25" t="s">
        <v>218</v>
      </c>
      <c r="T65" s="25">
        <v>4057157</v>
      </c>
      <c r="V65" s="28" t="s">
        <v>164</v>
      </c>
      <c r="X65" s="27">
        <f>IF(ISNUMBER(F57),F57,NA())</f>
        <v>0.40303272146847602</v>
      </c>
      <c r="Y65" s="27">
        <f>IF(ISNUMBER(G57),G57,NA())</f>
        <v>0.69696969696969702</v>
      </c>
      <c r="Z65" s="27">
        <f>IF(ISNUMBER(H57),H57,NA())</f>
        <v>0.44542253521126801</v>
      </c>
      <c r="AA65" s="27">
        <f>IF(ISNUMBER(I57),I57,NA())</f>
        <v>0.72259941804073702</v>
      </c>
      <c r="AB65" s="27">
        <f>IF(ISNUMBER(J57),J57,NA())</f>
        <v>0.61525974025973995</v>
      </c>
    </row>
    <row r="66" spans="3:28" ht="11.25" customHeight="1" x14ac:dyDescent="0.25">
      <c r="C66" s="39">
        <v>7602</v>
      </c>
      <c r="D66" s="3" t="s">
        <v>208</v>
      </c>
      <c r="E66"/>
      <c r="F66" s="13">
        <v>1255000</v>
      </c>
      <c r="G66" s="56">
        <v>1926000</v>
      </c>
      <c r="H66" s="13">
        <v>2337000</v>
      </c>
      <c r="I66" s="13">
        <v>2348000</v>
      </c>
      <c r="J66" s="13">
        <v>2664000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19.9237887860642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2216000</v>
      </c>
      <c r="G69" s="56">
        <v>1733000</v>
      </c>
      <c r="H69" s="13">
        <v>1938000</v>
      </c>
      <c r="I69" s="13">
        <v>2205000</v>
      </c>
      <c r="J69" s="13">
        <v>2075000</v>
      </c>
      <c r="K69" s="4"/>
      <c r="L69" s="4"/>
      <c r="M69" s="4"/>
      <c r="N69"/>
      <c r="O69"/>
      <c r="P69" s="10"/>
      <c r="S69" s="25" t="s">
        <v>340</v>
      </c>
      <c r="T69" s="25">
        <v>4057049</v>
      </c>
      <c r="V69" s="28" t="str">
        <f>"Total Debt -"</f>
        <v>Total Debt -</v>
      </c>
      <c r="X69" s="47">
        <f>F44</f>
        <v>40.137906006169501</v>
      </c>
    </row>
    <row r="70" spans="3:28" ht="11.25" customHeight="1" x14ac:dyDescent="0.25">
      <c r="C70" s="39">
        <v>18630</v>
      </c>
      <c r="D70" s="3" t="s">
        <v>135</v>
      </c>
      <c r="F70" s="13">
        <v>941000</v>
      </c>
      <c r="G70" s="56">
        <v>544000</v>
      </c>
      <c r="H70" s="13">
        <v>685000</v>
      </c>
      <c r="I70" s="13">
        <v>875000</v>
      </c>
      <c r="J70" s="13">
        <v>770000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5.4534400948991699</v>
      </c>
      <c r="Y71" s="27">
        <f>IF(ISNUMBER(G52),G52,NA())</f>
        <v>5.3203125</v>
      </c>
      <c r="Z71" s="27">
        <f>IF(ISNUMBER(H52),H52,NA())</f>
        <v>5.6718585005279802</v>
      </c>
      <c r="AA71" s="27">
        <f>IF(ISNUMBER(I52),I52,NA())</f>
        <v>7.0058618504436003</v>
      </c>
      <c r="AB71" s="27">
        <f>IF(ISNUMBER(J52),J52,NA())</f>
        <v>6.6222375690607702</v>
      </c>
    </row>
    <row r="72" spans="3:28" ht="11.25" customHeight="1" x14ac:dyDescent="0.25">
      <c r="C72" s="39">
        <v>18632</v>
      </c>
      <c r="D72" s="3" t="s">
        <v>137</v>
      </c>
      <c r="E72" s="5"/>
      <c r="F72" s="13">
        <v>423000</v>
      </c>
      <c r="G72" s="56">
        <v>353000</v>
      </c>
      <c r="H72" s="13">
        <v>359000</v>
      </c>
      <c r="I72" s="13">
        <v>395000</v>
      </c>
      <c r="J72" s="13">
        <v>386000</v>
      </c>
      <c r="K72"/>
      <c r="L72"/>
      <c r="M72"/>
      <c r="N72"/>
      <c r="O72"/>
      <c r="P72" s="10"/>
      <c r="S72" s="25" t="s">
        <v>271</v>
      </c>
      <c r="T72" s="25">
        <v>4082886</v>
      </c>
    </row>
    <row r="73" spans="3:28" ht="11.25" customHeight="1" x14ac:dyDescent="0.25">
      <c r="C73" s="39">
        <v>18636</v>
      </c>
      <c r="D73" s="3" t="s">
        <v>138</v>
      </c>
      <c r="F73" s="13">
        <v>517000</v>
      </c>
      <c r="G73" s="56">
        <v>494000</v>
      </c>
      <c r="H73" s="13">
        <v>479000</v>
      </c>
      <c r="I73" s="13">
        <v>493000</v>
      </c>
      <c r="J73" s="13">
        <v>503000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1926000</v>
      </c>
      <c r="G75" s="56">
        <v>1430000</v>
      </c>
      <c r="H75" s="13">
        <v>1563000</v>
      </c>
      <c r="I75" s="13">
        <v>1809000</v>
      </c>
      <c r="J75" s="13">
        <v>1707000</v>
      </c>
      <c r="K75"/>
      <c r="L75"/>
      <c r="M75"/>
      <c r="N75"/>
      <c r="O75"/>
      <c r="P75" s="10"/>
      <c r="S75" s="25" t="s">
        <v>16</v>
      </c>
      <c r="T75" s="25">
        <v>4056958</v>
      </c>
    </row>
    <row r="76" spans="3:28" ht="11.25" customHeight="1" x14ac:dyDescent="0.25">
      <c r="C76" s="39">
        <v>6200</v>
      </c>
      <c r="D76" s="3" t="s">
        <v>141</v>
      </c>
      <c r="F76" s="13">
        <v>843000</v>
      </c>
      <c r="G76" s="56">
        <v>880000</v>
      </c>
      <c r="H76" s="13">
        <v>947000</v>
      </c>
      <c r="I76" s="13">
        <v>789000</v>
      </c>
      <c r="J76" s="13">
        <v>905000</v>
      </c>
      <c r="K76"/>
      <c r="L76"/>
      <c r="M76"/>
      <c r="N76"/>
      <c r="O76"/>
      <c r="P76" s="10"/>
      <c r="S76" s="25" t="s">
        <v>312</v>
      </c>
      <c r="T76" s="25">
        <v>4246977</v>
      </c>
    </row>
    <row r="77" spans="3:28" ht="11.25" customHeight="1" x14ac:dyDescent="0.25">
      <c r="C77" s="39">
        <v>28017</v>
      </c>
      <c r="D77" s="3" t="s">
        <v>150</v>
      </c>
      <c r="E77"/>
      <c r="F77" s="13">
        <v>842000</v>
      </c>
      <c r="G77" s="56">
        <v>841000</v>
      </c>
      <c r="H77" s="13">
        <v>891000</v>
      </c>
      <c r="I77" s="13">
        <v>943000</v>
      </c>
      <c r="J77" s="13">
        <v>905000</v>
      </c>
      <c r="K77"/>
      <c r="L77"/>
      <c r="M77"/>
      <c r="N77"/>
      <c r="O77"/>
      <c r="P77" s="10"/>
      <c r="S77" s="25" t="s">
        <v>272</v>
      </c>
      <c r="T77" s="25">
        <v>4142320</v>
      </c>
    </row>
    <row r="78" spans="3:28" ht="11.25" customHeight="1" x14ac:dyDescent="0.25">
      <c r="C78" s="39">
        <v>4424</v>
      </c>
      <c r="D78" s="3" t="s">
        <v>142</v>
      </c>
      <c r="F78" s="13">
        <v>154000</v>
      </c>
      <c r="G78" s="56">
        <v>210000</v>
      </c>
      <c r="H78" s="13">
        <v>273000</v>
      </c>
      <c r="I78" s="13">
        <v>82000</v>
      </c>
      <c r="J78" s="13">
        <v>178000</v>
      </c>
      <c r="K78"/>
      <c r="L78"/>
      <c r="M78"/>
      <c r="N78"/>
      <c r="O78"/>
      <c r="P78" s="10"/>
      <c r="S78" s="25" t="s">
        <v>273</v>
      </c>
      <c r="T78" s="25">
        <v>4237697</v>
      </c>
    </row>
    <row r="79" spans="3:28" ht="11.25" customHeight="1" x14ac:dyDescent="0.25">
      <c r="C79" s="39">
        <v>4427</v>
      </c>
      <c r="D79" s="3" t="s">
        <v>143</v>
      </c>
      <c r="F79" s="13">
        <v>-13000</v>
      </c>
      <c r="G79" s="56">
        <v>3000</v>
      </c>
      <c r="H79" s="13">
        <v>-56000</v>
      </c>
      <c r="I79" s="13">
        <v>-164000</v>
      </c>
      <c r="J79" s="13">
        <v>-939000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167000</v>
      </c>
      <c r="G81" s="93">
        <v>207000</v>
      </c>
      <c r="H81" s="92">
        <v>329000</v>
      </c>
      <c r="I81" s="92">
        <v>246000</v>
      </c>
      <c r="J81" s="92">
        <v>1117000</v>
      </c>
      <c r="K81"/>
      <c r="L81"/>
      <c r="M81"/>
      <c r="N81"/>
      <c r="O81"/>
      <c r="P81" s="10"/>
      <c r="S81" s="25" t="s">
        <v>275</v>
      </c>
      <c r="T81" s="25">
        <v>4276419</v>
      </c>
    </row>
    <row r="82" spans="3:20" ht="11.25" customHeight="1" x14ac:dyDescent="0.25">
      <c r="C82" s="39">
        <v>833</v>
      </c>
      <c r="D82" s="94" t="s">
        <v>146</v>
      </c>
      <c r="E82" s="95"/>
      <c r="F82" s="96">
        <v>167000</v>
      </c>
      <c r="G82" s="97">
        <v>207000</v>
      </c>
      <c r="H82" s="96">
        <v>329000</v>
      </c>
      <c r="I82" s="96">
        <v>246000</v>
      </c>
      <c r="J82" s="96">
        <v>1117000</v>
      </c>
      <c r="K82"/>
      <c r="L82"/>
      <c r="M82"/>
      <c r="N82"/>
      <c r="O82"/>
      <c r="P82" s="10"/>
      <c r="S82" s="25" t="s">
        <v>17</v>
      </c>
      <c r="T82" s="25">
        <v>4057059</v>
      </c>
    </row>
    <row r="83" spans="3:20" ht="11.25" customHeight="1" x14ac:dyDescent="0.25">
      <c r="C83" s="39">
        <v>47814</v>
      </c>
      <c r="D83" s="32" t="s">
        <v>190</v>
      </c>
      <c r="F83" s="13">
        <v>-99000</v>
      </c>
      <c r="G83" s="56">
        <v>-31000</v>
      </c>
      <c r="H83" s="13">
        <v>-10000</v>
      </c>
      <c r="I83" s="13">
        <v>59000</v>
      </c>
      <c r="J83" s="13">
        <v>46000</v>
      </c>
      <c r="K83" s="16"/>
      <c r="L83"/>
      <c r="M83"/>
      <c r="N83"/>
      <c r="O83"/>
      <c r="P83" s="10"/>
      <c r="S83" s="25" t="s">
        <v>18</v>
      </c>
      <c r="T83" s="25">
        <v>4057141</v>
      </c>
    </row>
    <row r="84" spans="3:20" ht="11.25" customHeight="1" x14ac:dyDescent="0.25">
      <c r="C84" s="39">
        <v>47813</v>
      </c>
      <c r="D84" s="29" t="s">
        <v>191</v>
      </c>
      <c r="E84"/>
      <c r="F84" s="13">
        <v>266000</v>
      </c>
      <c r="G84" s="56">
        <v>238000</v>
      </c>
      <c r="H84" s="13">
        <v>339000</v>
      </c>
      <c r="I84" s="13">
        <v>187000</v>
      </c>
      <c r="J84" s="13">
        <v>1071000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505000</v>
      </c>
      <c r="G87" s="56">
        <v>575000</v>
      </c>
      <c r="H87" s="13">
        <v>759000</v>
      </c>
      <c r="I87" s="13">
        <v>745000</v>
      </c>
      <c r="J87" s="13">
        <v>758000</v>
      </c>
      <c r="K87"/>
      <c r="L87"/>
      <c r="M87"/>
      <c r="N87"/>
      <c r="O87"/>
      <c r="P87" s="10"/>
      <c r="S87" s="25" t="s">
        <v>21</v>
      </c>
      <c r="T87" s="25">
        <v>4057039</v>
      </c>
    </row>
    <row r="88" spans="3:20" ht="11.25" customHeight="1" x14ac:dyDescent="0.25">
      <c r="C88" s="39">
        <v>18807</v>
      </c>
      <c r="D88" s="3" t="s">
        <v>152</v>
      </c>
      <c r="E88"/>
      <c r="F88" s="13">
        <v>11868000</v>
      </c>
      <c r="G88" s="56">
        <v>11604000</v>
      </c>
      <c r="H88" s="13">
        <v>11690000</v>
      </c>
      <c r="I88" s="13">
        <v>11530000</v>
      </c>
      <c r="J88" s="13">
        <v>12356000</v>
      </c>
      <c r="K88"/>
      <c r="L88"/>
      <c r="M88"/>
      <c r="N88"/>
      <c r="O88"/>
      <c r="P88" s="10"/>
      <c r="S88" s="25" t="s">
        <v>22</v>
      </c>
      <c r="T88" s="25">
        <v>4057113</v>
      </c>
    </row>
    <row r="89" spans="3:20" ht="11.25" customHeight="1" x14ac:dyDescent="0.25">
      <c r="C89" s="39">
        <v>18851</v>
      </c>
      <c r="D89" s="3" t="s">
        <v>153</v>
      </c>
      <c r="E89"/>
      <c r="F89" s="13">
        <v>1000</v>
      </c>
      <c r="G89" s="56">
        <v>0</v>
      </c>
      <c r="H89" s="13">
        <v>0</v>
      </c>
      <c r="I89" s="13">
        <v>1000</v>
      </c>
      <c r="J89" s="13">
        <v>0</v>
      </c>
      <c r="K89"/>
      <c r="L89"/>
      <c r="M89"/>
      <c r="N89"/>
      <c r="O89"/>
      <c r="P89" s="10"/>
      <c r="S89" s="25" t="s">
        <v>341</v>
      </c>
      <c r="T89" s="25">
        <v>4393379</v>
      </c>
    </row>
    <row r="90" spans="3:20" ht="11.25" customHeight="1" x14ac:dyDescent="0.25">
      <c r="C90" s="39">
        <v>18823</v>
      </c>
      <c r="D90" s="3" t="s">
        <v>154</v>
      </c>
      <c r="E90"/>
      <c r="F90" s="13">
        <v>247000</v>
      </c>
      <c r="G90" s="56">
        <v>19000</v>
      </c>
      <c r="H90" s="13">
        <v>28000</v>
      </c>
      <c r="I90" s="13">
        <v>0</v>
      </c>
      <c r="J90" s="13">
        <v>0</v>
      </c>
      <c r="K90"/>
      <c r="L90"/>
      <c r="M90"/>
      <c r="N90"/>
      <c r="O90"/>
      <c r="P90" s="10"/>
      <c r="S90" s="25" t="s">
        <v>289</v>
      </c>
      <c r="T90" s="25">
        <v>4056937</v>
      </c>
    </row>
    <row r="91" spans="3:20" ht="11.25" customHeight="1" x14ac:dyDescent="0.25">
      <c r="C91" s="39">
        <v>3706</v>
      </c>
      <c r="D91" s="23" t="s">
        <v>155</v>
      </c>
      <c r="E91" s="10"/>
      <c r="F91" s="92">
        <v>282000</v>
      </c>
      <c r="G91" s="93">
        <v>302000</v>
      </c>
      <c r="H91" s="92">
        <v>322000</v>
      </c>
      <c r="I91" s="92">
        <v>345000</v>
      </c>
      <c r="J91" s="92">
        <v>411000</v>
      </c>
      <c r="K91"/>
      <c r="L91"/>
      <c r="M91"/>
      <c r="N91"/>
      <c r="O91"/>
      <c r="P91" s="10"/>
      <c r="S91" s="25" t="s">
        <v>23</v>
      </c>
      <c r="T91" s="25">
        <v>4056982</v>
      </c>
    </row>
    <row r="92" spans="3:20" ht="11.25" customHeight="1" x14ac:dyDescent="0.25">
      <c r="C92" s="39">
        <v>220</v>
      </c>
      <c r="D92" s="98" t="s">
        <v>156</v>
      </c>
      <c r="E92" s="95"/>
      <c r="F92" s="96">
        <v>13390000</v>
      </c>
      <c r="G92" s="97">
        <v>13235000</v>
      </c>
      <c r="H92" s="96">
        <v>14300000</v>
      </c>
      <c r="I92" s="96">
        <v>14883000</v>
      </c>
      <c r="J92" s="96">
        <v>15206000</v>
      </c>
      <c r="K92"/>
      <c r="L92"/>
      <c r="M92"/>
      <c r="N92"/>
      <c r="O92"/>
      <c r="P92" s="10"/>
      <c r="S92" s="25" t="s">
        <v>24</v>
      </c>
      <c r="T92" s="25">
        <v>4004172</v>
      </c>
    </row>
    <row r="93" spans="3:20" ht="11.25" customHeight="1" x14ac:dyDescent="0.25">
      <c r="C93" s="39">
        <v>6361</v>
      </c>
      <c r="D93" s="3" t="s">
        <v>157</v>
      </c>
      <c r="E93"/>
      <c r="F93" s="13">
        <v>1253000</v>
      </c>
      <c r="G93" s="56">
        <v>825000</v>
      </c>
      <c r="H93" s="13">
        <v>1704000</v>
      </c>
      <c r="I93" s="13">
        <v>1031000</v>
      </c>
      <c r="J93" s="13">
        <v>1232000</v>
      </c>
      <c r="K93"/>
      <c r="L93"/>
      <c r="M93"/>
      <c r="N93"/>
      <c r="O93"/>
      <c r="P93" s="10"/>
      <c r="S93" s="25" t="s">
        <v>25</v>
      </c>
      <c r="T93" s="25">
        <v>4000672</v>
      </c>
    </row>
    <row r="94" spans="3:20" ht="11.25" customHeight="1" x14ac:dyDescent="0.25">
      <c r="C94" s="39">
        <v>6148</v>
      </c>
      <c r="D94" s="3" t="s">
        <v>158</v>
      </c>
      <c r="E94"/>
      <c r="F94" s="13">
        <v>3506000</v>
      </c>
      <c r="G94" s="56">
        <v>3819000</v>
      </c>
      <c r="H94" s="13">
        <v>3950000</v>
      </c>
      <c r="I94" s="13">
        <v>4418000</v>
      </c>
      <c r="J94" s="13">
        <v>5071000</v>
      </c>
      <c r="K94"/>
      <c r="L94"/>
      <c r="M94"/>
      <c r="N94"/>
      <c r="O94"/>
      <c r="P94" s="10"/>
      <c r="S94" s="25" t="s">
        <v>26</v>
      </c>
      <c r="T94" s="25">
        <v>4059402</v>
      </c>
    </row>
    <row r="95" spans="3:20" ht="11.25" customHeight="1" x14ac:dyDescent="0.25">
      <c r="C95" s="39">
        <v>18082</v>
      </c>
      <c r="D95" s="3" t="s">
        <v>159</v>
      </c>
      <c r="E95"/>
      <c r="F95" s="13">
        <v>204000</v>
      </c>
      <c r="G95" s="56">
        <v>165000</v>
      </c>
      <c r="H95" s="13">
        <v>178000</v>
      </c>
      <c r="I95" s="13">
        <v>211000</v>
      </c>
      <c r="J95" s="13">
        <v>322000</v>
      </c>
      <c r="K95"/>
      <c r="L95"/>
      <c r="M95"/>
      <c r="N95"/>
      <c r="O95"/>
      <c r="P95" s="10"/>
      <c r="S95" s="25" t="s">
        <v>27</v>
      </c>
      <c r="T95" s="25">
        <v>4057080</v>
      </c>
    </row>
    <row r="96" spans="3:20" ht="11.25" customHeight="1" x14ac:dyDescent="0.25">
      <c r="C96" s="39">
        <v>845</v>
      </c>
      <c r="D96" s="3" t="s">
        <v>173</v>
      </c>
      <c r="E96"/>
      <c r="F96" s="13">
        <v>4424000</v>
      </c>
      <c r="G96" s="56">
        <v>4318000</v>
      </c>
      <c r="H96" s="13">
        <v>5345000</v>
      </c>
      <c r="I96" s="13">
        <v>5117000</v>
      </c>
      <c r="J96" s="13">
        <v>5946000</v>
      </c>
      <c r="K96"/>
      <c r="L96"/>
      <c r="M96"/>
      <c r="N96"/>
      <c r="O96"/>
      <c r="P96" s="10"/>
      <c r="S96" s="25" t="s">
        <v>28</v>
      </c>
      <c r="T96" s="25">
        <v>4057041</v>
      </c>
    </row>
    <row r="97" spans="3:20" ht="11.25" customHeight="1" x14ac:dyDescent="0.25">
      <c r="C97" s="39">
        <v>49691</v>
      </c>
      <c r="D97" s="32" t="s">
        <v>192</v>
      </c>
      <c r="E97"/>
      <c r="F97" s="13">
        <v>2196000</v>
      </c>
      <c r="G97" s="56">
        <v>2369000</v>
      </c>
      <c r="H97" s="13">
        <v>2368000</v>
      </c>
      <c r="I97" s="13">
        <v>2968000</v>
      </c>
      <c r="J97" s="13">
        <v>5138000</v>
      </c>
      <c r="K97"/>
      <c r="L97"/>
      <c r="M97"/>
      <c r="N97"/>
      <c r="O97"/>
      <c r="P97" s="10"/>
      <c r="S97" s="25" t="s">
        <v>431</v>
      </c>
      <c r="T97" s="25">
        <v>4072145</v>
      </c>
    </row>
    <row r="98" spans="3:20" ht="11.25" customHeight="1" x14ac:dyDescent="0.25">
      <c r="C98" s="48">
        <v>47772</v>
      </c>
      <c r="D98" s="99" t="s">
        <v>193</v>
      </c>
      <c r="E98" s="10"/>
      <c r="F98" s="92">
        <v>4402000</v>
      </c>
      <c r="G98" s="93">
        <v>4262000</v>
      </c>
      <c r="H98" s="92">
        <v>4254000</v>
      </c>
      <c r="I98" s="92">
        <v>4316000</v>
      </c>
      <c r="J98" s="92">
        <v>1360000</v>
      </c>
      <c r="K98"/>
      <c r="L98"/>
      <c r="M98"/>
      <c r="N98"/>
      <c r="O98"/>
      <c r="P98" s="10"/>
      <c r="S98" s="25" t="s">
        <v>29</v>
      </c>
      <c r="T98" s="25">
        <v>4057081</v>
      </c>
    </row>
    <row r="99" spans="3:20" ht="11.25" customHeight="1" x14ac:dyDescent="0.25">
      <c r="C99" s="39">
        <v>3800</v>
      </c>
      <c r="D99" s="94" t="s">
        <v>160</v>
      </c>
      <c r="E99" s="95"/>
      <c r="F99" s="96">
        <v>6598000</v>
      </c>
      <c r="G99" s="97">
        <v>6631000</v>
      </c>
      <c r="H99" s="96">
        <v>6622000</v>
      </c>
      <c r="I99" s="96">
        <v>7284000</v>
      </c>
      <c r="J99" s="96">
        <v>6498000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11022000</v>
      </c>
      <c r="G101" s="56">
        <v>10949000</v>
      </c>
      <c r="H101" s="13">
        <v>11967000</v>
      </c>
      <c r="I101" s="13">
        <v>12401000</v>
      </c>
      <c r="J101" s="13">
        <v>12444000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951000</v>
      </c>
      <c r="G104" s="56">
        <v>901000</v>
      </c>
      <c r="H104" s="13">
        <v>1385000</v>
      </c>
      <c r="I104" s="13">
        <v>631000</v>
      </c>
      <c r="J104" s="13">
        <v>1155000</v>
      </c>
      <c r="K104"/>
      <c r="L104"/>
      <c r="M104"/>
      <c r="N104"/>
      <c r="O104"/>
      <c r="P104" s="10"/>
      <c r="S104" s="25" t="s">
        <v>410</v>
      </c>
      <c r="T104" s="25">
        <v>4057043</v>
      </c>
    </row>
    <row r="105" spans="3:20" ht="11.25" customHeight="1" x14ac:dyDescent="0.25">
      <c r="C105" s="39">
        <v>4993</v>
      </c>
      <c r="D105" s="3" t="s">
        <v>168</v>
      </c>
      <c r="E105"/>
      <c r="F105" s="13">
        <v>-803000</v>
      </c>
      <c r="G105" s="56">
        <v>374000</v>
      </c>
      <c r="H105" s="13">
        <v>-167000</v>
      </c>
      <c r="I105" s="13">
        <v>-227000</v>
      </c>
      <c r="J105" s="13">
        <v>-1625000</v>
      </c>
      <c r="K105"/>
      <c r="L105"/>
      <c r="M105"/>
      <c r="N105"/>
      <c r="O105"/>
      <c r="P105" s="10"/>
      <c r="S105" s="25" t="s">
        <v>261</v>
      </c>
      <c r="T105" s="25">
        <v>4057083</v>
      </c>
    </row>
    <row r="106" spans="3:20" ht="11.25" customHeight="1" x14ac:dyDescent="0.25">
      <c r="C106" s="39">
        <v>4992</v>
      </c>
      <c r="D106" s="3" t="s">
        <v>169</v>
      </c>
      <c r="E106"/>
      <c r="F106" s="13">
        <v>-195000</v>
      </c>
      <c r="G106" s="56">
        <v>-1372000</v>
      </c>
      <c r="H106" s="13">
        <v>-1120000</v>
      </c>
      <c r="I106" s="13">
        <v>-363000</v>
      </c>
      <c r="J106" s="13">
        <v>-502000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-47000</v>
      </c>
      <c r="G108" s="56">
        <v>-97000</v>
      </c>
      <c r="H108" s="13">
        <v>98000</v>
      </c>
      <c r="I108" s="13">
        <v>41000</v>
      </c>
      <c r="J108" s="13">
        <v>-972000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1.22284971579728</v>
      </c>
      <c r="G111" s="55">
        <v>1.52221272371288</v>
      </c>
      <c r="H111" s="14">
        <v>2.2453314679110399</v>
      </c>
      <c r="I111" s="14">
        <v>1.61286357042756</v>
      </c>
      <c r="J111" s="14">
        <v>7.54481209736658</v>
      </c>
      <c r="K111"/>
      <c r="L111"/>
      <c r="M111"/>
      <c r="N111"/>
      <c r="O111"/>
      <c r="P111" s="10"/>
      <c r="S111" s="25" t="s">
        <v>291</v>
      </c>
      <c r="T111" s="25">
        <v>4062444</v>
      </c>
    </row>
    <row r="112" spans="3:20" ht="11.25" customHeight="1" x14ac:dyDescent="0.25">
      <c r="C112" s="39">
        <v>284</v>
      </c>
      <c r="D112" s="3" t="s">
        <v>166</v>
      </c>
      <c r="E112"/>
      <c r="F112" s="14">
        <v>2.4966829250060698</v>
      </c>
      <c r="G112" s="55">
        <v>3.1307306928821199</v>
      </c>
      <c r="H112" s="14">
        <v>4.7539917636008999</v>
      </c>
      <c r="I112" s="14">
        <v>3.4740855811326101</v>
      </c>
      <c r="J112" s="14">
        <v>19.056961890341402</v>
      </c>
      <c r="K112"/>
      <c r="L112"/>
      <c r="M112"/>
      <c r="N112"/>
      <c r="O112"/>
      <c r="P112" s="10"/>
      <c r="S112" s="25" t="s">
        <v>36</v>
      </c>
      <c r="T112" s="25">
        <v>4057103</v>
      </c>
    </row>
    <row r="113" spans="2:20" ht="11.25" customHeight="1" x14ac:dyDescent="0.25">
      <c r="C113" s="39">
        <v>18791</v>
      </c>
      <c r="D113" s="76" t="s">
        <v>172</v>
      </c>
      <c r="E113" s="61"/>
      <c r="F113" s="100">
        <v>1.47969298585653</v>
      </c>
      <c r="G113" s="101">
        <v>1.8328721638074199</v>
      </c>
      <c r="H113" s="100">
        <v>2.6765920231049298</v>
      </c>
      <c r="I113" s="100">
        <v>1.95104541534069</v>
      </c>
      <c r="J113" s="100">
        <v>9.3523673964918199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88D075C-66E5-40A7-84E2-7BA2A45702D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5D9F-356A-4968-97A1-6C4ACC04116E}">
  <dimension ref="A1:Q41"/>
  <sheetViews>
    <sheetView tabSelected="1" topLeftCell="D1" zoomScale="66" workbookViewId="0">
      <selection activeCell="K8" sqref="K8"/>
    </sheetView>
  </sheetViews>
  <sheetFormatPr defaultRowHeight="15.6" x14ac:dyDescent="0.3"/>
  <cols>
    <col min="3" max="3" width="15.6640625" customWidth="1"/>
    <col min="4" max="4" width="19" customWidth="1"/>
    <col min="5" max="5" width="69" customWidth="1"/>
    <col min="6" max="13" width="15.5546875" style="148" customWidth="1"/>
    <col min="14" max="14" width="26.33203125" style="148" customWidth="1"/>
    <col min="15" max="17" width="15.5546875" style="148" customWidth="1"/>
  </cols>
  <sheetData>
    <row r="1" spans="1:17" ht="16.2" thickBot="1" x14ac:dyDescent="0.35">
      <c r="B1" t="e">
        <v>#NAME?</v>
      </c>
    </row>
    <row r="2" spans="1:17" ht="47.4" thickBot="1" x14ac:dyDescent="0.35">
      <c r="B2" t="e" cm="1">
        <f t="array" aca="1" ref="B2" ca="1">_xll.FDS_GET_XLL_VER()</f>
        <v>#NAME?</v>
      </c>
      <c r="E2" s="154" t="s">
        <v>532</v>
      </c>
      <c r="F2" s="155" t="s">
        <v>712</v>
      </c>
      <c r="G2" s="156" t="s">
        <v>533</v>
      </c>
      <c r="H2" s="156" t="s">
        <v>534</v>
      </c>
      <c r="I2" s="157" t="s">
        <v>711</v>
      </c>
      <c r="J2" s="157" t="s">
        <v>710</v>
      </c>
      <c r="K2" s="156" t="s">
        <v>535</v>
      </c>
      <c r="L2" s="156" t="s">
        <v>536</v>
      </c>
      <c r="M2" s="156" t="s">
        <v>537</v>
      </c>
      <c r="N2" s="156" t="s">
        <v>538</v>
      </c>
      <c r="O2" s="158" t="s">
        <v>539</v>
      </c>
      <c r="P2" s="158" t="s">
        <v>540</v>
      </c>
      <c r="Q2" s="159" t="s">
        <v>541</v>
      </c>
    </row>
    <row r="3" spans="1:17" x14ac:dyDescent="0.3">
      <c r="A3" s="150">
        <v>1</v>
      </c>
      <c r="B3" s="144" t="e">
        <v>#NAME?</v>
      </c>
      <c r="C3" t="s">
        <v>377</v>
      </c>
      <c r="D3" t="s">
        <v>439</v>
      </c>
      <c r="E3" s="153" t="s">
        <v>498</v>
      </c>
      <c r="F3" s="149">
        <f ca="1">INDIRECT("'"&amp;$C3&amp;"'!"&amp;"F69")/1000000</f>
        <v>1.4192</v>
      </c>
      <c r="G3" s="152">
        <v>0.86520574971815112</v>
      </c>
      <c r="H3" s="152">
        <v>0</v>
      </c>
      <c r="I3" s="175">
        <f ca="1">INDIRECT("'"&amp;$C3&amp;"'!"&amp;"F88")/1000000</f>
        <v>5.1166</v>
      </c>
      <c r="J3" s="177">
        <v>3.4965118044778403</v>
      </c>
      <c r="K3" s="149" t="str">
        <f ca="1">INDIRECT("'"&amp;$C3&amp;"'!"&amp;"F24")</f>
        <v>BBB</v>
      </c>
      <c r="L3" s="149" t="str">
        <f ca="1">INDIRECT("'"&amp;$C3&amp;"'!"&amp;"G24")</f>
        <v>Baa1</v>
      </c>
      <c r="M3" s="149">
        <f ca="1">INDIRECT("'"&amp;$C3&amp;"'!"&amp;"F47")</f>
        <v>2.1895803183791598</v>
      </c>
      <c r="N3" s="178" t="s">
        <v>543</v>
      </c>
      <c r="O3" s="149">
        <f ca="1">INDIRECT("'"&amp;$C3&amp;"'!"&amp;"F42")</f>
        <v>48.847189328151302</v>
      </c>
      <c r="P3" s="149">
        <f ca="1">INDIRECT("'"&amp;$C3&amp;"'!"&amp;"F112")</f>
        <v>4.8282899952260196</v>
      </c>
      <c r="Q3" s="149">
        <f ca="1">J3/(INDIRECT("'"&amp;$C3&amp;"'!"&amp;"F101")/1000000)</f>
        <v>0.70778158427518478</v>
      </c>
    </row>
    <row r="4" spans="1:17" x14ac:dyDescent="0.3">
      <c r="A4" s="150">
        <f>A3+1</f>
        <v>2</v>
      </c>
      <c r="B4" s="144" t="s">
        <v>499</v>
      </c>
      <c r="C4" t="s">
        <v>440</v>
      </c>
      <c r="D4" t="s">
        <v>441</v>
      </c>
      <c r="E4" s="144" t="s">
        <v>499</v>
      </c>
      <c r="F4" s="149">
        <f ca="1">INDIRECT("'"&amp;$C4&amp;"'!"&amp;"F69")/1000000</f>
        <v>3.669</v>
      </c>
      <c r="G4" s="152">
        <v>0.8397383483237939</v>
      </c>
      <c r="H4" s="152">
        <v>0.12428454619787407</v>
      </c>
      <c r="I4" s="175">
        <f ca="1">INDIRECT("'"&amp;$C4&amp;"'!"&amp;"F88")/1000000</f>
        <v>14.987</v>
      </c>
      <c r="J4" s="177">
        <v>15.086330990839199</v>
      </c>
      <c r="K4" s="149" t="str">
        <f ca="1">INDIRECT("'"&amp;$C4&amp;"'!"&amp;"F24")</f>
        <v>A-</v>
      </c>
      <c r="L4" s="149" t="str">
        <f t="shared" ref="L4:L37" ca="1" si="0">INDIRECT("'"&amp;$C4&amp;"'!"&amp;"G24")</f>
        <v>Baa2</v>
      </c>
      <c r="M4" s="149">
        <f ca="1">INDIRECT("'"&amp;$C4&amp;"'!"&amp;"F47")</f>
        <v>2.8700361010830302</v>
      </c>
      <c r="N4" s="179" t="s">
        <v>544</v>
      </c>
      <c r="O4" s="149">
        <f ca="1">INDIRECT("'"&amp;$C4&amp;"'!"&amp;"F42")</f>
        <v>43.0966256565221</v>
      </c>
      <c r="P4" s="149">
        <f ca="1">INDIRECT("'"&amp;$C4&amp;"'!"&amp;"F112")</f>
        <v>11.182545937201899</v>
      </c>
      <c r="Q4" s="149">
        <f ca="1">J4/(INDIRECT("'"&amp;$C4&amp;"'!"&amp;"F101")/1000000)</f>
        <v>1.0854256414734298</v>
      </c>
    </row>
    <row r="5" spans="1:17" x14ac:dyDescent="0.3">
      <c r="A5" s="150">
        <f t="shared" ref="A5:A37" si="1">A4+1</f>
        <v>3</v>
      </c>
      <c r="B5" s="144" t="s">
        <v>500</v>
      </c>
      <c r="C5" t="s">
        <v>442</v>
      </c>
      <c r="D5" t="s">
        <v>443</v>
      </c>
      <c r="E5" s="144" t="s">
        <v>500</v>
      </c>
      <c r="F5" s="149">
        <f ca="1">INDIRECT("'"&amp;$C5&amp;"'!"&amp;"F69")/1000000</f>
        <v>16.792000000000002</v>
      </c>
      <c r="G5" s="152">
        <v>0.78073193619017833</v>
      </c>
      <c r="H5" s="152">
        <v>0.14967156709415078</v>
      </c>
      <c r="I5" s="175">
        <f ca="1">INDIRECT("'"&amp;$C5&amp;"'!"&amp;"F88")/1000000</f>
        <v>66.579599999999999</v>
      </c>
      <c r="J5" s="177">
        <v>48.174937514866706</v>
      </c>
      <c r="K5" s="149" t="str">
        <f ca="1">INDIRECT("'"&amp;$C5&amp;"'!"&amp;"F24")</f>
        <v>A-</v>
      </c>
      <c r="L5" s="149" t="str">
        <f t="shared" ca="1" si="0"/>
        <v/>
      </c>
      <c r="M5" s="149">
        <f ca="1">INDIRECT("'"&amp;$C5&amp;"'!"&amp;"F47")</f>
        <v>2.7227232819857901</v>
      </c>
      <c r="N5" s="179" t="s">
        <v>545</v>
      </c>
      <c r="O5" s="149">
        <f ca="1">INDIRECT("'"&amp;$C5&amp;"'!"&amp;"F42")</f>
        <v>37.461654456766603</v>
      </c>
      <c r="P5" s="149">
        <f t="shared" ref="P5:P37" ca="1" si="2">INDIRECT("'"&amp;$C5&amp;"'!"&amp;"F112")</f>
        <v>11.425822676109</v>
      </c>
      <c r="Q5" s="149">
        <f ca="1">J5/(INDIRECT("'"&amp;$C5&amp;"'!"&amp;"F101")/1000000)</f>
        <v>0.80448302634410551</v>
      </c>
    </row>
    <row r="6" spans="1:17" x14ac:dyDescent="0.3">
      <c r="A6" s="150">
        <f t="shared" si="1"/>
        <v>4</v>
      </c>
      <c r="B6" s="144" t="s">
        <v>501</v>
      </c>
      <c r="C6" t="s">
        <v>444</v>
      </c>
      <c r="D6" t="s">
        <v>445</v>
      </c>
      <c r="E6" s="144" t="s">
        <v>501</v>
      </c>
      <c r="F6" s="149">
        <f ca="1">INDIRECT("'"&amp;$C6&amp;"'!"&amp;"F69")/1000000</f>
        <v>6.3940000000000001</v>
      </c>
      <c r="G6" s="152">
        <v>0.86299428299190095</v>
      </c>
      <c r="H6" s="152">
        <v>0</v>
      </c>
      <c r="I6" s="175">
        <f t="shared" ref="I6:I37" ca="1" si="3">INDIRECT("'"&amp;$C6&amp;"'!"&amp;"F88")/1000000</f>
        <v>29.260999999999999</v>
      </c>
      <c r="J6" s="177">
        <v>22.548341543556699</v>
      </c>
      <c r="K6" s="149" t="str">
        <f t="shared" ref="K6:K36" ca="1" si="4">INDIRECT("'"&amp;$C6&amp;"'!"&amp;"F24")</f>
        <v>BBB+</v>
      </c>
      <c r="L6" s="149" t="str">
        <f t="shared" ca="1" si="0"/>
        <v>Baa1</v>
      </c>
      <c r="M6" s="149">
        <f t="shared" ref="M6:M37" ca="1" si="5">INDIRECT("'"&amp;$C6&amp;"'!"&amp;"F47")</f>
        <v>3.3325</v>
      </c>
      <c r="N6" s="180" t="s">
        <v>546</v>
      </c>
      <c r="O6" s="149">
        <f ca="1">INDIRECT("'"&amp;$C6&amp;"'!"&amp;"F42")</f>
        <v>41.380487180581</v>
      </c>
      <c r="P6" s="149">
        <f t="shared" ca="1" si="2"/>
        <v>10.4661100519361</v>
      </c>
      <c r="Q6" s="149">
        <f t="shared" ref="Q6:Q37" ca="1" si="6">J6/(INDIRECT("'"&amp;$C6&amp;"'!"&amp;"F101")/1000000)</f>
        <v>0.96191892596547501</v>
      </c>
    </row>
    <row r="7" spans="1:17" x14ac:dyDescent="0.3">
      <c r="A7" s="150">
        <f t="shared" si="1"/>
        <v>5</v>
      </c>
      <c r="B7" s="144" t="s">
        <v>503</v>
      </c>
      <c r="C7" s="151" t="s">
        <v>446</v>
      </c>
      <c r="D7" s="151" t="s">
        <v>503</v>
      </c>
      <c r="E7" s="144" t="s">
        <v>503</v>
      </c>
      <c r="F7" s="149">
        <f t="shared" ref="F7:F37" ca="1" si="7">INDIRECT("'"&amp;$C7&amp;"'!"&amp;"F69")/1000000</f>
        <v>6.9740000000000002</v>
      </c>
      <c r="G7" s="152">
        <v>0.56205619018215502</v>
      </c>
      <c r="H7" s="152">
        <v>0.22738499536894102</v>
      </c>
      <c r="I7" s="175">
        <f t="shared" ca="1" si="3"/>
        <v>29.17</v>
      </c>
      <c r="J7" s="177">
        <v>17.287746926974503</v>
      </c>
      <c r="K7" s="149" t="str">
        <f t="shared" ca="1" si="4"/>
        <v>BBB+</v>
      </c>
      <c r="L7" s="149" t="str">
        <f t="shared" ca="1" si="0"/>
        <v>Baa2</v>
      </c>
      <c r="M7" s="149">
        <f t="shared" ca="1" si="5"/>
        <v>2.7039274924471299</v>
      </c>
      <c r="N7" s="180" t="s">
        <v>547</v>
      </c>
      <c r="O7" s="149">
        <f t="shared" ref="O7:O37" ca="1" si="8">INDIRECT("'"&amp;$C7&amp;"'!"&amp;"F42")</f>
        <v>66.531808035714306</v>
      </c>
      <c r="P7" s="149">
        <f t="shared" ca="1" si="2"/>
        <v>3.4971072722699201</v>
      </c>
      <c r="Q7" s="149">
        <f t="shared" ca="1" si="6"/>
        <v>0.60294876279905496</v>
      </c>
    </row>
    <row r="8" spans="1:17" ht="16.2" thickBot="1" x14ac:dyDescent="0.35">
      <c r="A8" s="150">
        <f t="shared" si="1"/>
        <v>6</v>
      </c>
      <c r="B8" s="145" t="s">
        <v>502</v>
      </c>
      <c r="C8" t="s">
        <v>447</v>
      </c>
      <c r="D8" t="s">
        <v>448</v>
      </c>
      <c r="E8" s="145" t="s">
        <v>502</v>
      </c>
      <c r="F8" s="149">
        <f t="shared" ca="1" si="7"/>
        <v>1.438936</v>
      </c>
      <c r="G8" s="152">
        <v>0.64</v>
      </c>
      <c r="H8" s="152">
        <v>0.21622056950675536</v>
      </c>
      <c r="I8" s="175">
        <f t="shared" ca="1" si="3"/>
        <v>5.3593780000000004</v>
      </c>
      <c r="J8" s="177">
        <v>3.2551204872562098</v>
      </c>
      <c r="K8" s="149" t="str">
        <f t="shared" ca="1" si="4"/>
        <v>BBB</v>
      </c>
      <c r="L8" s="149" t="str">
        <f t="shared" ca="1" si="0"/>
        <v>Baa2</v>
      </c>
      <c r="M8" s="149">
        <f t="shared" ca="1" si="5"/>
        <v>2.1500489863591801</v>
      </c>
      <c r="N8" s="181"/>
      <c r="O8" s="149">
        <f t="shared" ca="1" si="8"/>
        <v>45.288234484309598</v>
      </c>
      <c r="P8" s="149">
        <f t="shared" ca="1" si="2"/>
        <v>7.0728012378626302</v>
      </c>
      <c r="Q8" s="149">
        <f t="shared" ca="1" si="6"/>
        <v>0.68415858172265176</v>
      </c>
    </row>
    <row r="9" spans="1:17" x14ac:dyDescent="0.3">
      <c r="A9" s="150">
        <f t="shared" si="1"/>
        <v>7</v>
      </c>
      <c r="B9" s="146" t="s">
        <v>504</v>
      </c>
      <c r="C9" t="s">
        <v>449</v>
      </c>
      <c r="D9" t="s">
        <v>450</v>
      </c>
      <c r="E9" s="146" t="s">
        <v>504</v>
      </c>
      <c r="F9" s="149">
        <f t="shared" ca="1" si="7"/>
        <v>1.9491019999999999</v>
      </c>
      <c r="G9" s="152">
        <v>0.43212617913274931</v>
      </c>
      <c r="H9" s="152">
        <v>0.1828262451118515</v>
      </c>
      <c r="I9" s="175">
        <f t="shared" ca="1" si="3"/>
        <v>6.4491759999999996</v>
      </c>
      <c r="J9" s="177">
        <v>4.5990389948169508</v>
      </c>
      <c r="K9" s="149" t="str">
        <f t="shared" ca="1" si="4"/>
        <v>BBB+</v>
      </c>
      <c r="L9" s="149" t="str">
        <f t="shared" ca="1" si="0"/>
        <v>Baa2</v>
      </c>
      <c r="M9" s="149">
        <f t="shared" ca="1" si="5"/>
        <v>2.5883740042988999</v>
      </c>
      <c r="N9" s="181"/>
      <c r="O9" s="149">
        <f t="shared" ca="1" si="8"/>
        <v>37.4900359499429</v>
      </c>
      <c r="P9" s="149">
        <f t="shared" ca="1" si="2"/>
        <v>9.0879966087297497</v>
      </c>
      <c r="Q9" s="149">
        <f t="shared" ca="1" si="6"/>
        <v>0.61863050636568639</v>
      </c>
    </row>
    <row r="10" spans="1:17" x14ac:dyDescent="0.3">
      <c r="A10" s="150">
        <f t="shared" si="1"/>
        <v>8</v>
      </c>
      <c r="B10" s="147" t="s">
        <v>505</v>
      </c>
      <c r="C10" t="s">
        <v>451</v>
      </c>
      <c r="D10" t="s">
        <v>452</v>
      </c>
      <c r="E10" s="147" t="s">
        <v>505</v>
      </c>
      <c r="F10" s="149">
        <f t="shared" ca="1" si="7"/>
        <v>8.3520000000000003</v>
      </c>
      <c r="G10" s="152">
        <v>0.45055076628352492</v>
      </c>
      <c r="H10" s="152">
        <v>0.51915708812260541</v>
      </c>
      <c r="I10" s="175">
        <f t="shared" ca="1" si="3"/>
        <v>23.506</v>
      </c>
      <c r="J10" s="177">
        <v>17.893230680035401</v>
      </c>
      <c r="K10" s="149" t="str">
        <f t="shared" ca="1" si="4"/>
        <v>BBB+</v>
      </c>
      <c r="L10" s="149" t="str">
        <f t="shared" ca="1" si="0"/>
        <v>Baa2</v>
      </c>
      <c r="M10" s="149">
        <f t="shared" ca="1" si="5"/>
        <v>2.5765595463138</v>
      </c>
      <c r="N10" s="181"/>
      <c r="O10" s="149">
        <f t="shared" ca="1" si="8"/>
        <v>33.726119636705299</v>
      </c>
      <c r="P10" s="149">
        <f t="shared" ca="1" si="2"/>
        <v>16.822562157725699</v>
      </c>
      <c r="Q10" s="149">
        <f t="shared" ca="1" si="6"/>
        <v>0.70048663795941912</v>
      </c>
    </row>
    <row r="11" spans="1:17" x14ac:dyDescent="0.3">
      <c r="A11" s="150">
        <f t="shared" si="1"/>
        <v>9</v>
      </c>
      <c r="B11" s="144" t="s">
        <v>506</v>
      </c>
      <c r="C11" t="s">
        <v>453</v>
      </c>
      <c r="D11" t="s">
        <v>454</v>
      </c>
      <c r="E11" s="144" t="s">
        <v>506</v>
      </c>
      <c r="F11" s="149">
        <f t="shared" ca="1" si="7"/>
        <v>7.3289999999999997</v>
      </c>
      <c r="G11" s="152">
        <v>0.67649065356801752</v>
      </c>
      <c r="H11" s="152">
        <v>0.28148451357620413</v>
      </c>
      <c r="I11" s="175">
        <f t="shared" ca="1" si="3"/>
        <v>22.016999999999999</v>
      </c>
      <c r="J11" s="177">
        <v>19.1125860823728</v>
      </c>
      <c r="K11" s="149" t="str">
        <f t="shared" ca="1" si="4"/>
        <v>BBB+</v>
      </c>
      <c r="L11" s="149" t="str">
        <f t="shared" ca="1" si="0"/>
        <v/>
      </c>
      <c r="M11" s="149">
        <f t="shared" ca="1" si="5"/>
        <v>2.2783300198807201</v>
      </c>
      <c r="N11" s="180" t="s">
        <v>553</v>
      </c>
      <c r="O11" s="149">
        <f t="shared" ca="1" si="8"/>
        <v>32.542665583096301</v>
      </c>
      <c r="P11" s="149">
        <f t="shared" ca="1" si="2"/>
        <v>20.498198701523901</v>
      </c>
      <c r="Q11" s="149">
        <f t="shared" ca="1" si="6"/>
        <v>0.97077336866989039</v>
      </c>
    </row>
    <row r="12" spans="1:17" x14ac:dyDescent="0.3">
      <c r="A12" s="150">
        <f t="shared" si="1"/>
        <v>10</v>
      </c>
      <c r="B12" s="144" t="s">
        <v>507</v>
      </c>
      <c r="C12" t="s">
        <v>455</v>
      </c>
      <c r="D12" t="s">
        <v>456</v>
      </c>
      <c r="E12" s="144" t="s">
        <v>507</v>
      </c>
      <c r="F12" s="149">
        <f t="shared" ca="1" si="7"/>
        <v>13.676</v>
      </c>
      <c r="G12" s="152">
        <v>0.64</v>
      </c>
      <c r="H12" s="152">
        <v>0.17011293144584064</v>
      </c>
      <c r="I12" s="175">
        <f t="shared" ca="1" si="3"/>
        <v>49.405000000000001</v>
      </c>
      <c r="J12" s="177">
        <v>31.634434419834999</v>
      </c>
      <c r="K12" s="149" t="str">
        <f t="shared" ca="1" si="4"/>
        <v>A-</v>
      </c>
      <c r="L12" s="149" t="str">
        <f t="shared" ca="1" si="0"/>
        <v>Baa2</v>
      </c>
      <c r="M12" s="149">
        <f t="shared" ca="1" si="5"/>
        <v>3.0851528384279501</v>
      </c>
      <c r="N12" s="180" t="s">
        <v>554</v>
      </c>
      <c r="O12" s="149">
        <f t="shared" ca="1" si="8"/>
        <v>43.844638949671797</v>
      </c>
      <c r="P12" s="149">
        <f t="shared" ca="1" si="2"/>
        <v>6.0091295450968003</v>
      </c>
      <c r="Q12" s="149">
        <f t="shared" ca="1" si="6"/>
        <v>0.69221957154999991</v>
      </c>
    </row>
    <row r="13" spans="1:17" x14ac:dyDescent="0.3">
      <c r="A13" s="150">
        <f t="shared" si="1"/>
        <v>11</v>
      </c>
      <c r="B13" s="144" t="s">
        <v>508</v>
      </c>
      <c r="C13" t="s">
        <v>457</v>
      </c>
      <c r="D13" t="s">
        <v>458</v>
      </c>
      <c r="E13" s="144" t="s">
        <v>508</v>
      </c>
      <c r="F13" s="149">
        <f t="shared" ca="1" si="7"/>
        <v>13.964</v>
      </c>
      <c r="G13" s="152">
        <v>0.78587797192781439</v>
      </c>
      <c r="H13" s="152">
        <v>0.19084789458607848</v>
      </c>
      <c r="I13" s="175">
        <f t="shared" ca="1" si="3"/>
        <v>60.28</v>
      </c>
      <c r="J13" s="177">
        <v>66.686035854100695</v>
      </c>
      <c r="K13" s="149" t="str">
        <f t="shared" ca="1" si="4"/>
        <v>BBB+</v>
      </c>
      <c r="L13" s="149" t="str">
        <f t="shared" ca="1" si="0"/>
        <v/>
      </c>
      <c r="M13" s="149">
        <f t="shared" ca="1" si="5"/>
        <v>2.08494475138122</v>
      </c>
      <c r="N13" s="180" t="s">
        <v>555</v>
      </c>
      <c r="O13" s="149">
        <f t="shared" ca="1" si="8"/>
        <v>36.460639650320701</v>
      </c>
      <c r="P13" s="149">
        <f t="shared" ca="1" si="2"/>
        <v>12.269700153186101</v>
      </c>
      <c r="Q13" s="149">
        <f t="shared" ca="1" si="6"/>
        <v>0.95256239881869942</v>
      </c>
    </row>
    <row r="14" spans="1:17" x14ac:dyDescent="0.3">
      <c r="A14" s="150">
        <f t="shared" si="1"/>
        <v>12</v>
      </c>
      <c r="B14" s="147" t="s">
        <v>509</v>
      </c>
      <c r="C14" t="s">
        <v>459</v>
      </c>
      <c r="D14" t="s">
        <v>460</v>
      </c>
      <c r="E14" s="147" t="s">
        <v>509</v>
      </c>
      <c r="F14" s="149">
        <f t="shared" ca="1" si="7"/>
        <v>14.964</v>
      </c>
      <c r="G14" s="152">
        <v>0.38900026730820636</v>
      </c>
      <c r="H14" s="152">
        <v>0.10378241112002139</v>
      </c>
      <c r="I14" s="175">
        <f t="shared" ca="1" si="3"/>
        <v>26.614000000000001</v>
      </c>
      <c r="J14" s="177">
        <v>24.599916573633898</v>
      </c>
      <c r="K14" s="149" t="str">
        <f t="shared" ca="1" si="4"/>
        <v>BBB+</v>
      </c>
      <c r="L14" s="149" t="str">
        <f t="shared" ca="1" si="0"/>
        <v/>
      </c>
      <c r="M14" s="149">
        <f t="shared" ca="1" si="5"/>
        <v>2.3286604361370702</v>
      </c>
      <c r="N14" s="180" t="s">
        <v>553</v>
      </c>
      <c r="O14" s="149">
        <f t="shared" ca="1" si="8"/>
        <v>32.283785788458701</v>
      </c>
      <c r="P14" s="149">
        <f t="shared" ca="1" si="2"/>
        <v>8.1199559382235904</v>
      </c>
      <c r="Q14" s="149">
        <f t="shared" ca="1" si="6"/>
        <v>0.91232445385083438</v>
      </c>
    </row>
    <row r="15" spans="1:17" x14ac:dyDescent="0.3">
      <c r="A15" s="150">
        <f t="shared" si="1"/>
        <v>13</v>
      </c>
      <c r="B15" s="144" t="s">
        <v>510</v>
      </c>
      <c r="C15" t="s">
        <v>461</v>
      </c>
      <c r="D15" t="s">
        <v>462</v>
      </c>
      <c r="E15" s="144" t="s">
        <v>510</v>
      </c>
      <c r="F15" s="149">
        <f t="shared" ca="1" si="7"/>
        <v>25.097000000000001</v>
      </c>
      <c r="G15" s="152">
        <v>0.90062557277762278</v>
      </c>
      <c r="H15" s="152">
        <v>8.4153484480216756E-2</v>
      </c>
      <c r="I15" s="175">
        <f t="shared" ca="1" si="3"/>
        <v>112.67400000000001</v>
      </c>
      <c r="J15" s="177">
        <v>81.659699940577099</v>
      </c>
      <c r="K15" s="149" t="str">
        <f t="shared" ca="1" si="4"/>
        <v>BBB+</v>
      </c>
      <c r="L15" s="149" t="str">
        <f t="shared" ca="1" si="0"/>
        <v>Baa2</v>
      </c>
      <c r="M15" s="149">
        <f t="shared" ca="1" si="5"/>
        <v>2.2844387755101998</v>
      </c>
      <c r="N15" s="180" t="s">
        <v>556</v>
      </c>
      <c r="O15" s="149">
        <f t="shared" ca="1" si="8"/>
        <v>39.5663231160487</v>
      </c>
      <c r="P15" s="149">
        <f t="shared" ca="1" si="2"/>
        <v>7.1364835022407398</v>
      </c>
      <c r="Q15" s="149">
        <f t="shared" ca="1" si="6"/>
        <v>0.68313897018954206</v>
      </c>
    </row>
    <row r="16" spans="1:17" x14ac:dyDescent="0.3">
      <c r="A16" s="150">
        <f t="shared" si="1"/>
        <v>14</v>
      </c>
      <c r="B16" s="144" t="s">
        <v>511</v>
      </c>
      <c r="C16" t="s">
        <v>463</v>
      </c>
      <c r="D16" t="s">
        <v>464</v>
      </c>
      <c r="E16" s="160" t="s">
        <v>511</v>
      </c>
      <c r="F16" s="149">
        <f t="shared" ca="1" si="7"/>
        <v>14.904999999999999</v>
      </c>
      <c r="G16" s="152">
        <v>1</v>
      </c>
      <c r="H16" s="152">
        <v>0</v>
      </c>
      <c r="I16" s="175">
        <f t="shared" ca="1" si="3"/>
        <v>52.631999999999998</v>
      </c>
      <c r="J16" s="177">
        <v>24.665354438809402</v>
      </c>
      <c r="K16" s="149" t="str">
        <f t="shared" ca="1" si="4"/>
        <v>BBB</v>
      </c>
      <c r="L16" s="149" t="str">
        <f t="shared" ca="1" si="0"/>
        <v>Baa3</v>
      </c>
      <c r="M16" s="149">
        <f t="shared" ca="1" si="5"/>
        <v>1.51487179487179</v>
      </c>
      <c r="N16" s="180" t="s">
        <v>557</v>
      </c>
      <c r="O16" s="149">
        <f t="shared" ca="1" si="8"/>
        <v>29.394611727416802</v>
      </c>
      <c r="P16" s="149">
        <f t="shared" ca="1" si="2"/>
        <v>5.4294393003360399</v>
      </c>
      <c r="Q16" s="149">
        <f t="shared" ca="1" si="6"/>
        <v>0.5211907963826603</v>
      </c>
    </row>
    <row r="17" spans="1:17" x14ac:dyDescent="0.3">
      <c r="A17" s="150">
        <f t="shared" si="1"/>
        <v>15</v>
      </c>
      <c r="B17" s="144" t="s">
        <v>512</v>
      </c>
      <c r="C17" t="s">
        <v>465</v>
      </c>
      <c r="D17" t="s">
        <v>466</v>
      </c>
      <c r="E17" s="144" t="s">
        <v>512</v>
      </c>
      <c r="F17" s="149">
        <f t="shared" ca="1" si="7"/>
        <v>11.742896</v>
      </c>
      <c r="G17" s="152">
        <v>0.94054090234640586</v>
      </c>
      <c r="H17" s="152">
        <v>0</v>
      </c>
      <c r="I17" s="175">
        <f t="shared" ca="1" si="3"/>
        <v>42.601736000000002</v>
      </c>
      <c r="J17" s="177">
        <v>22.079256820678701</v>
      </c>
      <c r="K17" s="149" t="str">
        <f t="shared" ca="1" si="4"/>
        <v>BBB+</v>
      </c>
      <c r="L17" s="149" t="str">
        <f t="shared" ca="1" si="0"/>
        <v>Baa2</v>
      </c>
      <c r="M17" s="149">
        <f t="shared" ca="1" si="5"/>
        <v>2.1368534881997698</v>
      </c>
      <c r="N17" s="180" t="s">
        <v>558</v>
      </c>
      <c r="O17" s="149">
        <f t="shared" ca="1" si="8"/>
        <v>29.618199999541901</v>
      </c>
      <c r="P17" s="149">
        <f t="shared" ca="1" si="2"/>
        <v>10.034273318531501</v>
      </c>
      <c r="Q17" s="149">
        <f t="shared" ca="1" si="6"/>
        <v>0.56194198264484296</v>
      </c>
    </row>
    <row r="18" spans="1:17" x14ac:dyDescent="0.3">
      <c r="A18" s="150">
        <f t="shared" si="1"/>
        <v>16</v>
      </c>
      <c r="B18" s="144" t="s">
        <v>513</v>
      </c>
      <c r="C18" t="s">
        <v>467</v>
      </c>
      <c r="D18" t="s">
        <v>468</v>
      </c>
      <c r="E18" s="144" t="s">
        <v>513</v>
      </c>
      <c r="F18" s="149">
        <f t="shared" ca="1" si="7"/>
        <v>5.5867000000000004</v>
      </c>
      <c r="G18" s="152">
        <v>1</v>
      </c>
      <c r="H18" s="152">
        <v>0</v>
      </c>
      <c r="I18" s="175">
        <f t="shared" ca="1" si="3"/>
        <v>21.241099999999999</v>
      </c>
      <c r="J18" s="177">
        <v>14.756206984235099</v>
      </c>
      <c r="K18" s="149" t="str">
        <f t="shared" ca="1" si="4"/>
        <v>A-</v>
      </c>
      <c r="L18" s="149" t="str">
        <f t="shared" ca="1" si="0"/>
        <v/>
      </c>
      <c r="M18" s="149">
        <f t="shared" ca="1" si="5"/>
        <v>3.4983217144332599</v>
      </c>
      <c r="N18" s="180" t="s">
        <v>559</v>
      </c>
      <c r="O18" s="149">
        <f t="shared" ca="1" si="8"/>
        <v>45.012294583079701</v>
      </c>
      <c r="P18" s="149">
        <f t="shared" ca="1" si="2"/>
        <v>9.8925232089974404</v>
      </c>
      <c r="Q18" s="149">
        <f t="shared" ca="1" si="6"/>
        <v>0.71850064439367489</v>
      </c>
    </row>
    <row r="19" spans="1:17" x14ac:dyDescent="0.3">
      <c r="A19" s="150">
        <f t="shared" si="1"/>
        <v>17</v>
      </c>
      <c r="B19" s="144" t="s">
        <v>514</v>
      </c>
      <c r="C19" t="s">
        <v>469</v>
      </c>
      <c r="D19" t="s">
        <v>293</v>
      </c>
      <c r="E19" s="144" t="s">
        <v>514</v>
      </c>
      <c r="F19" s="149">
        <f t="shared" ca="1" si="7"/>
        <v>9.8630849999999999</v>
      </c>
      <c r="G19" s="152">
        <v>0.75266396974582028</v>
      </c>
      <c r="H19" s="152">
        <v>0.18144396792083625</v>
      </c>
      <c r="I19" s="175">
        <f t="shared" ca="1" si="3"/>
        <v>33.424849999999999</v>
      </c>
      <c r="J19" s="177">
        <v>28.867508090661797</v>
      </c>
      <c r="K19" s="149" t="str">
        <f t="shared" ca="1" si="4"/>
        <v>A-</v>
      </c>
      <c r="L19" s="149" t="str">
        <f t="shared" ca="1" si="0"/>
        <v>Baa1</v>
      </c>
      <c r="M19" s="149">
        <f t="shared" ca="1" si="5"/>
        <v>3.31814247237546</v>
      </c>
      <c r="N19" s="180" t="s">
        <v>560</v>
      </c>
      <c r="O19" s="149">
        <f t="shared" ca="1" si="8"/>
        <v>41.617584472484403</v>
      </c>
      <c r="P19" s="149">
        <f t="shared" ca="1" si="2"/>
        <v>8.5744491162076208</v>
      </c>
      <c r="Q19" s="149">
        <f t="shared" ca="1" si="6"/>
        <v>0.82288273523555655</v>
      </c>
    </row>
    <row r="20" spans="1:17" x14ac:dyDescent="0.3">
      <c r="A20" s="150">
        <f t="shared" si="1"/>
        <v>18</v>
      </c>
      <c r="B20" s="144" t="s">
        <v>515</v>
      </c>
      <c r="C20" t="s">
        <v>470</v>
      </c>
      <c r="D20" t="s">
        <v>471</v>
      </c>
      <c r="E20" s="144" t="s">
        <v>515</v>
      </c>
      <c r="F20" s="149">
        <f t="shared" ca="1" si="7"/>
        <v>36.347000000000001</v>
      </c>
      <c r="G20" s="152">
        <v>0.91092652077896008</v>
      </c>
      <c r="H20" s="152">
        <v>3.3537442280666532E-2</v>
      </c>
      <c r="I20" s="175">
        <f t="shared" ca="1" si="3"/>
        <v>85.093999999999994</v>
      </c>
      <c r="J20" s="177">
        <v>42.763376737817197</v>
      </c>
      <c r="K20" s="149" t="str">
        <f t="shared" ca="1" si="4"/>
        <v>BBB+</v>
      </c>
      <c r="L20" s="149" t="str">
        <f t="shared" ca="1" si="0"/>
        <v>Baa2</v>
      </c>
      <c r="M20" s="149">
        <f t="shared" ca="1" si="5"/>
        <v>1.6603658536585399</v>
      </c>
      <c r="N20" s="181"/>
      <c r="O20" s="149">
        <f t="shared" ca="1" si="8"/>
        <v>43.922404985696801</v>
      </c>
      <c r="P20" s="149">
        <f t="shared" ca="1" si="2"/>
        <v>5.3051590423738304</v>
      </c>
      <c r="Q20" s="149">
        <f t="shared" ca="1" si="6"/>
        <v>0.54611995220955756</v>
      </c>
    </row>
    <row r="21" spans="1:17" x14ac:dyDescent="0.3">
      <c r="A21" s="150">
        <f t="shared" si="1"/>
        <v>19</v>
      </c>
      <c r="B21" s="144" t="s">
        <v>516</v>
      </c>
      <c r="C21" t="s">
        <v>472</v>
      </c>
      <c r="D21" t="s">
        <v>44</v>
      </c>
      <c r="E21" s="144" t="s">
        <v>516</v>
      </c>
      <c r="F21" s="149">
        <f t="shared" ca="1" si="7"/>
        <v>11.132</v>
      </c>
      <c r="G21" s="152">
        <v>1</v>
      </c>
      <c r="H21" s="152">
        <v>0</v>
      </c>
      <c r="I21" s="175">
        <f t="shared" ca="1" si="3"/>
        <v>35.023000000000003</v>
      </c>
      <c r="J21" s="177">
        <v>25.078042220879301</v>
      </c>
      <c r="K21" s="149" t="str">
        <f t="shared" ca="1" si="4"/>
        <v>BBB-</v>
      </c>
      <c r="L21" s="149" t="str">
        <f t="shared" ca="1" si="0"/>
        <v/>
      </c>
      <c r="M21" s="149">
        <f t="shared" ca="1" si="5"/>
        <v>1.51270815074496</v>
      </c>
      <c r="N21" s="181"/>
      <c r="O21" s="149">
        <f t="shared" ca="1" si="8"/>
        <v>26.416760559091301</v>
      </c>
      <c r="P21" s="149">
        <f t="shared" ca="1" si="2"/>
        <v>16.9793217535153</v>
      </c>
      <c r="Q21" s="149">
        <f t="shared" ca="1" si="6"/>
        <v>0.76366643993054906</v>
      </c>
    </row>
    <row r="22" spans="1:17" x14ac:dyDescent="0.3">
      <c r="A22" s="150">
        <f t="shared" si="1"/>
        <v>20</v>
      </c>
      <c r="B22" s="144" t="s">
        <v>517</v>
      </c>
      <c r="C22" t="s">
        <v>473</v>
      </c>
      <c r="D22" t="s">
        <v>474</v>
      </c>
      <c r="E22" s="144" t="s">
        <v>517</v>
      </c>
      <c r="F22" s="149">
        <f t="shared" ca="1" si="7"/>
        <v>2.5396359999999998</v>
      </c>
      <c r="G22" s="152">
        <v>0.89098186592028639</v>
      </c>
      <c r="H22" s="152">
        <v>0</v>
      </c>
      <c r="I22" s="175">
        <f t="shared" ca="1" si="3"/>
        <v>5.1603909999999997</v>
      </c>
      <c r="J22" s="177">
        <v>4.5495562849147797</v>
      </c>
      <c r="K22" s="149" t="str">
        <f t="shared" ca="1" si="4"/>
        <v>BBB</v>
      </c>
      <c r="L22" s="149" t="str">
        <f t="shared" ca="1" si="0"/>
        <v>Baa1</v>
      </c>
      <c r="M22" s="149">
        <f t="shared" ca="1" si="5"/>
        <v>3.8587933247753501</v>
      </c>
      <c r="N22" s="180" t="s">
        <v>561</v>
      </c>
      <c r="O22" s="149">
        <f t="shared" ca="1" si="8"/>
        <v>55.3337025673342</v>
      </c>
      <c r="P22" s="149">
        <f t="shared" ca="1" si="2"/>
        <v>8.2358767158434691</v>
      </c>
      <c r="Q22" s="149">
        <f t="shared" ca="1" si="6"/>
        <v>1.1129753993561187</v>
      </c>
    </row>
    <row r="23" spans="1:17" x14ac:dyDescent="0.3">
      <c r="A23" s="150">
        <f t="shared" si="1"/>
        <v>21</v>
      </c>
      <c r="B23" s="144" t="s">
        <v>518</v>
      </c>
      <c r="C23" t="s">
        <v>475</v>
      </c>
      <c r="D23" t="s">
        <v>476</v>
      </c>
      <c r="E23" s="144" t="s">
        <v>518</v>
      </c>
      <c r="F23" s="149">
        <f t="shared" ca="1" si="7"/>
        <v>1.4580839999999999</v>
      </c>
      <c r="G23" s="152">
        <v>0.99816608645318106</v>
      </c>
      <c r="H23" s="152">
        <v>0</v>
      </c>
      <c r="I23" s="175">
        <f t="shared" ca="1" si="3"/>
        <v>4.9018220000000001</v>
      </c>
      <c r="J23" s="177">
        <v>5.5591344803710196</v>
      </c>
      <c r="K23" s="149" t="str">
        <f t="shared" ca="1" si="4"/>
        <v>BBB</v>
      </c>
      <c r="L23" s="149" t="str">
        <f t="shared" ca="1" si="0"/>
        <v>Baa2</v>
      </c>
      <c r="M23" s="149">
        <f t="shared" ca="1" si="5"/>
        <v>3.34023365859096</v>
      </c>
      <c r="N23" s="179" t="s">
        <v>562</v>
      </c>
      <c r="O23" s="149">
        <f t="shared" ca="1" si="8"/>
        <v>57.068175917486201</v>
      </c>
      <c r="P23" s="149">
        <f t="shared" ca="1" si="2"/>
        <v>9.3780078408158403</v>
      </c>
      <c r="Q23" s="149">
        <f t="shared" ca="1" si="6"/>
        <v>1.1888974083499726</v>
      </c>
    </row>
    <row r="24" spans="1:17" x14ac:dyDescent="0.3">
      <c r="A24" s="150">
        <f t="shared" si="1"/>
        <v>22</v>
      </c>
      <c r="B24" s="144" t="s">
        <v>519</v>
      </c>
      <c r="C24" t="s">
        <v>477</v>
      </c>
      <c r="D24" t="s">
        <v>478</v>
      </c>
      <c r="E24" s="144" t="s">
        <v>519</v>
      </c>
      <c r="F24" s="149">
        <f t="shared" ca="1" si="7"/>
        <v>0.60658400000000001</v>
      </c>
      <c r="G24" s="152">
        <v>0.6274350189493898</v>
      </c>
      <c r="H24" s="152">
        <v>0.31062686549362339</v>
      </c>
      <c r="I24" s="175">
        <f t="shared" ca="1" si="3"/>
        <v>1.800935</v>
      </c>
      <c r="J24" s="177">
        <v>2.7343125820012602</v>
      </c>
      <c r="K24" s="149" t="str">
        <f t="shared" ca="1" si="4"/>
        <v/>
      </c>
      <c r="L24" s="149" t="str">
        <f t="shared" ca="1" si="0"/>
        <v/>
      </c>
      <c r="M24" s="149">
        <f t="shared" ca="1" si="5"/>
        <v>4.5441655044165499</v>
      </c>
      <c r="N24" s="179" t="s">
        <v>563</v>
      </c>
      <c r="O24" s="149">
        <f t="shared" ca="1" si="8"/>
        <v>61.211057533632903</v>
      </c>
      <c r="P24" s="149">
        <f t="shared" ca="1" si="2"/>
        <v>10.484281285571299</v>
      </c>
      <c r="Q24" s="149">
        <f t="shared" ca="1" si="6"/>
        <v>1.6289574446290822</v>
      </c>
    </row>
    <row r="25" spans="1:17" x14ac:dyDescent="0.3">
      <c r="A25" s="150">
        <f t="shared" si="1"/>
        <v>23</v>
      </c>
      <c r="B25" s="144" t="s">
        <v>520</v>
      </c>
      <c r="C25" t="s">
        <v>479</v>
      </c>
      <c r="D25" t="s">
        <v>480</v>
      </c>
      <c r="E25" s="144" t="s">
        <v>520</v>
      </c>
      <c r="F25" s="149">
        <f t="shared" ca="1" si="7"/>
        <v>17.068999999999999</v>
      </c>
      <c r="G25" s="152">
        <v>0.82623469447536468</v>
      </c>
      <c r="H25" s="152">
        <v>0</v>
      </c>
      <c r="I25" s="175">
        <f t="shared" ca="1" si="3"/>
        <v>100.1</v>
      </c>
      <c r="J25" s="177">
        <v>155.64568410261498</v>
      </c>
      <c r="K25" s="149" t="str">
        <f t="shared" ca="1" si="4"/>
        <v>A-</v>
      </c>
      <c r="L25" s="149" t="str">
        <f t="shared" ca="1" si="0"/>
        <v>Baa1</v>
      </c>
      <c r="M25" s="149">
        <f t="shared" ca="1" si="5"/>
        <v>2.0173130193905799</v>
      </c>
      <c r="N25" s="179" t="s">
        <v>564</v>
      </c>
      <c r="O25" s="149">
        <f t="shared" ca="1" si="8"/>
        <v>36.742353161944102</v>
      </c>
      <c r="P25" s="149">
        <f t="shared" ca="1" si="2"/>
        <v>6.2590117204256401</v>
      </c>
      <c r="Q25" s="149">
        <f t="shared" ca="1" si="6"/>
        <v>1.5372261419898565</v>
      </c>
    </row>
    <row r="26" spans="1:17" x14ac:dyDescent="0.3">
      <c r="A26" s="150">
        <f t="shared" si="1"/>
        <v>24</v>
      </c>
      <c r="B26" s="144" t="s">
        <v>521</v>
      </c>
      <c r="C26" t="s">
        <v>481</v>
      </c>
      <c r="D26" t="s">
        <v>482</v>
      </c>
      <c r="E26" s="144" t="s">
        <v>521</v>
      </c>
      <c r="F26" s="149">
        <f t="shared" ca="1" si="7"/>
        <v>1.3723160000000001</v>
      </c>
      <c r="G26" s="152">
        <v>0.76671990999157624</v>
      </c>
      <c r="H26" s="152">
        <v>0.23328009000842373</v>
      </c>
      <c r="I26" s="175">
        <f t="shared" ca="1" si="3"/>
        <v>5.2472320000000003</v>
      </c>
      <c r="J26" s="177">
        <v>3.2598858453466102</v>
      </c>
      <c r="K26" s="149" t="str">
        <f t="shared" ca="1" si="4"/>
        <v>BBB</v>
      </c>
      <c r="L26" s="149" t="str">
        <f t="shared" ca="1" si="0"/>
        <v/>
      </c>
      <c r="M26" s="149">
        <f t="shared" ca="1" si="5"/>
        <v>2.9429831116425</v>
      </c>
      <c r="N26" s="179" t="s">
        <v>565</v>
      </c>
      <c r="O26" s="149">
        <f t="shared" ca="1" si="8"/>
        <v>47.788616866589898</v>
      </c>
      <c r="P26" s="149">
        <f t="shared" ca="1" si="2"/>
        <v>8.5441015963371605</v>
      </c>
      <c r="Q26" s="149">
        <f t="shared" ca="1" si="6"/>
        <v>0.66583138911519757</v>
      </c>
    </row>
    <row r="27" spans="1:17" x14ac:dyDescent="0.3">
      <c r="A27" s="150">
        <f t="shared" si="1"/>
        <v>25</v>
      </c>
      <c r="B27" s="144" t="s">
        <v>522</v>
      </c>
      <c r="C27" t="s">
        <v>483</v>
      </c>
      <c r="D27" t="s">
        <v>484</v>
      </c>
      <c r="E27" s="144" t="s">
        <v>522</v>
      </c>
      <c r="F27" s="149">
        <f t="shared" ca="1" si="7"/>
        <v>3.6537000000000002</v>
      </c>
      <c r="G27" s="152">
        <v>1</v>
      </c>
      <c r="H27" s="152">
        <v>0</v>
      </c>
      <c r="I27" s="175">
        <f t="shared" ca="1" si="3"/>
        <v>9.7035</v>
      </c>
      <c r="J27" s="177">
        <v>7.7458078601354501</v>
      </c>
      <c r="K27" s="149" t="str">
        <f t="shared" ca="1" si="4"/>
        <v>BBB+</v>
      </c>
      <c r="L27" s="149" t="str">
        <f t="shared" ca="1" si="0"/>
        <v/>
      </c>
      <c r="M27" s="149">
        <f t="shared" ca="1" si="5"/>
        <v>3.3634116192830699</v>
      </c>
      <c r="N27" s="180" t="s">
        <v>566</v>
      </c>
      <c r="O27" s="149">
        <f t="shared" ca="1" si="8"/>
        <v>44.686687524787402</v>
      </c>
      <c r="P27" s="149">
        <f t="shared" ca="1" si="2"/>
        <v>19.786316901762799</v>
      </c>
      <c r="Q27" s="149">
        <f t="shared" ca="1" si="6"/>
        <v>0.85332567973994744</v>
      </c>
    </row>
    <row r="28" spans="1:17" x14ac:dyDescent="0.3">
      <c r="A28" s="150">
        <f t="shared" si="1"/>
        <v>26</v>
      </c>
      <c r="B28" s="144" t="s">
        <v>523</v>
      </c>
      <c r="C28" t="s">
        <v>485</v>
      </c>
      <c r="D28" t="s">
        <v>486</v>
      </c>
      <c r="E28" s="144" t="s">
        <v>523</v>
      </c>
      <c r="F28" s="149">
        <f t="shared" ca="1" si="7"/>
        <v>1.196844</v>
      </c>
      <c r="G28" s="152">
        <v>0.40132297943591644</v>
      </c>
      <c r="H28" s="152">
        <v>0</v>
      </c>
      <c r="I28" s="175">
        <f t="shared" ca="1" si="3"/>
        <v>2.1437379999999999</v>
      </c>
      <c r="J28" s="177">
        <v>2.5937020504159198</v>
      </c>
      <c r="K28" s="149" t="str">
        <f t="shared" ca="1" si="4"/>
        <v>BBB</v>
      </c>
      <c r="L28" s="149" t="str">
        <f t="shared" ca="1" si="0"/>
        <v>Baa2</v>
      </c>
      <c r="M28" s="149">
        <f t="shared" ca="1" si="5"/>
        <v>6.6111037568504898</v>
      </c>
      <c r="N28" s="180" t="s">
        <v>567</v>
      </c>
      <c r="O28" s="149">
        <f t="shared" ca="1" si="8"/>
        <v>53.1129818903471</v>
      </c>
      <c r="P28" s="149">
        <f t="shared" ca="1" si="2"/>
        <v>19.180958041484701</v>
      </c>
      <c r="Q28" s="149">
        <f t="shared" ca="1" si="6"/>
        <v>1.3904163099536724</v>
      </c>
    </row>
    <row r="29" spans="1:17" x14ac:dyDescent="0.3">
      <c r="A29" s="150">
        <f t="shared" si="1"/>
        <v>27</v>
      </c>
      <c r="B29" s="144" t="s">
        <v>524</v>
      </c>
      <c r="C29" t="s">
        <v>487</v>
      </c>
      <c r="D29" t="s">
        <v>488</v>
      </c>
      <c r="E29" s="144" t="s">
        <v>524</v>
      </c>
      <c r="F29" s="149">
        <f t="shared" ca="1" si="7"/>
        <v>3.8038349999999999</v>
      </c>
      <c r="G29" s="152">
        <v>0.94717611690575032</v>
      </c>
      <c r="H29" s="152">
        <v>0</v>
      </c>
      <c r="I29" s="175">
        <f t="shared" ca="1" si="3"/>
        <v>16.603798000000001</v>
      </c>
      <c r="J29" s="177">
        <v>8.3298594380259701</v>
      </c>
      <c r="K29" s="149" t="str">
        <f t="shared" ca="1" si="4"/>
        <v>BBB+</v>
      </c>
      <c r="L29" s="149" t="str">
        <f t="shared" ca="1" si="0"/>
        <v>Baa1</v>
      </c>
      <c r="M29" s="149">
        <f t="shared" ca="1" si="5"/>
        <v>3.1665971987385699</v>
      </c>
      <c r="N29" s="179" t="s">
        <v>568</v>
      </c>
      <c r="O29" s="149">
        <f t="shared" ca="1" si="8"/>
        <v>41.575276542602801</v>
      </c>
      <c r="P29" s="149">
        <f t="shared" ca="1" si="2"/>
        <v>10.726366514057601</v>
      </c>
      <c r="Q29" s="149">
        <f t="shared" ca="1" si="6"/>
        <v>0.5863604512155689</v>
      </c>
    </row>
    <row r="30" spans="1:17" x14ac:dyDescent="0.3">
      <c r="A30" s="150">
        <f t="shared" si="1"/>
        <v>28</v>
      </c>
      <c r="B30" s="144" t="s">
        <v>525</v>
      </c>
      <c r="C30" t="s">
        <v>489</v>
      </c>
      <c r="D30" t="s">
        <v>490</v>
      </c>
      <c r="E30" s="144" t="s">
        <v>525</v>
      </c>
      <c r="F30" s="149">
        <f t="shared" ca="1" si="7"/>
        <v>1.779873</v>
      </c>
      <c r="G30" s="152">
        <v>1</v>
      </c>
      <c r="H30" s="152">
        <v>0</v>
      </c>
      <c r="I30" s="175">
        <f t="shared" ca="1" si="3"/>
        <v>6.8578489999999999</v>
      </c>
      <c r="J30" s="177">
        <v>3.9243706818663</v>
      </c>
      <c r="K30" s="149" t="str">
        <f t="shared" ca="1" si="4"/>
        <v>BBB</v>
      </c>
      <c r="L30" s="149" t="str">
        <f t="shared" ca="1" si="0"/>
        <v>Baa3</v>
      </c>
      <c r="M30" s="149">
        <f t="shared" ca="1" si="5"/>
        <v>3.0247553422264102</v>
      </c>
      <c r="N30" s="181" t="s">
        <v>388</v>
      </c>
      <c r="O30" s="149">
        <f t="shared" ca="1" si="8"/>
        <v>35.526331317109999</v>
      </c>
      <c r="P30" s="149">
        <f t="shared" ca="1" si="2"/>
        <v>9.8525589140266003</v>
      </c>
      <c r="Q30" s="149">
        <f t="shared" ca="1" si="6"/>
        <v>0.64321545254001855</v>
      </c>
    </row>
    <row r="31" spans="1:17" x14ac:dyDescent="0.3">
      <c r="A31" s="150">
        <f t="shared" si="1"/>
        <v>29</v>
      </c>
      <c r="B31" s="144" t="s">
        <v>526</v>
      </c>
      <c r="C31" t="s">
        <v>491</v>
      </c>
      <c r="D31" t="s">
        <v>492</v>
      </c>
      <c r="E31" s="144" t="s">
        <v>526</v>
      </c>
      <c r="F31" s="149">
        <f t="shared" ca="1" si="7"/>
        <v>2.3959999999999999</v>
      </c>
      <c r="G31" s="152">
        <v>1</v>
      </c>
      <c r="H31" s="152">
        <v>0</v>
      </c>
      <c r="I31" s="175">
        <f t="shared" ca="1" si="3"/>
        <v>7.6820000000000004</v>
      </c>
      <c r="J31" s="177">
        <v>4.8379928269548698</v>
      </c>
      <c r="K31" s="149" t="str">
        <f t="shared" ca="1" si="4"/>
        <v>BBB+</v>
      </c>
      <c r="L31" s="149" t="str">
        <f t="shared" ca="1" si="0"/>
        <v>A3</v>
      </c>
      <c r="M31" s="149">
        <f t="shared" ca="1" si="5"/>
        <v>2.60689655172414</v>
      </c>
      <c r="N31" s="179" t="s">
        <v>569</v>
      </c>
      <c r="O31" s="149">
        <f t="shared" ca="1" si="8"/>
        <v>42.893360798605599</v>
      </c>
      <c r="P31" s="149">
        <f t="shared" ca="1" si="2"/>
        <v>9.1462843219941892</v>
      </c>
      <c r="Q31" s="149">
        <f t="shared" ca="1" si="6"/>
        <v>0.76659686689191409</v>
      </c>
    </row>
    <row r="32" spans="1:17" x14ac:dyDescent="0.3">
      <c r="A32" s="150">
        <f t="shared" si="1"/>
        <v>30</v>
      </c>
      <c r="B32" s="144" t="s">
        <v>527</v>
      </c>
      <c r="C32" t="s">
        <v>493</v>
      </c>
      <c r="D32" t="s">
        <v>494</v>
      </c>
      <c r="E32" s="144" t="s">
        <v>527</v>
      </c>
      <c r="F32" s="149">
        <f t="shared" ca="1" si="7"/>
        <v>5.7830000000000004</v>
      </c>
      <c r="G32" s="152">
        <v>0.88421234653294134</v>
      </c>
      <c r="H32" s="152">
        <v>8.3071070378696182E-2</v>
      </c>
      <c r="I32" s="175">
        <f t="shared" ca="1" si="3"/>
        <v>25.532</v>
      </c>
      <c r="J32" s="177">
        <v>19.721306546653398</v>
      </c>
      <c r="K32" s="149" t="str">
        <f t="shared" ca="1" si="4"/>
        <v>A-</v>
      </c>
      <c r="L32" s="149" t="str">
        <f t="shared" ca="1" si="0"/>
        <v>Baa1</v>
      </c>
      <c r="M32" s="149">
        <f t="shared" ca="1" si="5"/>
        <v>2.7227533460803102</v>
      </c>
      <c r="N32" s="181"/>
      <c r="O32" s="149">
        <f t="shared" ca="1" si="8"/>
        <v>54.889804407823704</v>
      </c>
      <c r="P32" s="149">
        <f t="shared" ca="1" si="2"/>
        <v>-10.8365367014461</v>
      </c>
      <c r="Q32" s="149">
        <f t="shared" ca="1" si="6"/>
        <v>0.78882070903777435</v>
      </c>
    </row>
    <row r="33" spans="1:17" x14ac:dyDescent="0.3">
      <c r="A33" s="150">
        <f t="shared" si="1"/>
        <v>31</v>
      </c>
      <c r="B33" s="144" t="s">
        <v>548</v>
      </c>
      <c r="C33" s="151" t="s">
        <v>495</v>
      </c>
      <c r="D33" t="s">
        <v>496</v>
      </c>
      <c r="E33" s="144" t="s">
        <v>548</v>
      </c>
      <c r="F33" s="149">
        <f t="shared" ca="1" si="7"/>
        <v>9.7219999999999995</v>
      </c>
      <c r="G33" s="152" t="s">
        <v>551</v>
      </c>
      <c r="H33" s="152" t="s">
        <v>552</v>
      </c>
      <c r="I33" s="175">
        <f t="shared" ca="1" si="3"/>
        <v>34.567</v>
      </c>
      <c r="J33" s="177">
        <v>32.996562954196698</v>
      </c>
      <c r="K33" s="149" t="str">
        <f t="shared" ca="1" si="4"/>
        <v>BBB+</v>
      </c>
      <c r="L33" s="149" t="str">
        <f t="shared" ca="1" si="0"/>
        <v/>
      </c>
      <c r="M33" s="149">
        <f t="shared" ca="1" si="5"/>
        <v>-1.421926910299</v>
      </c>
      <c r="N33" s="181"/>
      <c r="O33" s="149">
        <f t="shared" ca="1" si="8"/>
        <v>42.340175953079203</v>
      </c>
      <c r="P33" s="149">
        <f t="shared" ca="1" si="2"/>
        <v>-4.2190933506958599</v>
      </c>
      <c r="Q33" s="149">
        <f t="shared" ca="1" si="6"/>
        <v>0.96764114235180931</v>
      </c>
    </row>
    <row r="34" spans="1:17" x14ac:dyDescent="0.3">
      <c r="A34" s="150">
        <f t="shared" si="1"/>
        <v>32</v>
      </c>
      <c r="B34" s="144" t="s">
        <v>528</v>
      </c>
      <c r="C34" t="s">
        <v>497</v>
      </c>
      <c r="D34" t="s">
        <v>103</v>
      </c>
      <c r="E34" s="144" t="s">
        <v>528</v>
      </c>
      <c r="F34" s="149">
        <f t="shared" ca="1" si="7"/>
        <v>12.856999999999999</v>
      </c>
      <c r="G34" s="152">
        <v>0.41</v>
      </c>
      <c r="H34" s="152">
        <v>0.48</v>
      </c>
      <c r="I34" s="175">
        <f t="shared" ca="1" si="3"/>
        <v>44.488</v>
      </c>
      <c r="J34" s="177">
        <v>48.676990060847693</v>
      </c>
      <c r="K34" s="149" t="str">
        <f t="shared" ca="1" si="4"/>
        <v>BBB+</v>
      </c>
      <c r="L34" s="149" t="str">
        <f t="shared" ca="1" si="0"/>
        <v>Baa2</v>
      </c>
      <c r="M34" s="149">
        <f t="shared" ca="1" si="5"/>
        <v>0</v>
      </c>
      <c r="N34" s="180" t="s">
        <v>570</v>
      </c>
      <c r="O34" s="149">
        <f t="shared" ca="1" si="8"/>
        <v>47.459807073954998</v>
      </c>
      <c r="P34" s="149">
        <f t="shared" ca="1" si="2"/>
        <v>5.73273054109257</v>
      </c>
      <c r="Q34" s="149">
        <f t="shared" ca="1" si="6"/>
        <v>0.92069207605159253</v>
      </c>
    </row>
    <row r="35" spans="1:17" x14ac:dyDescent="0.3">
      <c r="A35" s="150">
        <f t="shared" si="1"/>
        <v>33</v>
      </c>
      <c r="B35" s="144" t="s">
        <v>529</v>
      </c>
      <c r="C35" s="151" t="s">
        <v>718</v>
      </c>
      <c r="D35" s="151" t="s">
        <v>719</v>
      </c>
      <c r="E35" s="144" t="s">
        <v>529</v>
      </c>
      <c r="F35" s="149">
        <f t="shared" ca="1" si="7"/>
        <v>2.2160000000000002</v>
      </c>
      <c r="G35" s="152">
        <v>0.81469302989659498</v>
      </c>
      <c r="H35" s="152">
        <v>0.18950374248258556</v>
      </c>
      <c r="I35" s="175">
        <f t="shared" ca="1" si="3"/>
        <v>11.868</v>
      </c>
      <c r="J35" s="177">
        <v>72.826973551578803</v>
      </c>
      <c r="K35" s="149" t="str">
        <f t="shared" ca="1" si="4"/>
        <v>BBB</v>
      </c>
      <c r="L35" s="149" t="str">
        <f t="shared" ca="1" si="0"/>
        <v>Baa1</v>
      </c>
      <c r="M35" s="149">
        <f t="shared" ca="1" si="5"/>
        <v>1.9019607843137301</v>
      </c>
      <c r="N35" s="181" t="s">
        <v>571</v>
      </c>
      <c r="O35" s="149">
        <f t="shared" ca="1" si="8"/>
        <v>19.9237887860642</v>
      </c>
      <c r="P35" s="149">
        <f t="shared" ca="1" si="2"/>
        <v>2.4966829250060698</v>
      </c>
      <c r="Q35" s="149">
        <f t="shared" ca="1" si="6"/>
        <v>6.6074191209924518</v>
      </c>
    </row>
    <row r="36" spans="1:17" x14ac:dyDescent="0.3">
      <c r="A36" s="150">
        <f t="shared" si="1"/>
        <v>34</v>
      </c>
      <c r="B36" s="144" t="s">
        <v>530</v>
      </c>
      <c r="C36" s="151" t="s">
        <v>549</v>
      </c>
      <c r="D36" s="151" t="s">
        <v>530</v>
      </c>
      <c r="E36" s="144" t="s">
        <v>530</v>
      </c>
      <c r="F36" s="149">
        <f t="shared" ca="1" si="7"/>
        <v>8.3160000000000007</v>
      </c>
      <c r="G36" s="152">
        <v>0.59018425596033131</v>
      </c>
      <c r="H36" s="152">
        <v>0.23099209718540997</v>
      </c>
      <c r="I36" s="175">
        <f t="shared" ca="1" si="3"/>
        <v>27.078600000000002</v>
      </c>
      <c r="J36" s="177">
        <v>29.606686097677297</v>
      </c>
      <c r="K36" s="149" t="str">
        <f t="shared" ca="1" si="4"/>
        <v>A-</v>
      </c>
      <c r="L36" s="149" t="str">
        <f t="shared" ca="1" si="0"/>
        <v>Baa1</v>
      </c>
      <c r="M36" s="149">
        <f t="shared" ca="1" si="5"/>
        <v>3.5884076166562</v>
      </c>
      <c r="N36" s="181" t="s">
        <v>572</v>
      </c>
      <c r="O36" s="149">
        <f t="shared" ca="1" si="8"/>
        <v>40.818066890582799</v>
      </c>
      <c r="P36" s="149">
        <f t="shared" ca="1" si="2"/>
        <v>11.806557936011799</v>
      </c>
      <c r="Q36" s="149">
        <f t="shared" ca="1" si="6"/>
        <v>1.1073632789131327</v>
      </c>
    </row>
    <row r="37" spans="1:17" x14ac:dyDescent="0.3">
      <c r="A37" s="150">
        <f t="shared" si="1"/>
        <v>35</v>
      </c>
      <c r="B37" s="144" t="s">
        <v>531</v>
      </c>
      <c r="C37" s="151" t="s">
        <v>550</v>
      </c>
      <c r="D37" s="151" t="s">
        <v>531</v>
      </c>
      <c r="E37" s="144" t="s">
        <v>531</v>
      </c>
      <c r="F37" s="149">
        <f t="shared" ca="1" si="7"/>
        <v>13.430999999999999</v>
      </c>
      <c r="G37" s="152">
        <v>0.83425780464742272</v>
      </c>
      <c r="H37" s="152">
        <v>0.1587360677829813</v>
      </c>
      <c r="I37" s="175">
        <f t="shared" ca="1" si="3"/>
        <v>46.747999999999998</v>
      </c>
      <c r="J37" s="177">
        <v>38.296322738624198</v>
      </c>
      <c r="K37" s="177"/>
      <c r="L37" s="149" t="str">
        <f t="shared" ca="1" si="0"/>
        <v>Baa1</v>
      </c>
      <c r="M37" s="149">
        <f t="shared" ca="1" si="5"/>
        <v>2.61638954869359</v>
      </c>
      <c r="N37" s="180" t="s">
        <v>573</v>
      </c>
      <c r="O37" s="149">
        <f t="shared" ca="1" si="8"/>
        <v>38.624443344878799</v>
      </c>
      <c r="P37" s="149">
        <f t="shared" ca="1" si="2"/>
        <v>10.690050454762201</v>
      </c>
      <c r="Q37" s="149">
        <f t="shared" ca="1" si="6"/>
        <v>0.94745974118318155</v>
      </c>
    </row>
    <row r="38" spans="1:17" x14ac:dyDescent="0.3">
      <c r="Q38" s="176"/>
    </row>
    <row r="39" spans="1:17" x14ac:dyDescent="0.3">
      <c r="Q39" s="176"/>
    </row>
    <row r="40" spans="1:17" x14ac:dyDescent="0.3">
      <c r="Q40" s="176"/>
    </row>
    <row r="41" spans="1:17" x14ac:dyDescent="0.3">
      <c r="Q41" s="176"/>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B628E-F333-45BF-B0F1-1D89F48E65FF}">
  <sheetPr codeName="Sheet35">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119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_xll.SNL.Clients.Office.Excel.Functions.SNLTable(1,VVC!F20:G20,VVC!C24:C35,VVC!F21:G21,,"Options:Curr=USD,Mag=SNLstandard,ConvMethod=SNLrecommended")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Vectren Corporation</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_xll.SNL.Clients.Office.Excel.Functions.SNLTable(1,VVC!F36:J36,VVC!C41:C113,VVC!F37:J37,,"Options:Curr=USD,Mag=SNLstandard,ConvMethod=SNLrecommended")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Vectren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48.847189328151302</v>
      </c>
      <c r="G42" s="55">
        <v>49.672042428834303</v>
      </c>
      <c r="H42" s="31">
        <v>56.104673085141101</v>
      </c>
      <c r="I42" s="14">
        <v>59.196001977044297</v>
      </c>
      <c r="J42" s="14">
        <v>57.908441831163401</v>
      </c>
      <c r="K42"/>
      <c r="L42"/>
      <c r="M42"/>
      <c r="N42"/>
      <c r="O42"/>
      <c r="P42" s="10"/>
      <c r="S42" s="25" t="s">
        <v>335</v>
      </c>
      <c r="T42" s="25">
        <v>4056935</v>
      </c>
      <c r="V42" s="8" t="str">
        <f>_xll.SNL.Clients.Office.Excel.Functions.SNLTable(1,VVC!X42,VVC!W48:W56,VVC!X43,,"Options:Curr=USD,Mag=SNLstandard,ConvMethod=SNLrecommended")</f>
        <v>SNLTable</v>
      </c>
      <c r="W42" s="3"/>
      <c r="X42" s="7" t="e">
        <f>F36</f>
        <v>#N/A</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40.359506892573002</v>
      </c>
      <c r="G44" s="55">
        <v>39.3830501136487</v>
      </c>
      <c r="H44" s="31">
        <v>41.288554837736598</v>
      </c>
      <c r="I44" s="14">
        <v>40.803998022955703</v>
      </c>
      <c r="J44" s="14">
        <v>42.091558168836599</v>
      </c>
      <c r="K44"/>
      <c r="L44"/>
      <c r="M44"/>
      <c r="N44"/>
      <c r="O44"/>
      <c r="P44" s="10"/>
      <c r="S44" s="25" t="s">
        <v>408</v>
      </c>
      <c r="T44" s="25">
        <v>4024697</v>
      </c>
      <c r="V44" s="3"/>
      <c r="W44" s="3"/>
      <c r="X44" s="7">
        <v>1</v>
      </c>
    </row>
    <row r="45" spans="3:24" ht="11.25" customHeight="1" x14ac:dyDescent="0.25">
      <c r="C45" s="39">
        <v>18861</v>
      </c>
      <c r="D45" s="3" t="s">
        <v>163</v>
      </c>
      <c r="E45"/>
      <c r="F45" s="14">
        <v>35.926398251047502</v>
      </c>
      <c r="G45" s="55">
        <v>34.845762528412202</v>
      </c>
      <c r="H45" s="31">
        <v>35.763304089892202</v>
      </c>
      <c r="I45" s="14">
        <v>39.225108462847999</v>
      </c>
      <c r="J45" s="14">
        <v>40.2967940641187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2.1895803183791598</v>
      </c>
      <c r="G47" s="55">
        <v>2.30030487804878</v>
      </c>
      <c r="H47" s="14">
        <v>2.77041602465331</v>
      </c>
      <c r="I47" s="14">
        <v>2.9631811487481601</v>
      </c>
      <c r="J47" s="14">
        <v>3.33185840707965</v>
      </c>
      <c r="K47"/>
      <c r="L47"/>
      <c r="M47"/>
      <c r="N47"/>
      <c r="O47"/>
      <c r="P47" s="10"/>
      <c r="S47" s="25" t="s">
        <v>215</v>
      </c>
      <c r="T47" s="25">
        <v>4056955</v>
      </c>
      <c r="V47" s="3"/>
      <c r="W47" s="3"/>
      <c r="X47" s="7"/>
    </row>
    <row r="48" spans="3:24" ht="11.25" customHeight="1" x14ac:dyDescent="0.25">
      <c r="C48" s="39">
        <v>18778</v>
      </c>
      <c r="D48" s="3" t="s">
        <v>197</v>
      </c>
      <c r="E48"/>
      <c r="F48" s="14">
        <v>2.1895803183791598</v>
      </c>
      <c r="G48" s="55">
        <v>2.30030487804878</v>
      </c>
      <c r="H48" s="14">
        <v>2.77041602465331</v>
      </c>
      <c r="I48" s="14">
        <v>2.9631811487481601</v>
      </c>
      <c r="J48" s="14">
        <v>3.33185840707965</v>
      </c>
      <c r="K48" s="4"/>
      <c r="L48" s="4"/>
      <c r="M48" s="4"/>
      <c r="N48" s="4"/>
      <c r="O48" s="4"/>
      <c r="P48" s="44"/>
      <c r="Q48" s="44"/>
      <c r="S48" s="25" t="s">
        <v>5</v>
      </c>
      <c r="T48" s="25">
        <v>4022309</v>
      </c>
      <c r="V48" s="17" t="s">
        <v>174</v>
      </c>
      <c r="W48" s="114">
        <v>7597</v>
      </c>
      <c r="X48" s="20">
        <v>214200</v>
      </c>
    </row>
    <row r="49" spans="3:28" ht="11.25" customHeight="1" x14ac:dyDescent="0.25">
      <c r="C49" s="39">
        <v>7270</v>
      </c>
      <c r="D49" s="3" t="s">
        <v>148</v>
      </c>
      <c r="E49"/>
      <c r="F49" s="14">
        <v>5.9565846599131698</v>
      </c>
      <c r="G49" s="55">
        <v>6.1798780487804903</v>
      </c>
      <c r="H49" s="14">
        <v>6.84745762711864</v>
      </c>
      <c r="I49" s="14">
        <v>6.2827687776141401</v>
      </c>
      <c r="J49" s="14">
        <v>6.2920353982300901</v>
      </c>
      <c r="K49"/>
      <c r="L49"/>
      <c r="M49"/>
      <c r="N49"/>
      <c r="O49"/>
      <c r="P49" s="10"/>
      <c r="S49" s="25" t="s">
        <v>6</v>
      </c>
      <c r="T49" s="25">
        <v>4057038</v>
      </c>
      <c r="V49" s="17" t="s">
        <v>175</v>
      </c>
      <c r="W49" s="114">
        <v>7598</v>
      </c>
      <c r="X49" s="20">
        <v>89700</v>
      </c>
    </row>
    <row r="50" spans="3:28" ht="11.25" customHeight="1" x14ac:dyDescent="0.25">
      <c r="C50" s="39">
        <v>11512</v>
      </c>
      <c r="D50" s="3" t="s">
        <v>198</v>
      </c>
      <c r="E50"/>
      <c r="F50" s="14">
        <v>5.9565846599131698</v>
      </c>
      <c r="G50" s="55">
        <v>6.1798780487804903</v>
      </c>
      <c r="H50" s="14">
        <v>6.4838212634822803</v>
      </c>
      <c r="I50" s="14">
        <v>6.2827687776141401</v>
      </c>
      <c r="J50" s="14">
        <v>6.2920353982300901</v>
      </c>
      <c r="K50"/>
      <c r="L50"/>
      <c r="M50"/>
      <c r="N50"/>
      <c r="O50"/>
      <c r="P50" s="10"/>
      <c r="S50" s="25" t="s">
        <v>269</v>
      </c>
      <c r="T50" s="25">
        <v>4135391</v>
      </c>
      <c r="V50" s="18" t="s">
        <v>176</v>
      </c>
      <c r="W50" s="115">
        <v>7599</v>
      </c>
      <c r="X50" s="20">
        <v>74400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386700</v>
      </c>
    </row>
    <row r="52" spans="3:28" ht="11.25" customHeight="1" x14ac:dyDescent="0.25">
      <c r="C52" s="39">
        <v>18788</v>
      </c>
      <c r="D52" s="3" t="s">
        <v>210</v>
      </c>
      <c r="E52"/>
      <c r="F52" s="14">
        <v>4.83986273080661</v>
      </c>
      <c r="G52" s="55">
        <v>4.5839294523926997</v>
      </c>
      <c r="H52" s="14">
        <v>3.5724291179117902</v>
      </c>
      <c r="I52" s="14">
        <v>3.5364217065166401</v>
      </c>
      <c r="J52" s="14">
        <v>3.5704406938584201</v>
      </c>
      <c r="K52"/>
      <c r="L52"/>
      <c r="M52"/>
      <c r="N52"/>
      <c r="O52"/>
      <c r="P52" s="10"/>
      <c r="S52" s="25" t="s">
        <v>7</v>
      </c>
      <c r="T52" s="25">
        <v>4007308</v>
      </c>
      <c r="V52" s="19" t="s">
        <v>178</v>
      </c>
      <c r="W52" s="114">
        <v>7601</v>
      </c>
      <c r="X52" s="20">
        <v>77200</v>
      </c>
    </row>
    <row r="53" spans="3:28" ht="11.25" customHeight="1" x14ac:dyDescent="0.25">
      <c r="C53" s="39">
        <v>18794</v>
      </c>
      <c r="D53" s="3" t="s">
        <v>199</v>
      </c>
      <c r="E53"/>
      <c r="F53" s="14">
        <v>4.7264833574529703</v>
      </c>
      <c r="G53" s="55">
        <v>5.4969512195121997</v>
      </c>
      <c r="H53" s="14">
        <v>4.8613251155624004</v>
      </c>
      <c r="I53" s="14">
        <v>6.4521354933726096</v>
      </c>
      <c r="J53" s="14">
        <v>7.0471976401179903</v>
      </c>
      <c r="K53"/>
      <c r="L53"/>
      <c r="M53"/>
      <c r="N53"/>
      <c r="O53"/>
      <c r="P53" s="10"/>
      <c r="S53" s="25" t="s">
        <v>217</v>
      </c>
      <c r="T53" s="25">
        <v>4272394</v>
      </c>
      <c r="V53" s="17" t="s">
        <v>179</v>
      </c>
      <c r="W53" s="114">
        <v>7602</v>
      </c>
      <c r="X53" s="20">
        <v>1143900</v>
      </c>
    </row>
    <row r="54" spans="3:28" ht="11.25" customHeight="1" x14ac:dyDescent="0.25">
      <c r="C54" s="39">
        <v>18792</v>
      </c>
      <c r="D54" s="3" t="s">
        <v>200</v>
      </c>
      <c r="E54"/>
      <c r="F54" s="14">
        <v>13.0566553928982</v>
      </c>
      <c r="G54" s="55">
        <v>15.9767532589832</v>
      </c>
      <c r="H54" s="14">
        <v>15.9298306392561</v>
      </c>
      <c r="I54" s="14">
        <v>24.6182399681832</v>
      </c>
      <c r="J54" s="14">
        <v>26.996684502511201</v>
      </c>
      <c r="K54"/>
      <c r="L54"/>
      <c r="M54"/>
      <c r="N54"/>
      <c r="O54"/>
      <c r="P54" s="10"/>
      <c r="S54" s="25" t="s">
        <v>8</v>
      </c>
      <c r="T54" s="25">
        <v>4006321</v>
      </c>
      <c r="V54" s="26" t="s">
        <v>183</v>
      </c>
      <c r="W54" s="116"/>
      <c r="X54" s="20"/>
    </row>
    <row r="55" spans="3:28" ht="11.25" customHeight="1" x14ac:dyDescent="0.25">
      <c r="C55" s="39">
        <v>11576</v>
      </c>
      <c r="D55" s="3" t="s">
        <v>201</v>
      </c>
      <c r="E55"/>
      <c r="F55" s="14">
        <v>4.8133140376266299</v>
      </c>
      <c r="G55" s="55">
        <v>5.5701219512195097</v>
      </c>
      <c r="H55" s="14">
        <v>4.8043143297380597</v>
      </c>
      <c r="I55" s="14">
        <v>7.3519882179675999</v>
      </c>
      <c r="J55" s="14">
        <v>6.9424778761061896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0.53606919396393105</v>
      </c>
      <c r="G57" s="55">
        <v>0.55461270670148</v>
      </c>
      <c r="H57" s="14">
        <v>0.531139140717383</v>
      </c>
      <c r="I57" s="14">
        <v>0.82522833868180701</v>
      </c>
      <c r="J57" s="14">
        <v>1.0464123006833701</v>
      </c>
      <c r="K57"/>
      <c r="L57"/>
      <c r="M57"/>
      <c r="N57"/>
      <c r="O57"/>
      <c r="P57" s="10"/>
      <c r="S57" s="25" t="s">
        <v>338</v>
      </c>
      <c r="T57" s="25">
        <v>4963960</v>
      </c>
    </row>
    <row r="58" spans="3:28" ht="11.25" customHeight="1" x14ac:dyDescent="0.25">
      <c r="C58" s="39">
        <v>4963</v>
      </c>
      <c r="D58" s="3" t="s">
        <v>202</v>
      </c>
      <c r="E58"/>
      <c r="F58" s="14">
        <v>0.67671316566541095</v>
      </c>
      <c r="G58" s="55">
        <v>0.64970359260052901</v>
      </c>
      <c r="H58" s="14">
        <v>0.70324541873608504</v>
      </c>
      <c r="I58" s="14">
        <v>0.68930327488635301</v>
      </c>
      <c r="J58" s="14">
        <v>0.72686393965767304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214200</v>
      </c>
      <c r="G61" s="56">
        <v>203700</v>
      </c>
      <c r="H61" s="13">
        <v>212900</v>
      </c>
      <c r="I61" s="13">
        <v>57900</v>
      </c>
      <c r="J61" s="13">
        <v>64100</v>
      </c>
      <c r="K61"/>
      <c r="L61"/>
      <c r="M61"/>
      <c r="N61"/>
      <c r="O61"/>
      <c r="P61" s="10"/>
      <c r="S61" s="25" t="s">
        <v>409</v>
      </c>
      <c r="T61" s="25">
        <v>4086899</v>
      </c>
      <c r="V61" s="28" t="s">
        <v>148</v>
      </c>
      <c r="X61" s="27">
        <f>IF(ISNUMBER(F49),F49,NA())</f>
        <v>5.9565846599131698</v>
      </c>
      <c r="Y61" s="27">
        <f>IF(ISNUMBER(G49),G49,NA())</f>
        <v>6.1798780487804903</v>
      </c>
      <c r="Z61" s="27">
        <f>IF(ISNUMBER(H49),H49,NA())</f>
        <v>6.84745762711864</v>
      </c>
      <c r="AA61" s="27">
        <f>IF(ISNUMBER(I49),I49,NA())</f>
        <v>6.2827687776141401</v>
      </c>
      <c r="AB61" s="27">
        <f>IF(ISNUMBER(J49),J49,NA())</f>
        <v>6.2920353982300901</v>
      </c>
    </row>
    <row r="62" spans="3:28" ht="11.25" customHeight="1" x14ac:dyDescent="0.25">
      <c r="C62" s="39">
        <v>7598</v>
      </c>
      <c r="D62" s="3" t="s">
        <v>204</v>
      </c>
      <c r="E62"/>
      <c r="F62" s="13">
        <v>89700</v>
      </c>
      <c r="G62" s="56">
        <v>89200</v>
      </c>
      <c r="H62" s="13">
        <v>98600</v>
      </c>
      <c r="I62" s="13">
        <v>113700</v>
      </c>
      <c r="J62" s="13">
        <v>57600</v>
      </c>
      <c r="K62"/>
      <c r="L62"/>
      <c r="M62"/>
      <c r="N62"/>
      <c r="O62"/>
      <c r="P62" s="10"/>
      <c r="S62" s="25" t="s">
        <v>11</v>
      </c>
      <c r="T62" s="25">
        <v>4056975</v>
      </c>
      <c r="V62" s="118" t="s">
        <v>187</v>
      </c>
    </row>
    <row r="63" spans="3:28" ht="11.25" customHeight="1" x14ac:dyDescent="0.25">
      <c r="C63" s="39">
        <v>7599</v>
      </c>
      <c r="D63" s="3" t="s">
        <v>205</v>
      </c>
      <c r="E63"/>
      <c r="F63" s="13">
        <v>74400</v>
      </c>
      <c r="G63" s="56">
        <v>89100</v>
      </c>
      <c r="H63" s="13">
        <v>88800</v>
      </c>
      <c r="I63" s="13">
        <v>98500</v>
      </c>
      <c r="J63" s="13">
        <v>143000</v>
      </c>
      <c r="K63"/>
      <c r="L63"/>
      <c r="M63"/>
      <c r="N63"/>
      <c r="O63"/>
      <c r="P63" s="10"/>
      <c r="S63" s="25" t="s">
        <v>270</v>
      </c>
      <c r="T63" s="25">
        <v>4098671</v>
      </c>
      <c r="V63" s="28" t="s">
        <v>188</v>
      </c>
    </row>
    <row r="64" spans="3:28" ht="11.25" customHeight="1" x14ac:dyDescent="0.25">
      <c r="C64" s="39">
        <v>7600</v>
      </c>
      <c r="D64" s="3" t="s">
        <v>206</v>
      </c>
      <c r="E64"/>
      <c r="F64" s="13">
        <v>386700</v>
      </c>
      <c r="G64" s="56">
        <v>73900</v>
      </c>
      <c r="H64" s="13">
        <v>88800</v>
      </c>
      <c r="I64" s="13">
        <v>89300</v>
      </c>
      <c r="J64" s="13">
        <v>97800</v>
      </c>
      <c r="K64"/>
      <c r="L64"/>
      <c r="M64"/>
      <c r="N64"/>
      <c r="O64"/>
      <c r="P64" s="10"/>
      <c r="S64" s="25" t="s">
        <v>395</v>
      </c>
      <c r="T64" s="25">
        <v>4545218</v>
      </c>
      <c r="V64" s="28" t="s">
        <v>189</v>
      </c>
    </row>
    <row r="65" spans="3:28" ht="11.25" customHeight="1" x14ac:dyDescent="0.25">
      <c r="C65" s="39">
        <v>7601</v>
      </c>
      <c r="D65" s="3" t="s">
        <v>207</v>
      </c>
      <c r="E65"/>
      <c r="F65" s="13">
        <v>77200</v>
      </c>
      <c r="G65" s="56">
        <v>241100</v>
      </c>
      <c r="H65" s="13">
        <v>73500</v>
      </c>
      <c r="I65" s="13">
        <v>88500</v>
      </c>
      <c r="J65" s="13">
        <v>88000</v>
      </c>
      <c r="K65"/>
      <c r="L65"/>
      <c r="M65"/>
      <c r="N65"/>
      <c r="O65"/>
      <c r="P65" s="10"/>
      <c r="S65" s="25" t="s">
        <v>218</v>
      </c>
      <c r="T65" s="25">
        <v>4057157</v>
      </c>
      <c r="V65" s="28" t="s">
        <v>164</v>
      </c>
      <c r="X65" s="27">
        <f>IF(ISNUMBER(F57),F57,NA())</f>
        <v>0.53606919396393105</v>
      </c>
      <c r="Y65" s="27">
        <f>IF(ISNUMBER(G57),G57,NA())</f>
        <v>0.55461270670148</v>
      </c>
      <c r="Z65" s="27">
        <f>IF(ISNUMBER(H57),H57,NA())</f>
        <v>0.531139140717383</v>
      </c>
      <c r="AA65" s="27">
        <f>IF(ISNUMBER(I57),I57,NA())</f>
        <v>0.82522833868180701</v>
      </c>
      <c r="AB65" s="27">
        <f>IF(ISNUMBER(J57),J57,NA())</f>
        <v>1.0464123006833701</v>
      </c>
    </row>
    <row r="66" spans="3:28" ht="11.25" customHeight="1" x14ac:dyDescent="0.25">
      <c r="C66" s="39">
        <v>7602</v>
      </c>
      <c r="D66" s="3" t="s">
        <v>208</v>
      </c>
      <c r="E66"/>
      <c r="F66" s="13">
        <v>1143900</v>
      </c>
      <c r="G66" s="56">
        <v>1109100</v>
      </c>
      <c r="H66" s="13">
        <v>1059600</v>
      </c>
      <c r="I66" s="13">
        <v>1047300</v>
      </c>
      <c r="J66" s="13">
        <v>1062300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48.847189328151302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1419200</v>
      </c>
      <c r="G69" s="56">
        <v>1169100</v>
      </c>
      <c r="H69" s="13">
        <v>1240500</v>
      </c>
      <c r="I69" s="13">
        <v>1498600</v>
      </c>
      <c r="J69" s="13">
        <v>1419300</v>
      </c>
      <c r="K69" s="4"/>
      <c r="L69" s="4"/>
      <c r="M69" s="4"/>
      <c r="N69"/>
      <c r="O69"/>
      <c r="P69" s="10"/>
      <c r="S69" s="25" t="s">
        <v>340</v>
      </c>
      <c r="T69" s="25">
        <v>4057049</v>
      </c>
      <c r="V69" s="28" t="str">
        <f>"Total Debt -"</f>
        <v>Total Debt -</v>
      </c>
      <c r="X69" s="47">
        <f>F44</f>
        <v>40.359506892573002</v>
      </c>
    </row>
    <row r="70" spans="3:28" ht="11.25" customHeight="1" x14ac:dyDescent="0.25">
      <c r="C70" s="39">
        <v>18630</v>
      </c>
      <c r="D70" s="3" t="s">
        <v>135</v>
      </c>
      <c r="F70" s="13">
        <v>562400</v>
      </c>
      <c r="G70" s="56">
        <v>358600</v>
      </c>
      <c r="H70" s="13">
        <v>390700</v>
      </c>
      <c r="I70" s="13">
        <v>407500</v>
      </c>
      <c r="J70" s="13">
        <v>396900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4.83986273080661</v>
      </c>
      <c r="Y71" s="27">
        <f>IF(ISNUMBER(G52),G52,NA())</f>
        <v>4.5839294523926997</v>
      </c>
      <c r="Z71" s="27">
        <f>IF(ISNUMBER(H52),H52,NA())</f>
        <v>3.5724291179117902</v>
      </c>
      <c r="AA71" s="27">
        <f>IF(ISNUMBER(I52),I52,NA())</f>
        <v>3.5364217065166401</v>
      </c>
      <c r="AB71" s="27">
        <f>IF(ISNUMBER(J52),J52,NA())</f>
        <v>3.5704406938584201</v>
      </c>
    </row>
    <row r="72" spans="3:28" ht="11.25" customHeight="1" x14ac:dyDescent="0.25">
      <c r="C72" s="39">
        <v>18632</v>
      </c>
      <c r="D72" s="3" t="s">
        <v>137</v>
      </c>
      <c r="E72" s="5"/>
      <c r="F72" s="13">
        <v>403300</v>
      </c>
      <c r="G72" s="56">
        <v>385700</v>
      </c>
      <c r="H72" s="13">
        <v>414700</v>
      </c>
      <c r="I72" s="13">
        <v>628400</v>
      </c>
      <c r="J72" s="13">
        <v>562800</v>
      </c>
      <c r="K72"/>
      <c r="L72"/>
      <c r="M72"/>
      <c r="N72"/>
      <c r="O72"/>
      <c r="P72" s="10"/>
      <c r="S72" s="25" t="s">
        <v>271</v>
      </c>
      <c r="T72" s="25">
        <v>4082886</v>
      </c>
    </row>
    <row r="73" spans="3:28" ht="11.25" customHeight="1" x14ac:dyDescent="0.25">
      <c r="C73" s="39">
        <v>18636</v>
      </c>
      <c r="D73" s="3" t="s">
        <v>138</v>
      </c>
      <c r="F73" s="13">
        <v>231700</v>
      </c>
      <c r="G73" s="56">
        <v>217800</v>
      </c>
      <c r="H73" s="13">
        <v>202000</v>
      </c>
      <c r="I73" s="13">
        <v>205600</v>
      </c>
      <c r="J73" s="13">
        <v>177500</v>
      </c>
      <c r="K73"/>
      <c r="L73"/>
      <c r="M73"/>
      <c r="N73"/>
      <c r="O73"/>
      <c r="P73" s="10"/>
      <c r="S73" s="25" t="s">
        <v>396</v>
      </c>
      <c r="T73" s="25">
        <v>4235589</v>
      </c>
    </row>
    <row r="74" spans="3:28" ht="11.25" customHeight="1" x14ac:dyDescent="0.25">
      <c r="C74" s="39">
        <v>18635</v>
      </c>
      <c r="D74" s="3" t="s">
        <v>139</v>
      </c>
      <c r="F74" s="13">
        <v>0</v>
      </c>
      <c r="G74" s="56">
        <v>0</v>
      </c>
      <c r="H74" s="13">
        <v>0</v>
      </c>
      <c r="I74" s="13">
        <v>-2000</v>
      </c>
      <c r="J74" s="13">
        <v>-700</v>
      </c>
      <c r="K74"/>
      <c r="L74"/>
      <c r="M74"/>
      <c r="N74"/>
      <c r="O74"/>
      <c r="P74" s="10"/>
      <c r="S74" s="25" t="s">
        <v>288</v>
      </c>
      <c r="T74" s="25">
        <v>4304864</v>
      </c>
    </row>
    <row r="75" spans="3:28" ht="11.25" customHeight="1" x14ac:dyDescent="0.25">
      <c r="C75" s="39">
        <v>18634</v>
      </c>
      <c r="D75" s="3" t="s">
        <v>140</v>
      </c>
      <c r="F75" s="13">
        <v>1267900</v>
      </c>
      <c r="G75" s="56">
        <v>1018200</v>
      </c>
      <c r="H75" s="13">
        <v>1060700</v>
      </c>
      <c r="I75" s="13">
        <v>1297400</v>
      </c>
      <c r="J75" s="13">
        <v>1193400</v>
      </c>
      <c r="K75"/>
      <c r="L75"/>
      <c r="M75"/>
      <c r="N75"/>
      <c r="O75"/>
      <c r="P75" s="10"/>
      <c r="S75" s="25" t="s">
        <v>16</v>
      </c>
      <c r="T75" s="25">
        <v>4056958</v>
      </c>
    </row>
    <row r="76" spans="3:28" ht="11.25" customHeight="1" x14ac:dyDescent="0.25">
      <c r="C76" s="39">
        <v>6200</v>
      </c>
      <c r="D76" s="3" t="s">
        <v>141</v>
      </c>
      <c r="F76" s="13">
        <v>411600</v>
      </c>
      <c r="G76" s="56">
        <v>405400</v>
      </c>
      <c r="H76" s="13">
        <v>444400</v>
      </c>
      <c r="I76" s="13">
        <v>426600</v>
      </c>
      <c r="J76" s="13">
        <v>426600</v>
      </c>
      <c r="K76"/>
      <c r="L76"/>
      <c r="M76"/>
      <c r="N76"/>
      <c r="O76"/>
      <c r="P76" s="10"/>
      <c r="S76" s="25" t="s">
        <v>312</v>
      </c>
      <c r="T76" s="25">
        <v>4246977</v>
      </c>
    </row>
    <row r="77" spans="3:28" ht="11.25" customHeight="1" x14ac:dyDescent="0.25">
      <c r="C77" s="39">
        <v>28017</v>
      </c>
      <c r="D77" s="3" t="s">
        <v>150</v>
      </c>
      <c r="E77"/>
      <c r="F77" s="13">
        <v>411600</v>
      </c>
      <c r="G77" s="56">
        <v>405400</v>
      </c>
      <c r="H77" s="13">
        <v>420800</v>
      </c>
      <c r="I77" s="13">
        <v>426600</v>
      </c>
      <c r="J77" s="13">
        <v>426600</v>
      </c>
      <c r="K77"/>
      <c r="L77"/>
      <c r="M77"/>
      <c r="N77"/>
      <c r="O77"/>
      <c r="P77" s="10"/>
      <c r="S77" s="25" t="s">
        <v>272</v>
      </c>
      <c r="T77" s="25">
        <v>4142320</v>
      </c>
    </row>
    <row r="78" spans="3:28" ht="11.25" customHeight="1" x14ac:dyDescent="0.25">
      <c r="C78" s="39">
        <v>4424</v>
      </c>
      <c r="D78" s="3" t="s">
        <v>142</v>
      </c>
      <c r="F78" s="13">
        <v>110900</v>
      </c>
      <c r="G78" s="56">
        <v>122100</v>
      </c>
      <c r="H78" s="13">
        <v>178900</v>
      </c>
      <c r="I78" s="13">
        <v>158600</v>
      </c>
      <c r="J78" s="13">
        <v>186900</v>
      </c>
      <c r="K78"/>
      <c r="L78"/>
      <c r="M78"/>
      <c r="N78"/>
      <c r="O78"/>
      <c r="P78" s="10"/>
      <c r="S78" s="25" t="s">
        <v>273</v>
      </c>
      <c r="T78" s="25">
        <v>4237697</v>
      </c>
    </row>
    <row r="79" spans="3:28" ht="11.25" customHeight="1" x14ac:dyDescent="0.25">
      <c r="C79" s="39">
        <v>4427</v>
      </c>
      <c r="D79" s="3" t="s">
        <v>143</v>
      </c>
      <c r="F79" s="13">
        <v>-26900</v>
      </c>
      <c r="G79" s="56">
        <v>-39500</v>
      </c>
      <c r="H79" s="13">
        <v>-6600</v>
      </c>
      <c r="I79" s="13">
        <v>-15500</v>
      </c>
      <c r="J79" s="13">
        <v>14700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137800</v>
      </c>
      <c r="G81" s="93">
        <v>161600</v>
      </c>
      <c r="H81" s="92">
        <v>185500</v>
      </c>
      <c r="I81" s="92">
        <v>174100</v>
      </c>
      <c r="J81" s="92">
        <v>172200</v>
      </c>
      <c r="K81"/>
      <c r="L81"/>
      <c r="M81"/>
      <c r="N81"/>
      <c r="O81"/>
      <c r="P81" s="10"/>
      <c r="S81" s="25" t="s">
        <v>275</v>
      </c>
      <c r="T81" s="25">
        <v>4276419</v>
      </c>
    </row>
    <row r="82" spans="3:20" ht="11.25" customHeight="1" x14ac:dyDescent="0.25">
      <c r="C82" s="39">
        <v>833</v>
      </c>
      <c r="D82" s="94" t="s">
        <v>146</v>
      </c>
      <c r="E82" s="95"/>
      <c r="F82" s="96">
        <v>137800</v>
      </c>
      <c r="G82" s="97">
        <v>161600</v>
      </c>
      <c r="H82" s="96">
        <v>185500</v>
      </c>
      <c r="I82" s="96">
        <v>174100</v>
      </c>
      <c r="J82" s="96">
        <v>172200</v>
      </c>
      <c r="K82"/>
      <c r="L82"/>
      <c r="M82"/>
      <c r="N82"/>
      <c r="O82"/>
      <c r="P82" s="10"/>
      <c r="S82" s="25" t="s">
        <v>17</v>
      </c>
      <c r="T82" s="25">
        <v>4057059</v>
      </c>
    </row>
    <row r="83" spans="3:20" ht="11.25" customHeight="1" x14ac:dyDescent="0.25">
      <c r="C83" s="39">
        <v>47814</v>
      </c>
      <c r="D83" s="32" t="s">
        <v>190</v>
      </c>
      <c r="F83" s="13">
        <v>-31400</v>
      </c>
      <c r="G83" s="56">
        <v>-12600</v>
      </c>
      <c r="H83" s="13">
        <v>-100</v>
      </c>
      <c r="I83" s="13">
        <v>0</v>
      </c>
      <c r="J83" s="13">
        <v>0</v>
      </c>
      <c r="K83" s="16"/>
      <c r="L83"/>
      <c r="M83"/>
      <c r="N83"/>
      <c r="O83"/>
      <c r="P83" s="10"/>
      <c r="S83" s="25" t="s">
        <v>18</v>
      </c>
      <c r="T83" s="25">
        <v>4057141</v>
      </c>
    </row>
    <row r="84" spans="3:20" ht="11.25" customHeight="1" x14ac:dyDescent="0.25">
      <c r="C84" s="39">
        <v>47813</v>
      </c>
      <c r="D84" s="29" t="s">
        <v>191</v>
      </c>
      <c r="E84"/>
      <c r="F84" s="13">
        <v>169200</v>
      </c>
      <c r="G84" s="56">
        <v>174200</v>
      </c>
      <c r="H84" s="13">
        <v>185600</v>
      </c>
      <c r="I84" s="13">
        <v>174100</v>
      </c>
      <c r="J84" s="13">
        <v>172200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291300</v>
      </c>
      <c r="G87" s="56">
        <v>254900</v>
      </c>
      <c r="H87" s="13">
        <v>269500</v>
      </c>
      <c r="I87" s="13">
        <v>334300</v>
      </c>
      <c r="J87" s="13">
        <v>367500</v>
      </c>
      <c r="K87"/>
      <c r="L87"/>
      <c r="M87"/>
      <c r="N87"/>
      <c r="O87"/>
      <c r="P87" s="10"/>
      <c r="S87" s="25" t="s">
        <v>21</v>
      </c>
      <c r="T87" s="25">
        <v>4057039</v>
      </c>
    </row>
    <row r="88" spans="3:20" ht="11.25" customHeight="1" x14ac:dyDescent="0.25">
      <c r="C88" s="39">
        <v>18807</v>
      </c>
      <c r="D88" s="3" t="s">
        <v>152</v>
      </c>
      <c r="E88"/>
      <c r="F88" s="13">
        <v>5116600</v>
      </c>
      <c r="G88" s="56">
        <v>4863200</v>
      </c>
      <c r="H88" s="13">
        <v>4405600</v>
      </c>
      <c r="I88" s="13">
        <v>3904400</v>
      </c>
      <c r="J88" s="13">
        <v>3822400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355000</v>
      </c>
      <c r="G90" s="56">
        <v>342500</v>
      </c>
      <c r="H90" s="13">
        <v>241200</v>
      </c>
      <c r="I90" s="13">
        <v>210200</v>
      </c>
      <c r="J90" s="13">
        <v>171800</v>
      </c>
      <c r="K90"/>
      <c r="L90"/>
      <c r="M90"/>
      <c r="N90"/>
      <c r="O90"/>
      <c r="P90" s="10"/>
      <c r="S90" s="25" t="s">
        <v>289</v>
      </c>
      <c r="T90" s="25">
        <v>4056937</v>
      </c>
    </row>
    <row r="91" spans="3:20" ht="11.25" customHeight="1" x14ac:dyDescent="0.25">
      <c r="C91" s="39">
        <v>3706</v>
      </c>
      <c r="D91" s="23" t="s">
        <v>155</v>
      </c>
      <c r="E91" s="10"/>
      <c r="F91" s="92">
        <v>800</v>
      </c>
      <c r="G91" s="93">
        <v>0</v>
      </c>
      <c r="H91" s="92">
        <v>1000</v>
      </c>
      <c r="I91" s="92">
        <v>223300</v>
      </c>
      <c r="J91" s="92">
        <v>225900</v>
      </c>
      <c r="K91"/>
      <c r="L91"/>
      <c r="M91"/>
      <c r="N91"/>
      <c r="O91"/>
      <c r="P91" s="10"/>
      <c r="S91" s="25" t="s">
        <v>23</v>
      </c>
      <c r="T91" s="25">
        <v>4056982</v>
      </c>
    </row>
    <row r="92" spans="3:20" ht="11.25" customHeight="1" x14ac:dyDescent="0.25">
      <c r="C92" s="39">
        <v>220</v>
      </c>
      <c r="D92" s="98" t="s">
        <v>156</v>
      </c>
      <c r="E92" s="95"/>
      <c r="F92" s="96">
        <v>6435000</v>
      </c>
      <c r="G92" s="97">
        <v>6084600</v>
      </c>
      <c r="H92" s="96">
        <v>5482800</v>
      </c>
      <c r="I92" s="96">
        <v>5165000</v>
      </c>
      <c r="J92" s="96">
        <v>5080000</v>
      </c>
      <c r="K92"/>
      <c r="L92"/>
      <c r="M92"/>
      <c r="N92"/>
      <c r="O92"/>
      <c r="P92" s="10"/>
      <c r="S92" s="25" t="s">
        <v>24</v>
      </c>
      <c r="T92" s="25">
        <v>4004172</v>
      </c>
    </row>
    <row r="93" spans="3:20" ht="11.25" customHeight="1" x14ac:dyDescent="0.25">
      <c r="C93" s="39">
        <v>6361</v>
      </c>
      <c r="D93" s="3" t="s">
        <v>157</v>
      </c>
      <c r="E93"/>
      <c r="F93" s="13">
        <v>543400</v>
      </c>
      <c r="G93" s="56">
        <v>459600</v>
      </c>
      <c r="H93" s="13">
        <v>507400</v>
      </c>
      <c r="I93" s="13">
        <v>405100</v>
      </c>
      <c r="J93" s="13">
        <v>351200</v>
      </c>
      <c r="K93"/>
      <c r="L93"/>
      <c r="M93"/>
      <c r="N93"/>
      <c r="O93"/>
      <c r="P93" s="10"/>
      <c r="S93" s="25" t="s">
        <v>25</v>
      </c>
      <c r="T93" s="25">
        <v>4000672</v>
      </c>
    </row>
    <row r="94" spans="3:20" ht="11.25" customHeight="1" x14ac:dyDescent="0.25">
      <c r="C94" s="39">
        <v>6148</v>
      </c>
      <c r="D94" s="3" t="s">
        <v>158</v>
      </c>
      <c r="E94"/>
      <c r="F94" s="13">
        <v>1774800</v>
      </c>
      <c r="G94" s="56">
        <v>1609700</v>
      </c>
      <c r="H94" s="13">
        <v>1422700</v>
      </c>
      <c r="I94" s="13">
        <v>1428500</v>
      </c>
      <c r="J94" s="13">
        <v>1439200</v>
      </c>
      <c r="K94"/>
      <c r="L94"/>
      <c r="M94"/>
      <c r="N94"/>
      <c r="O94"/>
      <c r="P94" s="10"/>
      <c r="S94" s="25" t="s">
        <v>26</v>
      </c>
      <c r="T94" s="25">
        <v>4059402</v>
      </c>
    </row>
    <row r="95" spans="3:20" ht="11.25" customHeight="1" x14ac:dyDescent="0.25">
      <c r="C95" s="39">
        <v>18082</v>
      </c>
      <c r="D95" s="3" t="s">
        <v>159</v>
      </c>
      <c r="E95"/>
      <c r="F95" s="13">
        <v>269200</v>
      </c>
      <c r="G95" s="56">
        <v>268800</v>
      </c>
      <c r="H95" s="13">
        <v>271200</v>
      </c>
      <c r="I95" s="13">
        <v>262600</v>
      </c>
      <c r="J95" s="13">
        <v>267100</v>
      </c>
      <c r="K95"/>
      <c r="L95"/>
      <c r="M95"/>
      <c r="N95"/>
      <c r="O95"/>
      <c r="P95" s="10"/>
      <c r="S95" s="25" t="s">
        <v>27</v>
      </c>
      <c r="T95" s="25">
        <v>4057080</v>
      </c>
    </row>
    <row r="96" spans="3:20" ht="11.25" customHeight="1" x14ac:dyDescent="0.25">
      <c r="C96" s="39">
        <v>845</v>
      </c>
      <c r="D96" s="3" t="s">
        <v>173</v>
      </c>
      <c r="E96"/>
      <c r="F96" s="13">
        <v>1993800</v>
      </c>
      <c r="G96" s="56">
        <v>1819300</v>
      </c>
      <c r="H96" s="13">
        <v>1642500</v>
      </c>
      <c r="I96" s="13">
        <v>1486000</v>
      </c>
      <c r="J96" s="13">
        <v>1503300</v>
      </c>
      <c r="K96"/>
      <c r="L96"/>
      <c r="M96"/>
      <c r="N96"/>
      <c r="O96"/>
      <c r="P96" s="10"/>
      <c r="S96" s="25" t="s">
        <v>28</v>
      </c>
      <c r="T96" s="25">
        <v>4057041</v>
      </c>
    </row>
    <row r="97" spans="3:20" ht="11.25" customHeight="1" x14ac:dyDescent="0.25">
      <c r="C97" s="39">
        <v>49691</v>
      </c>
      <c r="D97" s="32" t="s">
        <v>192</v>
      </c>
      <c r="E97"/>
      <c r="F97" s="13">
        <v>2413100</v>
      </c>
      <c r="G97" s="56">
        <v>2294600</v>
      </c>
      <c r="H97" s="13">
        <v>2231900</v>
      </c>
      <c r="I97" s="13">
        <v>2155800</v>
      </c>
      <c r="J97" s="13">
        <v>2068200</v>
      </c>
      <c r="K97"/>
      <c r="L97"/>
      <c r="M97"/>
      <c r="N97"/>
      <c r="O97"/>
      <c r="P97" s="10"/>
      <c r="S97" s="25" t="s">
        <v>431</v>
      </c>
      <c r="T97" s="25">
        <v>4072145</v>
      </c>
    </row>
    <row r="98" spans="3:20" ht="11.25" customHeight="1" x14ac:dyDescent="0.25">
      <c r="C98" s="48">
        <v>47772</v>
      </c>
      <c r="D98" s="99" t="s">
        <v>193</v>
      </c>
      <c r="E98" s="10"/>
      <c r="F98" s="92">
        <v>533200</v>
      </c>
      <c r="G98" s="93">
        <v>505600</v>
      </c>
      <c r="H98" s="92">
        <v>103700</v>
      </c>
      <c r="I98" s="92">
        <v>0</v>
      </c>
      <c r="J98" s="92">
        <v>0</v>
      </c>
      <c r="K98"/>
      <c r="L98"/>
      <c r="M98"/>
      <c r="N98"/>
      <c r="O98"/>
      <c r="P98" s="10"/>
      <c r="S98" s="25" t="s">
        <v>29</v>
      </c>
      <c r="T98" s="25">
        <v>4057081</v>
      </c>
    </row>
    <row r="99" spans="3:20" ht="11.25" customHeight="1" x14ac:dyDescent="0.25">
      <c r="C99" s="39">
        <v>3800</v>
      </c>
      <c r="D99" s="94" t="s">
        <v>160</v>
      </c>
      <c r="E99" s="95"/>
      <c r="F99" s="96">
        <v>2946300</v>
      </c>
      <c r="G99" s="97">
        <v>2800200</v>
      </c>
      <c r="H99" s="96">
        <v>2335600</v>
      </c>
      <c r="I99" s="96">
        <v>2155800</v>
      </c>
      <c r="J99" s="96">
        <v>2068200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4940100</v>
      </c>
      <c r="G101" s="56">
        <v>4619500</v>
      </c>
      <c r="H101" s="13">
        <v>3978100</v>
      </c>
      <c r="I101" s="13">
        <v>3641800</v>
      </c>
      <c r="J101" s="13">
        <v>3571500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263500</v>
      </c>
      <c r="G104" s="56">
        <v>299800</v>
      </c>
      <c r="H104" s="13">
        <v>246900</v>
      </c>
      <c r="I104" s="13">
        <v>431300</v>
      </c>
      <c r="J104" s="13">
        <v>402900</v>
      </c>
      <c r="K104"/>
      <c r="L104"/>
      <c r="M104"/>
      <c r="N104"/>
      <c r="O104"/>
      <c r="P104" s="10"/>
      <c r="S104" s="25" t="s">
        <v>410</v>
      </c>
      <c r="T104" s="25">
        <v>4057043</v>
      </c>
    </row>
    <row r="105" spans="3:20" ht="11.25" customHeight="1" x14ac:dyDescent="0.25">
      <c r="C105" s="39">
        <v>4993</v>
      </c>
      <c r="D105" s="3" t="s">
        <v>168</v>
      </c>
      <c r="E105"/>
      <c r="F105" s="13">
        <v>-485200</v>
      </c>
      <c r="G105" s="56">
        <v>-812800</v>
      </c>
      <c r="H105" s="13">
        <v>-342700</v>
      </c>
      <c r="I105" s="13">
        <v>-347200</v>
      </c>
      <c r="J105" s="13">
        <v>-229000</v>
      </c>
      <c r="K105"/>
      <c r="L105"/>
      <c r="M105"/>
      <c r="N105"/>
      <c r="O105"/>
      <c r="P105" s="10"/>
      <c r="S105" s="25" t="s">
        <v>261</v>
      </c>
      <c r="T105" s="25">
        <v>4057083</v>
      </c>
    </row>
    <row r="106" spans="3:20" ht="11.25" customHeight="1" x14ac:dyDescent="0.25">
      <c r="C106" s="39">
        <v>4992</v>
      </c>
      <c r="D106" s="3" t="s">
        <v>169</v>
      </c>
      <c r="E106"/>
      <c r="F106" s="13">
        <v>204200</v>
      </c>
      <c r="G106" s="56">
        <v>485700</v>
      </c>
      <c r="H106" s="13">
        <v>109300</v>
      </c>
      <c r="I106" s="13">
        <v>-115200</v>
      </c>
      <c r="J106" s="13">
        <v>-102100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-17500</v>
      </c>
      <c r="G108" s="56">
        <v>-27300</v>
      </c>
      <c r="H108" s="13">
        <v>13500</v>
      </c>
      <c r="I108" s="13">
        <v>-31100</v>
      </c>
      <c r="J108" s="13">
        <v>71800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2.1907964292244002</v>
      </c>
      <c r="G111" s="55">
        <v>2.80529986416169</v>
      </c>
      <c r="H111" s="14">
        <v>3.5341748035246501</v>
      </c>
      <c r="I111" s="14">
        <v>3.4016197258775098</v>
      </c>
      <c r="J111" s="14">
        <v>3.4734636554574201</v>
      </c>
      <c r="K111"/>
      <c r="L111"/>
      <c r="M111"/>
      <c r="N111"/>
      <c r="O111"/>
      <c r="P111" s="10"/>
      <c r="S111" s="25" t="s">
        <v>291</v>
      </c>
      <c r="T111" s="25">
        <v>4062444</v>
      </c>
    </row>
    <row r="112" spans="3:20" ht="11.25" customHeight="1" x14ac:dyDescent="0.25">
      <c r="C112" s="39">
        <v>284</v>
      </c>
      <c r="D112" s="3" t="s">
        <v>166</v>
      </c>
      <c r="E112"/>
      <c r="F112" s="14">
        <v>4.8282899952260196</v>
      </c>
      <c r="G112" s="55">
        <v>6.5833562487905697</v>
      </c>
      <c r="H112" s="14">
        <v>8.3773653073206003</v>
      </c>
      <c r="I112" s="14">
        <v>8.2574464048567595</v>
      </c>
      <c r="J112" s="14">
        <v>8.56524658658509</v>
      </c>
      <c r="K112"/>
      <c r="L112"/>
      <c r="M112"/>
      <c r="N112"/>
      <c r="O112"/>
      <c r="P112" s="10"/>
      <c r="S112" s="25" t="s">
        <v>36</v>
      </c>
      <c r="T112" s="25">
        <v>4057103</v>
      </c>
    </row>
    <row r="113" spans="2:20" ht="11.25" customHeight="1" x14ac:dyDescent="0.25">
      <c r="C113" s="39">
        <v>18791</v>
      </c>
      <c r="D113" s="76" t="s">
        <v>172</v>
      </c>
      <c r="E113" s="61"/>
      <c r="F113" s="100">
        <v>2.8435236581993801</v>
      </c>
      <c r="G113" s="101">
        <v>3.7468119638302801</v>
      </c>
      <c r="H113" s="100">
        <v>4.8791554195120197</v>
      </c>
      <c r="I113" s="100">
        <v>4.8133313519696701</v>
      </c>
      <c r="J113" s="100">
        <v>4.8732171156893802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BE0158B8-6F0F-4163-AA22-47927D9967B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B9865-83C7-4D9F-8098-44C63101E66F}">
  <sheetPr codeName="Sheet36">
    <outlinePr summaryRight="0"/>
    <pageSetUpPr autoPageBreaks="0"/>
  </sheetPr>
  <dimension ref="A1:AB460"/>
  <sheetViews>
    <sheetView showGridLines="0" topLeftCell="A27"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305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WEC Energy Group,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_xll.SNL.Clients.Office.Excel.Functions.SNLTable(1,WEC!F20:G20,WEC!C24:C35,WEC!F21:G21,,"Options:Curr=USD,Mag=SNLstandard,ConvMethod=SNLrecommended")</f>
        <v>SNLTable</v>
      </c>
      <c r="D20" s="10"/>
      <c r="E20" s="10"/>
      <c r="F20" s="22">
        <f>VLOOKUP(V40,S:T,2,FALSE)</f>
        <v>4009725</v>
      </c>
      <c r="G20" s="51">
        <f>F20</f>
        <v>4009725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WEC Energy Group, Inc.</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42184</v>
      </c>
      <c r="G26" s="78">
        <v>43293</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381</v>
      </c>
      <c r="G28" s="52" t="s">
        <v>374</v>
      </c>
      <c r="H28" s="129"/>
      <c r="I28"/>
      <c r="J28"/>
      <c r="K28"/>
      <c r="L28"/>
      <c r="M28"/>
      <c r="N28"/>
      <c r="O28"/>
      <c r="P28" s="10"/>
    </row>
    <row r="29" spans="3:27" ht="11.25" customHeight="1" x14ac:dyDescent="0.25">
      <c r="C29" s="48">
        <v>44952</v>
      </c>
      <c r="D29" s="76" t="s">
        <v>125</v>
      </c>
      <c r="E29" s="61"/>
      <c r="F29" s="77"/>
      <c r="G29" s="78">
        <v>43293</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381</v>
      </c>
      <c r="G34" s="52" t="s">
        <v>181</v>
      </c>
      <c r="H34" s="129"/>
      <c r="I34"/>
      <c r="J34"/>
      <c r="K34"/>
      <c r="L34"/>
      <c r="M34"/>
      <c r="N34"/>
      <c r="O34"/>
      <c r="P34" s="10"/>
    </row>
    <row r="35" spans="3:24" ht="11.25" customHeight="1" x14ac:dyDescent="0.25">
      <c r="C35" s="39">
        <v>44948</v>
      </c>
      <c r="D35" s="23" t="s">
        <v>125</v>
      </c>
      <c r="E35" s="10"/>
      <c r="F35" s="30"/>
      <c r="G35" s="53">
        <v>43293</v>
      </c>
      <c r="H35" s="130"/>
      <c r="I35" s="10"/>
      <c r="J35"/>
      <c r="K35"/>
      <c r="L35"/>
      <c r="M35"/>
      <c r="N35"/>
      <c r="O35"/>
      <c r="P35" s="10"/>
    </row>
    <row r="36" spans="3:24" ht="11.25" hidden="1" customHeight="1" outlineLevel="1" x14ac:dyDescent="0.25">
      <c r="C36" s="12" t="str">
        <f>_xll.SNL.Clients.Office.Excel.Functions.SNLTable(1,WEC!F36:J36,WEC!C41:C113,WEC!F37:J37,,"Options:Curr=USD,Mag=SNLstandard,ConvMethod=SNLrecommended")</f>
        <v>SNLTable</v>
      </c>
      <c r="E36"/>
      <c r="F36" s="11">
        <f>F20</f>
        <v>4009725</v>
      </c>
      <c r="G36" s="54">
        <f>F20</f>
        <v>4009725</v>
      </c>
      <c r="H36" s="11">
        <f>F20</f>
        <v>4009725</v>
      </c>
      <c r="I36" s="11">
        <f>F20</f>
        <v>4009725</v>
      </c>
      <c r="J36" s="11">
        <f>F20</f>
        <v>4009725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WEC Energy Group,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40.818066890582799</v>
      </c>
      <c r="G42" s="55">
        <v>41.897067121264897</v>
      </c>
      <c r="H42" s="31">
        <v>43.912118449046901</v>
      </c>
      <c r="I42" s="14">
        <v>45.231450249055101</v>
      </c>
      <c r="J42" s="14">
        <v>46.096730344797301</v>
      </c>
      <c r="K42"/>
      <c r="L42"/>
      <c r="M42"/>
      <c r="N42"/>
      <c r="O42"/>
      <c r="P42" s="10"/>
      <c r="S42" s="25" t="s">
        <v>335</v>
      </c>
      <c r="T42" s="25">
        <v>4056935</v>
      </c>
      <c r="V42" s="8" t="str">
        <f>_xll.SNL.Clients.Office.Excel.Functions.SNLTable(1,WEC!X42,WEC!W48:W56,WEC!X43,,"Options:Curr=USD,Mag=SNLstandard,ConvMethod=SNLrecommended")</f>
        <v>SNLTable</v>
      </c>
      <c r="W42" s="3"/>
      <c r="X42" s="7">
        <f>F36</f>
        <v>4009725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58.433509623656299</v>
      </c>
      <c r="G44" s="55">
        <v>57.331396488869103</v>
      </c>
      <c r="H44" s="31">
        <v>55.474794841735097</v>
      </c>
      <c r="I44" s="14">
        <v>54.519956750362702</v>
      </c>
      <c r="J44" s="14">
        <v>53.755158318351697</v>
      </c>
      <c r="K44"/>
      <c r="L44"/>
      <c r="M44"/>
      <c r="N44"/>
      <c r="O44"/>
      <c r="P44" s="10"/>
      <c r="S44" s="25" t="s">
        <v>408</v>
      </c>
      <c r="T44" s="25">
        <v>4024697</v>
      </c>
      <c r="V44" s="3"/>
      <c r="W44" s="3"/>
      <c r="X44" s="7">
        <v>1</v>
      </c>
    </row>
    <row r="45" spans="3:24" ht="11.25" customHeight="1" x14ac:dyDescent="0.25">
      <c r="C45" s="39">
        <v>18861</v>
      </c>
      <c r="D45" s="3" t="s">
        <v>163</v>
      </c>
      <c r="E45"/>
      <c r="F45" s="14">
        <v>50.690823677261498</v>
      </c>
      <c r="G45" s="55">
        <v>47.062519258396698</v>
      </c>
      <c r="H45" s="31">
        <v>48.838521992097597</v>
      </c>
      <c r="I45" s="14">
        <v>46.179153305177898</v>
      </c>
      <c r="J45" s="14">
        <v>42.6141650954198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3.5884076166562</v>
      </c>
      <c r="G47" s="55">
        <v>3.4006378313733299</v>
      </c>
      <c r="H47" s="14">
        <v>3.0181316515569598</v>
      </c>
      <c r="I47" s="14">
        <v>3.2486725663716798</v>
      </c>
      <c r="J47" s="14">
        <v>4.2227769852591504</v>
      </c>
      <c r="K47"/>
      <c r="L47"/>
      <c r="M47"/>
      <c r="N47"/>
      <c r="O47"/>
      <c r="P47" s="10"/>
      <c r="S47" s="25" t="s">
        <v>215</v>
      </c>
      <c r="T47" s="25">
        <v>4056955</v>
      </c>
      <c r="V47" s="3"/>
      <c r="W47" s="3"/>
      <c r="X47" s="7"/>
    </row>
    <row r="48" spans="3:24" ht="11.25" customHeight="1" x14ac:dyDescent="0.25">
      <c r="C48" s="39">
        <v>18778</v>
      </c>
      <c r="D48" s="3" t="s">
        <v>197</v>
      </c>
      <c r="E48"/>
      <c r="F48" s="14">
        <v>3.5884076166562</v>
      </c>
      <c r="G48" s="55">
        <v>3.4006378313733299</v>
      </c>
      <c r="H48" s="14">
        <v>3.0181316515569598</v>
      </c>
      <c r="I48" s="14">
        <v>3.2486725663716798</v>
      </c>
      <c r="J48" s="14">
        <v>4.2227769852591504</v>
      </c>
      <c r="K48" s="4"/>
      <c r="L48" s="4"/>
      <c r="M48" s="4"/>
      <c r="N48" s="4"/>
      <c r="O48" s="4"/>
      <c r="P48" s="44"/>
      <c r="Q48" s="44"/>
      <c r="S48" s="25" t="s">
        <v>5</v>
      </c>
      <c r="T48" s="25">
        <v>4022309</v>
      </c>
      <c r="V48" s="17" t="s">
        <v>174</v>
      </c>
      <c r="W48" s="114">
        <v>7597</v>
      </c>
      <c r="X48" s="20">
        <v>2066400</v>
      </c>
    </row>
    <row r="49" spans="3:28" ht="11.25" customHeight="1" x14ac:dyDescent="0.25">
      <c r="C49" s="39">
        <v>7270</v>
      </c>
      <c r="D49" s="3" t="s">
        <v>148</v>
      </c>
      <c r="E49"/>
      <c r="F49" s="14">
        <v>6.4618976862661901</v>
      </c>
      <c r="G49" s="55">
        <v>5.8717844845047598</v>
      </c>
      <c r="H49" s="14">
        <v>5.3589232303090704</v>
      </c>
      <c r="I49" s="14">
        <v>5.66434509099079</v>
      </c>
      <c r="J49" s="14">
        <v>6.74212172239596</v>
      </c>
      <c r="K49"/>
      <c r="L49"/>
      <c r="M49"/>
      <c r="N49"/>
      <c r="O49"/>
      <c r="P49" s="10"/>
      <c r="S49" s="25" t="s">
        <v>6</v>
      </c>
      <c r="T49" s="25">
        <v>4057038</v>
      </c>
      <c r="V49" s="17" t="s">
        <v>175</v>
      </c>
      <c r="W49" s="114">
        <v>7598</v>
      </c>
      <c r="X49" s="20">
        <v>795200</v>
      </c>
    </row>
    <row r="50" spans="3:28" ht="11.25" customHeight="1" x14ac:dyDescent="0.25">
      <c r="C50" s="39">
        <v>11512</v>
      </c>
      <c r="D50" s="3" t="s">
        <v>198</v>
      </c>
      <c r="E50"/>
      <c r="F50" s="14">
        <v>6.5296115474421601</v>
      </c>
      <c r="G50" s="55">
        <v>5.94956451286206</v>
      </c>
      <c r="H50" s="14">
        <v>5.3589232303090704</v>
      </c>
      <c r="I50" s="14">
        <v>5.66434509099079</v>
      </c>
      <c r="J50" s="14">
        <v>6.74212172239596</v>
      </c>
      <c r="K50"/>
      <c r="L50"/>
      <c r="M50"/>
      <c r="N50"/>
      <c r="O50"/>
      <c r="P50" s="10"/>
      <c r="S50" s="25" t="s">
        <v>269</v>
      </c>
      <c r="T50" s="25">
        <v>4135391</v>
      </c>
      <c r="V50" s="18" t="s">
        <v>176</v>
      </c>
      <c r="W50" s="115">
        <v>7599</v>
      </c>
      <c r="X50" s="20">
        <v>1224100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867300</v>
      </c>
    </row>
    <row r="52" spans="3:28" ht="11.25" customHeight="1" x14ac:dyDescent="0.25">
      <c r="C52" s="39">
        <v>18788</v>
      </c>
      <c r="D52" s="3" t="s">
        <v>210</v>
      </c>
      <c r="E52"/>
      <c r="F52" s="14">
        <v>4.8417769857433797</v>
      </c>
      <c r="G52" s="55">
        <v>4.4944202973541696</v>
      </c>
      <c r="H52" s="14">
        <v>4.5104697674418599</v>
      </c>
      <c r="I52" s="14">
        <v>4.3968546723782298</v>
      </c>
      <c r="J52" s="14">
        <v>3.68822474756485</v>
      </c>
      <c r="K52"/>
      <c r="L52"/>
      <c r="M52"/>
      <c r="N52"/>
      <c r="O52"/>
      <c r="P52" s="10"/>
      <c r="S52" s="25" t="s">
        <v>7</v>
      </c>
      <c r="T52" s="25">
        <v>4007308</v>
      </c>
      <c r="V52" s="19" t="s">
        <v>178</v>
      </c>
      <c r="W52" s="114">
        <v>7601</v>
      </c>
      <c r="X52" s="20">
        <v>105700</v>
      </c>
    </row>
    <row r="53" spans="3:28" ht="11.25" customHeight="1" x14ac:dyDescent="0.25">
      <c r="C53" s="39">
        <v>18794</v>
      </c>
      <c r="D53" s="3" t="s">
        <v>199</v>
      </c>
      <c r="E53"/>
      <c r="F53" s="14">
        <v>5.9804712375291897</v>
      </c>
      <c r="G53" s="55">
        <v>5.5691715616771296</v>
      </c>
      <c r="H53" s="14">
        <v>5.35014955134596</v>
      </c>
      <c r="I53" s="14">
        <v>6.4026061559200196</v>
      </c>
      <c r="J53" s="14">
        <v>5.7086841472215504</v>
      </c>
      <c r="K53"/>
      <c r="L53"/>
      <c r="M53"/>
      <c r="N53"/>
      <c r="O53"/>
      <c r="P53" s="10"/>
      <c r="S53" s="25" t="s">
        <v>217</v>
      </c>
      <c r="T53" s="25">
        <v>4272394</v>
      </c>
      <c r="V53" s="17" t="s">
        <v>179</v>
      </c>
      <c r="W53" s="114">
        <v>7602</v>
      </c>
      <c r="X53" s="20">
        <v>10690900</v>
      </c>
    </row>
    <row r="54" spans="3:28" ht="11.25" customHeight="1" x14ac:dyDescent="0.25">
      <c r="C54" s="39">
        <v>18792</v>
      </c>
      <c r="D54" s="3" t="s">
        <v>200</v>
      </c>
      <c r="E54"/>
      <c r="F54" s="14">
        <v>15.872490876879599</v>
      </c>
      <c r="G54" s="55">
        <v>17.252448887566999</v>
      </c>
      <c r="H54" s="14">
        <v>17.948524930626501</v>
      </c>
      <c r="I54" s="14">
        <v>21.630349966397102</v>
      </c>
      <c r="J54" s="14">
        <v>18.8884817747917</v>
      </c>
      <c r="K54"/>
      <c r="L54"/>
      <c r="M54"/>
      <c r="N54"/>
      <c r="O54"/>
      <c r="P54" s="10"/>
      <c r="S54" s="25" t="s">
        <v>8</v>
      </c>
      <c r="T54" s="25">
        <v>4006321</v>
      </c>
      <c r="V54" s="26" t="s">
        <v>183</v>
      </c>
      <c r="W54" s="116"/>
      <c r="X54" s="20"/>
    </row>
    <row r="55" spans="3:28" ht="11.25" customHeight="1" x14ac:dyDescent="0.25">
      <c r="C55" s="39">
        <v>11576</v>
      </c>
      <c r="D55" s="3" t="s">
        <v>201</v>
      </c>
      <c r="E55"/>
      <c r="F55" s="14">
        <v>5.31479516026321</v>
      </c>
      <c r="G55" s="55">
        <v>5.44804537168321</v>
      </c>
      <c r="H55" s="14">
        <v>5.6769690927218299</v>
      </c>
      <c r="I55" s="14">
        <v>6.4942709503482403</v>
      </c>
      <c r="J55" s="14">
        <v>6.00024055809478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305</v>
      </c>
    </row>
    <row r="57" spans="3:28" ht="11.25" customHeight="1" x14ac:dyDescent="0.25">
      <c r="C57" s="39">
        <v>6419</v>
      </c>
      <c r="D57" s="3" t="s">
        <v>164</v>
      </c>
      <c r="E57"/>
      <c r="F57" s="14">
        <v>0.70788702371436196</v>
      </c>
      <c r="G57" s="55">
        <v>0.50215761432945205</v>
      </c>
      <c r="H57" s="14">
        <v>0.65780626512080898</v>
      </c>
      <c r="I57" s="14">
        <v>0.67461055917399504</v>
      </c>
      <c r="J57" s="14">
        <v>0.57206729899465003</v>
      </c>
      <c r="K57"/>
      <c r="L57"/>
      <c r="M57"/>
      <c r="N57"/>
      <c r="O57"/>
      <c r="P57" s="10"/>
      <c r="S57" s="25" t="s">
        <v>338</v>
      </c>
      <c r="T57" s="25">
        <v>4963960</v>
      </c>
    </row>
    <row r="58" spans="3:28" ht="11.25" customHeight="1" x14ac:dyDescent="0.25">
      <c r="C58" s="39">
        <v>4963</v>
      </c>
      <c r="D58" s="3" t="s">
        <v>202</v>
      </c>
      <c r="E58"/>
      <c r="F58" s="14">
        <v>1.40578406054007</v>
      </c>
      <c r="G58" s="55">
        <v>1.3436436107854599</v>
      </c>
      <c r="H58" s="14">
        <v>1.2459189046866801</v>
      </c>
      <c r="I58" s="14">
        <v>1.1987665985959099</v>
      </c>
      <c r="J58" s="14">
        <v>1.1624033376177301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2066400</v>
      </c>
      <c r="G61" s="56">
        <v>2562700</v>
      </c>
      <c r="H61" s="13">
        <v>1524000</v>
      </c>
      <c r="I61" s="13">
        <v>1815700</v>
      </c>
      <c r="J61" s="13">
        <v>2297700</v>
      </c>
      <c r="K61"/>
      <c r="L61"/>
      <c r="M61"/>
      <c r="N61"/>
      <c r="O61"/>
      <c r="P61" s="10"/>
      <c r="S61" s="25" t="s">
        <v>409</v>
      </c>
      <c r="T61" s="25">
        <v>4086899</v>
      </c>
      <c r="V61" s="28" t="s">
        <v>148</v>
      </c>
      <c r="X61" s="27">
        <f>IF(ISNUMBER(F49),F49,NA())</f>
        <v>6.4618976862661901</v>
      </c>
      <c r="Y61" s="27">
        <f>IF(ISNUMBER(G49),G49,NA())</f>
        <v>5.8717844845047598</v>
      </c>
      <c r="Z61" s="27">
        <f>IF(ISNUMBER(H49),H49,NA())</f>
        <v>5.3589232303090704</v>
      </c>
      <c r="AA61" s="27">
        <f>IF(ISNUMBER(I49),I49,NA())</f>
        <v>5.66434509099079</v>
      </c>
      <c r="AB61" s="27">
        <f>IF(ISNUMBER(J49),J49,NA())</f>
        <v>6.74212172239596</v>
      </c>
    </row>
    <row r="62" spans="3:28" ht="11.25" customHeight="1" x14ac:dyDescent="0.25">
      <c r="C62" s="39">
        <v>7598</v>
      </c>
      <c r="D62" s="3" t="s">
        <v>204</v>
      </c>
      <c r="E62"/>
      <c r="F62" s="13">
        <v>795200</v>
      </c>
      <c r="G62" s="56">
        <v>88700</v>
      </c>
      <c r="H62" s="13">
        <v>610300</v>
      </c>
      <c r="I62" s="13">
        <v>703300</v>
      </c>
      <c r="J62" s="13">
        <v>375600</v>
      </c>
      <c r="K62"/>
      <c r="L62"/>
      <c r="M62"/>
      <c r="N62"/>
      <c r="O62"/>
      <c r="P62" s="10"/>
      <c r="S62" s="25" t="s">
        <v>11</v>
      </c>
      <c r="T62" s="25">
        <v>4056975</v>
      </c>
      <c r="V62" s="118" t="s">
        <v>187</v>
      </c>
    </row>
    <row r="63" spans="3:28" ht="11.25" customHeight="1" x14ac:dyDescent="0.25">
      <c r="C63" s="39">
        <v>7599</v>
      </c>
      <c r="D63" s="3" t="s">
        <v>205</v>
      </c>
      <c r="E63"/>
      <c r="F63" s="13">
        <v>1224100</v>
      </c>
      <c r="G63" s="56">
        <v>786500</v>
      </c>
      <c r="H63" s="13">
        <v>355100</v>
      </c>
      <c r="I63" s="13">
        <v>1356000</v>
      </c>
      <c r="J63" s="13">
        <v>703300</v>
      </c>
      <c r="K63"/>
      <c r="L63"/>
      <c r="M63"/>
      <c r="N63"/>
      <c r="O63"/>
      <c r="P63" s="10"/>
      <c r="S63" s="25" t="s">
        <v>270</v>
      </c>
      <c r="T63" s="25">
        <v>4098671</v>
      </c>
      <c r="V63" s="28" t="s">
        <v>188</v>
      </c>
    </row>
    <row r="64" spans="3:28" ht="11.25" customHeight="1" x14ac:dyDescent="0.25">
      <c r="C64" s="39">
        <v>7600</v>
      </c>
      <c r="D64" s="3" t="s">
        <v>206</v>
      </c>
      <c r="E64"/>
      <c r="F64" s="13">
        <v>867300</v>
      </c>
      <c r="G64" s="56">
        <v>615300</v>
      </c>
      <c r="H64" s="13">
        <v>900</v>
      </c>
      <c r="I64" s="13">
        <v>48400</v>
      </c>
      <c r="J64" s="13">
        <v>356000</v>
      </c>
      <c r="K64"/>
      <c r="L64"/>
      <c r="M64"/>
      <c r="N64"/>
      <c r="O64"/>
      <c r="P64" s="10"/>
      <c r="S64" s="25" t="s">
        <v>395</v>
      </c>
      <c r="T64" s="25">
        <v>4545218</v>
      </c>
      <c r="V64" s="28" t="s">
        <v>189</v>
      </c>
    </row>
    <row r="65" spans="3:28" ht="11.25" customHeight="1" x14ac:dyDescent="0.25">
      <c r="C65" s="39">
        <v>7601</v>
      </c>
      <c r="D65" s="3" t="s">
        <v>207</v>
      </c>
      <c r="E65"/>
      <c r="F65" s="13">
        <v>105700</v>
      </c>
      <c r="G65" s="56">
        <v>1158300</v>
      </c>
      <c r="H65" s="13">
        <v>900</v>
      </c>
      <c r="I65" s="13">
        <v>42800</v>
      </c>
      <c r="J65" s="13">
        <v>48300</v>
      </c>
      <c r="K65"/>
      <c r="L65"/>
      <c r="M65"/>
      <c r="N65"/>
      <c r="O65"/>
      <c r="P65" s="10"/>
      <c r="S65" s="25" t="s">
        <v>218</v>
      </c>
      <c r="T65" s="25">
        <v>4057157</v>
      </c>
      <c r="V65" s="28" t="s">
        <v>164</v>
      </c>
      <c r="X65" s="27">
        <f>IF(ISNUMBER(F57),F57,NA())</f>
        <v>0.70788702371436196</v>
      </c>
      <c r="Y65" s="27">
        <f>IF(ISNUMBER(G57),G57,NA())</f>
        <v>0.50215761432945205</v>
      </c>
      <c r="Z65" s="27">
        <f>IF(ISNUMBER(H57),H57,NA())</f>
        <v>0.65780626512080898</v>
      </c>
      <c r="AA65" s="27">
        <f>IF(ISNUMBER(I57),I57,NA())</f>
        <v>0.67461055917399504</v>
      </c>
      <c r="AB65" s="27">
        <f>IF(ISNUMBER(J57),J57,NA())</f>
        <v>0.57206729899465003</v>
      </c>
    </row>
    <row r="66" spans="3:28" ht="11.25" customHeight="1" x14ac:dyDescent="0.25">
      <c r="C66" s="39">
        <v>7602</v>
      </c>
      <c r="D66" s="3" t="s">
        <v>208</v>
      </c>
      <c r="E66"/>
      <c r="F66" s="13">
        <v>10690900</v>
      </c>
      <c r="G66" s="56">
        <v>9243200</v>
      </c>
      <c r="H66" s="13">
        <v>1276200</v>
      </c>
      <c r="I66" s="13">
        <v>7918200</v>
      </c>
      <c r="J66" s="13">
        <v>7336000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40.818066890582799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8316000</v>
      </c>
      <c r="G69" s="56">
        <v>7241700</v>
      </c>
      <c r="H69" s="13">
        <v>7523100</v>
      </c>
      <c r="I69" s="13">
        <v>7679500</v>
      </c>
      <c r="J69" s="13">
        <v>7648500</v>
      </c>
      <c r="K69" s="4"/>
      <c r="L69" s="4"/>
      <c r="M69" s="4"/>
      <c r="N69"/>
      <c r="O69"/>
      <c r="P69" s="10"/>
      <c r="S69" s="25" t="s">
        <v>340</v>
      </c>
      <c r="T69" s="25">
        <v>4057049</v>
      </c>
      <c r="V69" s="28" t="str">
        <f>"Total Debt -"</f>
        <v>Total Debt -</v>
      </c>
      <c r="X69" s="47">
        <f>F44</f>
        <v>58.433509623656299</v>
      </c>
    </row>
    <row r="70" spans="3:28" ht="11.25" customHeight="1" x14ac:dyDescent="0.25">
      <c r="C70" s="39">
        <v>18630</v>
      </c>
      <c r="D70" s="3" t="s">
        <v>135</v>
      </c>
      <c r="F70" s="13">
        <v>1488200</v>
      </c>
      <c r="G70" s="56">
        <v>1238100</v>
      </c>
      <c r="H70" s="13">
        <v>1341900</v>
      </c>
      <c r="I70" s="13">
        <v>1418100</v>
      </c>
      <c r="J70" s="13">
        <v>1467000</v>
      </c>
      <c r="K70"/>
      <c r="L70"/>
      <c r="M70"/>
      <c r="N70"/>
      <c r="O70"/>
      <c r="P70" s="10"/>
      <c r="S70" s="25" t="s">
        <v>14</v>
      </c>
      <c r="T70" s="25">
        <v>4010420</v>
      </c>
      <c r="V70" s="118" t="s">
        <v>211</v>
      </c>
    </row>
    <row r="71" spans="3:28" ht="11.25" customHeight="1" x14ac:dyDescent="0.25">
      <c r="C71" s="39">
        <v>18631</v>
      </c>
      <c r="D71" s="3" t="s">
        <v>136</v>
      </c>
      <c r="F71" s="13">
        <v>906500</v>
      </c>
      <c r="G71" s="56">
        <v>595200</v>
      </c>
      <c r="H71" s="13">
        <v>748000</v>
      </c>
      <c r="I71" s="13">
        <v>792100</v>
      </c>
      <c r="J71" s="13">
        <v>701800</v>
      </c>
      <c r="K71"/>
      <c r="L71"/>
      <c r="M71"/>
      <c r="N71"/>
      <c r="O71"/>
      <c r="P71" s="10"/>
      <c r="S71" s="25" t="s">
        <v>15</v>
      </c>
      <c r="T71" s="25">
        <v>4065694</v>
      </c>
      <c r="V71" s="28" t="s">
        <v>210</v>
      </c>
      <c r="X71" s="27">
        <f>IF(ISNUMBER(F52),F52,NA())</f>
        <v>4.8417769857433797</v>
      </c>
      <c r="Y71" s="27">
        <f>IF(ISNUMBER(G52),G52,NA())</f>
        <v>4.4944202973541696</v>
      </c>
      <c r="Z71" s="27">
        <f>IF(ISNUMBER(H52),H52,NA())</f>
        <v>4.5104697674418599</v>
      </c>
      <c r="AA71" s="27">
        <f>IF(ISNUMBER(I52),I52,NA())</f>
        <v>4.3968546723782298</v>
      </c>
      <c r="AB71" s="27">
        <f>IF(ISNUMBER(J52),J52,NA())</f>
        <v>3.68822474756485</v>
      </c>
    </row>
    <row r="72" spans="3:28" ht="11.25" customHeight="1" x14ac:dyDescent="0.25">
      <c r="C72" s="39">
        <v>18632</v>
      </c>
      <c r="D72" s="3" t="s">
        <v>137</v>
      </c>
      <c r="E72" s="5"/>
      <c r="F72" s="13">
        <v>2009900</v>
      </c>
      <c r="G72" s="56">
        <v>2032200</v>
      </c>
      <c r="H72" s="13">
        <v>2184800</v>
      </c>
      <c r="I72" s="13">
        <v>2270500</v>
      </c>
      <c r="J72" s="13">
        <v>2056100</v>
      </c>
      <c r="K72"/>
      <c r="L72"/>
      <c r="M72"/>
      <c r="N72"/>
      <c r="O72"/>
      <c r="P72" s="10"/>
      <c r="S72" s="25" t="s">
        <v>271</v>
      </c>
      <c r="T72" s="25">
        <v>4082886</v>
      </c>
    </row>
    <row r="73" spans="3:28" ht="11.25" customHeight="1" x14ac:dyDescent="0.25">
      <c r="C73" s="39">
        <v>18636</v>
      </c>
      <c r="D73" s="3" t="s">
        <v>138</v>
      </c>
      <c r="F73" s="13">
        <v>1074300</v>
      </c>
      <c r="G73" s="56">
        <v>975900</v>
      </c>
      <c r="H73" s="13">
        <v>926300</v>
      </c>
      <c r="I73" s="13">
        <v>845800</v>
      </c>
      <c r="J73" s="13">
        <v>798600</v>
      </c>
      <c r="K73"/>
      <c r="L73"/>
      <c r="M73"/>
      <c r="N73"/>
      <c r="O73"/>
      <c r="P73" s="10"/>
      <c r="S73" s="25" t="s">
        <v>396</v>
      </c>
      <c r="T73" s="25">
        <v>4235589</v>
      </c>
    </row>
    <row r="74" spans="3:28" ht="11.25" customHeight="1" x14ac:dyDescent="0.25">
      <c r="C74" s="39">
        <v>18635</v>
      </c>
      <c r="D74" s="3" t="s">
        <v>139</v>
      </c>
      <c r="F74" s="13">
        <v>916300</v>
      </c>
      <c r="G74" s="56">
        <v>486200</v>
      </c>
      <c r="H74" s="13">
        <v>588900</v>
      </c>
      <c r="I74" s="13">
        <v>687700</v>
      </c>
      <c r="J74" s="13">
        <v>654000</v>
      </c>
      <c r="K74"/>
      <c r="L74"/>
      <c r="M74"/>
      <c r="N74"/>
      <c r="O74"/>
      <c r="P74" s="10"/>
      <c r="S74" s="25" t="s">
        <v>288</v>
      </c>
      <c r="T74" s="25">
        <v>4304864</v>
      </c>
    </row>
    <row r="75" spans="3:28" ht="11.25" customHeight="1" x14ac:dyDescent="0.25">
      <c r="C75" s="39">
        <v>18634</v>
      </c>
      <c r="D75" s="3" t="s">
        <v>140</v>
      </c>
      <c r="F75" s="13">
        <v>6605500</v>
      </c>
      <c r="G75" s="56">
        <v>5535600</v>
      </c>
      <c r="H75" s="13">
        <v>5991700</v>
      </c>
      <c r="I75" s="13">
        <v>6211100</v>
      </c>
      <c r="J75" s="13">
        <v>5872400</v>
      </c>
      <c r="K75"/>
      <c r="L75"/>
      <c r="M75"/>
      <c r="N75"/>
      <c r="O75"/>
      <c r="P75" s="10"/>
      <c r="S75" s="25" t="s">
        <v>16</v>
      </c>
      <c r="T75" s="25">
        <v>4056958</v>
      </c>
    </row>
    <row r="76" spans="3:28" ht="11.25" customHeight="1" x14ac:dyDescent="0.25">
      <c r="C76" s="39">
        <v>6200</v>
      </c>
      <c r="D76" s="3" t="s">
        <v>141</v>
      </c>
      <c r="F76" s="13">
        <v>3044200</v>
      </c>
      <c r="G76" s="56">
        <v>2898900</v>
      </c>
      <c r="H76" s="13">
        <v>2687500</v>
      </c>
      <c r="I76" s="13">
        <v>2521200</v>
      </c>
      <c r="J76" s="13">
        <v>2802700</v>
      </c>
      <c r="K76"/>
      <c r="L76"/>
      <c r="M76"/>
      <c r="N76"/>
      <c r="O76"/>
      <c r="P76" s="10"/>
      <c r="S76" s="25" t="s">
        <v>312</v>
      </c>
      <c r="T76" s="25">
        <v>4246977</v>
      </c>
    </row>
    <row r="77" spans="3:28" ht="11.25" customHeight="1" x14ac:dyDescent="0.25">
      <c r="C77" s="39">
        <v>28017</v>
      </c>
      <c r="D77" s="3" t="s">
        <v>150</v>
      </c>
      <c r="E77"/>
      <c r="F77" s="13">
        <v>3076100</v>
      </c>
      <c r="G77" s="56">
        <v>2937300</v>
      </c>
      <c r="H77" s="13">
        <v>2687500</v>
      </c>
      <c r="I77" s="13">
        <v>2521200</v>
      </c>
      <c r="J77" s="13">
        <v>2802700</v>
      </c>
      <c r="K77"/>
      <c r="L77"/>
      <c r="M77"/>
      <c r="N77"/>
      <c r="O77"/>
      <c r="P77" s="10"/>
      <c r="S77" s="25" t="s">
        <v>272</v>
      </c>
      <c r="T77" s="25">
        <v>4142320</v>
      </c>
    </row>
    <row r="78" spans="3:28" ht="11.25" customHeight="1" x14ac:dyDescent="0.25">
      <c r="C78" s="39">
        <v>4424</v>
      </c>
      <c r="D78" s="3" t="s">
        <v>142</v>
      </c>
      <c r="F78" s="13">
        <v>1498800</v>
      </c>
      <c r="G78" s="56">
        <v>1429300</v>
      </c>
      <c r="H78" s="13">
        <v>1259700</v>
      </c>
      <c r="I78" s="13">
        <v>1230300</v>
      </c>
      <c r="J78" s="13">
        <v>1588400</v>
      </c>
      <c r="K78"/>
      <c r="L78"/>
      <c r="M78"/>
      <c r="N78"/>
      <c r="O78"/>
      <c r="P78" s="10"/>
      <c r="S78" s="25" t="s">
        <v>273</v>
      </c>
      <c r="T78" s="25">
        <v>4237697</v>
      </c>
    </row>
    <row r="79" spans="3:28" ht="11.25" customHeight="1" x14ac:dyDescent="0.25">
      <c r="C79" s="39">
        <v>4427</v>
      </c>
      <c r="D79" s="3" t="s">
        <v>143</v>
      </c>
      <c r="F79" s="13">
        <v>200300</v>
      </c>
      <c r="G79" s="56">
        <v>227900</v>
      </c>
      <c r="H79" s="13">
        <v>125000</v>
      </c>
      <c r="I79" s="13">
        <v>169800</v>
      </c>
      <c r="J79" s="13">
        <v>383500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1298500</v>
      </c>
      <c r="G81" s="93">
        <v>1201400</v>
      </c>
      <c r="H81" s="92">
        <v>1134700</v>
      </c>
      <c r="I81" s="92">
        <v>1060500</v>
      </c>
      <c r="J81" s="92">
        <v>1204900</v>
      </c>
      <c r="K81"/>
      <c r="L81"/>
      <c r="M81"/>
      <c r="N81"/>
      <c r="O81"/>
      <c r="P81" s="10"/>
      <c r="S81" s="25" t="s">
        <v>275</v>
      </c>
      <c r="T81" s="25">
        <v>4276419</v>
      </c>
    </row>
    <row r="82" spans="3:20" ht="11.25" customHeight="1" x14ac:dyDescent="0.25">
      <c r="C82" s="39">
        <v>833</v>
      </c>
      <c r="D82" s="94" t="s">
        <v>146</v>
      </c>
      <c r="E82" s="95"/>
      <c r="F82" s="96">
        <v>1298500</v>
      </c>
      <c r="G82" s="97">
        <v>1201400</v>
      </c>
      <c r="H82" s="96">
        <v>1134700</v>
      </c>
      <c r="I82" s="96">
        <v>1060500</v>
      </c>
      <c r="J82" s="96">
        <v>1204900</v>
      </c>
      <c r="K82"/>
      <c r="L82"/>
      <c r="M82"/>
      <c r="N82"/>
      <c r="O82"/>
      <c r="P82" s="10"/>
      <c r="S82" s="25" t="s">
        <v>17</v>
      </c>
      <c r="T82" s="25">
        <v>4057059</v>
      </c>
    </row>
    <row r="83" spans="3:20" ht="11.25" customHeight="1" x14ac:dyDescent="0.25">
      <c r="C83" s="39">
        <v>47814</v>
      </c>
      <c r="D83" s="32" t="s">
        <v>190</v>
      </c>
      <c r="F83" s="13">
        <v>-1800</v>
      </c>
      <c r="G83" s="56">
        <v>1500</v>
      </c>
      <c r="H83" s="13">
        <v>700</v>
      </c>
      <c r="I83" s="13">
        <v>1200</v>
      </c>
      <c r="J83" s="13">
        <v>1200</v>
      </c>
      <c r="K83" s="16"/>
      <c r="L83"/>
      <c r="M83"/>
      <c r="N83"/>
      <c r="O83"/>
      <c r="P83" s="10"/>
      <c r="S83" s="25" t="s">
        <v>18</v>
      </c>
      <c r="T83" s="25">
        <v>4057141</v>
      </c>
    </row>
    <row r="84" spans="3:20" ht="11.25" customHeight="1" x14ac:dyDescent="0.25">
      <c r="C84" s="39">
        <v>47813</v>
      </c>
      <c r="D84" s="29" t="s">
        <v>191</v>
      </c>
      <c r="E84"/>
      <c r="F84" s="13">
        <v>1300300</v>
      </c>
      <c r="G84" s="56">
        <v>1199900</v>
      </c>
      <c r="H84" s="13">
        <v>1134000</v>
      </c>
      <c r="I84" s="13">
        <v>1059300</v>
      </c>
      <c r="J84" s="13">
        <v>1203700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2656700</v>
      </c>
      <c r="G87" s="56">
        <v>2083000</v>
      </c>
      <c r="H87" s="13">
        <v>2093600</v>
      </c>
      <c r="I87" s="13">
        <v>2247600</v>
      </c>
      <c r="J87" s="13">
        <v>2213500</v>
      </c>
      <c r="K87"/>
      <c r="L87"/>
      <c r="M87"/>
      <c r="N87"/>
      <c r="O87"/>
      <c r="P87" s="10"/>
      <c r="S87" s="25" t="s">
        <v>21</v>
      </c>
      <c r="T87" s="25">
        <v>4057039</v>
      </c>
    </row>
    <row r="88" spans="3:20" ht="11.25" customHeight="1" x14ac:dyDescent="0.25">
      <c r="C88" s="39">
        <v>18807</v>
      </c>
      <c r="D88" s="3" t="s">
        <v>152</v>
      </c>
      <c r="E88"/>
      <c r="F88" s="13">
        <v>27078600</v>
      </c>
      <c r="G88" s="56">
        <v>25736100</v>
      </c>
      <c r="H88" s="13">
        <v>23675200</v>
      </c>
      <c r="I88" s="13">
        <v>22020300</v>
      </c>
      <c r="J88" s="13">
        <v>21347000</v>
      </c>
      <c r="K88"/>
      <c r="L88"/>
      <c r="M88"/>
      <c r="N88"/>
      <c r="O88"/>
      <c r="P88" s="10"/>
      <c r="S88" s="25" t="s">
        <v>22</v>
      </c>
      <c r="T88" s="25">
        <v>4057113</v>
      </c>
    </row>
    <row r="89" spans="3:20" ht="11.25" customHeight="1" x14ac:dyDescent="0.25">
      <c r="C89" s="39">
        <v>18851</v>
      </c>
      <c r="D89" s="3" t="s">
        <v>153</v>
      </c>
      <c r="E89"/>
      <c r="F89" s="13">
        <v>0</v>
      </c>
      <c r="G89" s="56">
        <v>0</v>
      </c>
      <c r="H89" s="13">
        <v>0</v>
      </c>
      <c r="I89" s="13">
        <v>600</v>
      </c>
      <c r="J89" s="13">
        <v>600</v>
      </c>
      <c r="K89"/>
      <c r="L89"/>
      <c r="M89"/>
      <c r="N89"/>
      <c r="O89"/>
      <c r="P89" s="10"/>
      <c r="S89" s="25" t="s">
        <v>341</v>
      </c>
      <c r="T89" s="25">
        <v>4393379</v>
      </c>
    </row>
    <row r="90" spans="3:20" ht="11.25" customHeight="1" x14ac:dyDescent="0.25">
      <c r="C90" s="39">
        <v>18823</v>
      </c>
      <c r="D90" s="3" t="s">
        <v>154</v>
      </c>
      <c r="E90"/>
      <c r="F90" s="13">
        <v>1869000</v>
      </c>
      <c r="G90" s="56">
        <v>1843900</v>
      </c>
      <c r="H90" s="13">
        <v>0</v>
      </c>
      <c r="I90" s="13">
        <v>0</v>
      </c>
      <c r="J90" s="13">
        <v>0</v>
      </c>
      <c r="K90"/>
      <c r="L90"/>
      <c r="M90"/>
      <c r="N90"/>
      <c r="O90"/>
      <c r="P90" s="10"/>
      <c r="S90" s="25" t="s">
        <v>289</v>
      </c>
      <c r="T90" s="25">
        <v>4056937</v>
      </c>
    </row>
    <row r="91" spans="3:20" ht="11.25" customHeight="1" x14ac:dyDescent="0.25">
      <c r="C91" s="39">
        <v>3706</v>
      </c>
      <c r="D91" s="23" t="s">
        <v>155</v>
      </c>
      <c r="E91" s="10"/>
      <c r="F91" s="92">
        <v>3058500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38988500</v>
      </c>
      <c r="G92" s="97">
        <v>37028100</v>
      </c>
      <c r="H92" s="96">
        <v>34951800</v>
      </c>
      <c r="I92" s="96">
        <v>33475800</v>
      </c>
      <c r="J92" s="96">
        <v>31590500</v>
      </c>
      <c r="K92"/>
      <c r="L92"/>
      <c r="M92"/>
      <c r="N92"/>
      <c r="O92"/>
      <c r="P92" s="10"/>
      <c r="S92" s="25" t="s">
        <v>24</v>
      </c>
      <c r="T92" s="25">
        <v>4004172</v>
      </c>
    </row>
    <row r="93" spans="3:20" ht="11.25" customHeight="1" x14ac:dyDescent="0.25">
      <c r="C93" s="39">
        <v>6361</v>
      </c>
      <c r="D93" s="3" t="s">
        <v>157</v>
      </c>
      <c r="E93"/>
      <c r="F93" s="13">
        <v>3753000</v>
      </c>
      <c r="G93" s="56">
        <v>4148100</v>
      </c>
      <c r="H93" s="13">
        <v>3182700</v>
      </c>
      <c r="I93" s="13">
        <v>3331700</v>
      </c>
      <c r="J93" s="13">
        <v>3869300</v>
      </c>
      <c r="K93"/>
      <c r="L93"/>
      <c r="M93"/>
      <c r="N93"/>
      <c r="O93"/>
      <c r="P93" s="10"/>
      <c r="S93" s="25" t="s">
        <v>25</v>
      </c>
      <c r="T93" s="25">
        <v>4000672</v>
      </c>
    </row>
    <row r="94" spans="3:20" ht="11.25" customHeight="1" x14ac:dyDescent="0.25">
      <c r="C94" s="39">
        <v>6148</v>
      </c>
      <c r="D94" s="3" t="s">
        <v>158</v>
      </c>
      <c r="E94"/>
      <c r="F94" s="13">
        <v>13552800</v>
      </c>
      <c r="G94" s="56">
        <v>11760500</v>
      </c>
      <c r="H94" s="13">
        <v>11248000</v>
      </c>
      <c r="I94" s="13">
        <v>9994000</v>
      </c>
      <c r="J94" s="13">
        <v>8746600</v>
      </c>
      <c r="K94"/>
      <c r="L94"/>
      <c r="M94"/>
      <c r="N94"/>
      <c r="O94"/>
      <c r="P94" s="10"/>
      <c r="S94" s="25" t="s">
        <v>26</v>
      </c>
      <c r="T94" s="25">
        <v>4059402</v>
      </c>
    </row>
    <row r="95" spans="3:20" ht="11.25" customHeight="1" x14ac:dyDescent="0.25">
      <c r="C95" s="39">
        <v>18082</v>
      </c>
      <c r="D95" s="3" t="s">
        <v>159</v>
      </c>
      <c r="E95"/>
      <c r="F95" s="13">
        <v>2095900</v>
      </c>
      <c r="G95" s="56">
        <v>2142100</v>
      </c>
      <c r="H95" s="13">
        <v>2178200</v>
      </c>
      <c r="I95" s="13">
        <v>2242800</v>
      </c>
      <c r="J95" s="13">
        <v>2365400</v>
      </c>
      <c r="K95"/>
      <c r="L95"/>
      <c r="M95"/>
      <c r="N95"/>
      <c r="O95"/>
      <c r="P95" s="10"/>
      <c r="S95" s="25" t="s">
        <v>27</v>
      </c>
      <c r="T95" s="25">
        <v>4057080</v>
      </c>
    </row>
    <row r="96" spans="3:20" ht="11.25" customHeight="1" x14ac:dyDescent="0.25">
      <c r="C96" s="39">
        <v>845</v>
      </c>
      <c r="D96" s="3" t="s">
        <v>173</v>
      </c>
      <c r="E96"/>
      <c r="F96" s="13">
        <v>15622900</v>
      </c>
      <c r="G96" s="56">
        <v>14326600</v>
      </c>
      <c r="H96" s="13">
        <v>12776400</v>
      </c>
      <c r="I96" s="13">
        <v>11799100</v>
      </c>
      <c r="J96" s="13">
        <v>11033300</v>
      </c>
      <c r="K96"/>
      <c r="L96"/>
      <c r="M96"/>
      <c r="N96"/>
      <c r="O96"/>
      <c r="P96" s="10"/>
      <c r="S96" s="25" t="s">
        <v>28</v>
      </c>
      <c r="T96" s="25">
        <v>4057041</v>
      </c>
    </row>
    <row r="97" spans="3:20" ht="11.25" customHeight="1" x14ac:dyDescent="0.25">
      <c r="C97" s="39">
        <v>49691</v>
      </c>
      <c r="D97" s="32" t="s">
        <v>192</v>
      </c>
      <c r="E97"/>
      <c r="F97" s="13">
        <v>10913200</v>
      </c>
      <c r="G97" s="56">
        <v>10469700</v>
      </c>
      <c r="H97" s="13">
        <v>10113400</v>
      </c>
      <c r="I97" s="13">
        <v>9788900</v>
      </c>
      <c r="J97" s="13">
        <v>9461400</v>
      </c>
      <c r="K97"/>
      <c r="L97"/>
      <c r="M97"/>
      <c r="N97"/>
      <c r="O97"/>
      <c r="P97" s="10"/>
      <c r="S97" s="25" t="s">
        <v>431</v>
      </c>
      <c r="T97" s="25">
        <v>4072145</v>
      </c>
    </row>
    <row r="98" spans="3:20" ht="11.25" customHeight="1" x14ac:dyDescent="0.25">
      <c r="C98" s="48">
        <v>47772</v>
      </c>
      <c r="D98" s="99" t="s">
        <v>193</v>
      </c>
      <c r="E98" s="10"/>
      <c r="F98" s="92">
        <v>200100</v>
      </c>
      <c r="G98" s="93">
        <v>192800</v>
      </c>
      <c r="H98" s="92">
        <v>141200</v>
      </c>
      <c r="I98" s="92">
        <v>53800</v>
      </c>
      <c r="J98" s="92">
        <v>30400</v>
      </c>
      <c r="K98"/>
      <c r="L98"/>
      <c r="M98"/>
      <c r="N98"/>
      <c r="O98"/>
      <c r="P98" s="10"/>
      <c r="S98" s="25" t="s">
        <v>29</v>
      </c>
      <c r="T98" s="25">
        <v>4057081</v>
      </c>
    </row>
    <row r="99" spans="3:20" ht="11.25" customHeight="1" x14ac:dyDescent="0.25">
      <c r="C99" s="39">
        <v>3800</v>
      </c>
      <c r="D99" s="94" t="s">
        <v>160</v>
      </c>
      <c r="E99" s="95"/>
      <c r="F99" s="96">
        <v>11113300</v>
      </c>
      <c r="G99" s="97">
        <v>10662500</v>
      </c>
      <c r="H99" s="96">
        <v>10254600</v>
      </c>
      <c r="I99" s="96">
        <v>9842700</v>
      </c>
      <c r="J99" s="96">
        <v>9491800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26736200</v>
      </c>
      <c r="G101" s="56">
        <v>24989100</v>
      </c>
      <c r="H101" s="13">
        <v>23031000</v>
      </c>
      <c r="I101" s="13">
        <v>21641800</v>
      </c>
      <c r="J101" s="13">
        <v>20525100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2032700</v>
      </c>
      <c r="G104" s="56">
        <v>2196000</v>
      </c>
      <c r="H104" s="13">
        <v>2345500</v>
      </c>
      <c r="I104" s="13">
        <v>2445500</v>
      </c>
      <c r="J104" s="13">
        <v>2078600</v>
      </c>
      <c r="K104"/>
      <c r="L104"/>
      <c r="M104"/>
      <c r="N104"/>
      <c r="O104"/>
      <c r="P104" s="10"/>
      <c r="S104" s="25" t="s">
        <v>410</v>
      </c>
      <c r="T104" s="25">
        <v>4057043</v>
      </c>
    </row>
    <row r="105" spans="3:20" ht="11.25" customHeight="1" x14ac:dyDescent="0.25">
      <c r="C105" s="39">
        <v>4993</v>
      </c>
      <c r="D105" s="3" t="s">
        <v>168</v>
      </c>
      <c r="E105"/>
      <c r="F105" s="13">
        <v>-2311800</v>
      </c>
      <c r="G105" s="56">
        <v>-2806800</v>
      </c>
      <c r="H105" s="13">
        <v>-2494900</v>
      </c>
      <c r="I105" s="13">
        <v>-2384400</v>
      </c>
      <c r="J105" s="13">
        <v>-2254100</v>
      </c>
      <c r="K105"/>
      <c r="L105"/>
      <c r="M105"/>
      <c r="N105"/>
      <c r="O105"/>
      <c r="P105" s="10"/>
      <c r="S105" s="25" t="s">
        <v>261</v>
      </c>
      <c r="T105" s="25">
        <v>4057083</v>
      </c>
    </row>
    <row r="106" spans="3:20" ht="11.25" customHeight="1" x14ac:dyDescent="0.25">
      <c r="C106" s="39">
        <v>4992</v>
      </c>
      <c r="D106" s="3" t="s">
        <v>169</v>
      </c>
      <c r="E106"/>
      <c r="F106" s="13">
        <v>294000</v>
      </c>
      <c r="G106" s="56">
        <v>601100</v>
      </c>
      <c r="H106" s="13">
        <v>85600</v>
      </c>
      <c r="I106" s="13">
        <v>26400</v>
      </c>
      <c r="J106" s="13">
        <v>161400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14900</v>
      </c>
      <c r="G108" s="56">
        <v>-9700</v>
      </c>
      <c r="H108" s="13">
        <v>-63800</v>
      </c>
      <c r="I108" s="13">
        <v>87500</v>
      </c>
      <c r="J108" s="13">
        <v>-14100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3.4215014423137098</v>
      </c>
      <c r="G111" s="55">
        <v>3.4013241920740298</v>
      </c>
      <c r="H111" s="14">
        <v>3.33092621295383</v>
      </c>
      <c r="I111" s="14">
        <v>3.2929988840910198</v>
      </c>
      <c r="J111" s="14">
        <v>3.9361008378792102</v>
      </c>
      <c r="K111"/>
      <c r="L111"/>
      <c r="M111"/>
      <c r="N111"/>
      <c r="O111"/>
      <c r="P111" s="10"/>
      <c r="S111" s="25" t="s">
        <v>291</v>
      </c>
      <c r="T111" s="25">
        <v>4062444</v>
      </c>
    </row>
    <row r="112" spans="3:20" ht="11.25" customHeight="1" x14ac:dyDescent="0.25">
      <c r="C112" s="39">
        <v>284</v>
      </c>
      <c r="D112" s="3" t="s">
        <v>166</v>
      </c>
      <c r="E112"/>
      <c r="F112" s="14">
        <v>11.806557936011799</v>
      </c>
      <c r="G112" s="55">
        <v>11.443280680177001</v>
      </c>
      <c r="H112" s="14">
        <v>11.2081727700273</v>
      </c>
      <c r="I112" s="14">
        <v>10.886874797090201</v>
      </c>
      <c r="J112" s="14">
        <v>13.0999785272989</v>
      </c>
      <c r="K112"/>
      <c r="L112"/>
      <c r="M112"/>
      <c r="N112"/>
      <c r="O112"/>
      <c r="P112" s="10"/>
      <c r="S112" s="25" t="s">
        <v>36</v>
      </c>
      <c r="T112" s="25">
        <v>4057103</v>
      </c>
    </row>
    <row r="113" spans="2:20" ht="11.25" customHeight="1" x14ac:dyDescent="0.25">
      <c r="C113" s="39">
        <v>18791</v>
      </c>
      <c r="D113" s="76" t="s">
        <v>172</v>
      </c>
      <c r="E113" s="61"/>
      <c r="F113" s="100">
        <v>5.0451749079770396</v>
      </c>
      <c r="G113" s="101">
        <v>5.10634047547323</v>
      </c>
      <c r="H113" s="100">
        <v>5.1007495813807102</v>
      </c>
      <c r="I113" s="100">
        <v>5.0920854802939797</v>
      </c>
      <c r="J113" s="100">
        <v>6.1679945379283199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DBC1DFC-B1AF-4CC2-A434-D91D9C27014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8AFE-9469-451C-BADD-48E65F0A5DDA}">
  <sheetPr codeName="Sheet37">
    <outlinePr summaryRight="0"/>
    <pageSetUpPr autoPageBreaks="0"/>
  </sheetPr>
  <dimension ref="A1:AB460"/>
  <sheetViews>
    <sheetView showGridLines="0" topLeftCell="A61" zoomScaleNormal="100" workbookViewId="0">
      <selection activeCell="F69" sqref="F69"/>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124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Xcel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_xll.SNL.Clients.Office.Excel.Functions.SNLTable(1,XEL!F20:G20,XEL!C24:C35,XEL!F21:G21,,"Options:Curr=USD,Mag=SNLstandard,ConvMethod=SNLrecommended")</f>
        <v>SNLTable</v>
      </c>
      <c r="D20" s="10"/>
      <c r="E20" s="10"/>
      <c r="F20" s="22">
        <f>VLOOKUP(V40,S:T,2,FALSE)</f>
        <v>4025308</v>
      </c>
      <c r="G20" s="51">
        <f>F20</f>
        <v>4025308</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Xcel Energy Inc.</v>
      </c>
    </row>
    <row r="25" spans="3:27" ht="11.25" customHeight="1" x14ac:dyDescent="0.25">
      <c r="C25" s="39">
        <v>44942</v>
      </c>
      <c r="D25" s="23" t="s">
        <v>126</v>
      </c>
      <c r="E25" s="10"/>
      <c r="F25" s="74" t="s">
        <v>284</v>
      </c>
      <c r="G25" s="75" t="s">
        <v>374</v>
      </c>
      <c r="H25" s="129"/>
      <c r="I25"/>
      <c r="J25"/>
      <c r="K25"/>
      <c r="L25"/>
      <c r="M25"/>
      <c r="N25"/>
      <c r="O25"/>
      <c r="P25" s="10"/>
    </row>
    <row r="26" spans="3:27" ht="11.25" customHeight="1" x14ac:dyDescent="0.25">
      <c r="C26" s="39">
        <v>44944</v>
      </c>
      <c r="D26" s="76" t="s">
        <v>125</v>
      </c>
      <c r="E26" s="61"/>
      <c r="F26" s="77">
        <v>40352</v>
      </c>
      <c r="G26" s="78">
        <v>43552</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284</v>
      </c>
      <c r="G28" s="52" t="s">
        <v>374</v>
      </c>
      <c r="H28" s="129"/>
      <c r="I28"/>
      <c r="J28"/>
      <c r="K28"/>
      <c r="L28"/>
      <c r="M28"/>
      <c r="N28"/>
      <c r="O28"/>
      <c r="P28" s="10"/>
    </row>
    <row r="29" spans="3:27" ht="11.25" customHeight="1" x14ac:dyDescent="0.25">
      <c r="C29" s="48">
        <v>44952</v>
      </c>
      <c r="D29" s="76" t="s">
        <v>125</v>
      </c>
      <c r="E29" s="61"/>
      <c r="F29" s="77">
        <v>40352</v>
      </c>
      <c r="G29" s="78">
        <v>43552</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38511</v>
      </c>
      <c r="G35" s="53">
        <v>43552</v>
      </c>
      <c r="H35" s="130"/>
      <c r="I35" s="10"/>
      <c r="J35"/>
      <c r="K35"/>
      <c r="L35"/>
      <c r="M35"/>
      <c r="N35"/>
      <c r="O35"/>
      <c r="P35" s="10"/>
    </row>
    <row r="36" spans="3:24" ht="11.25" hidden="1" customHeight="1" outlineLevel="1" x14ac:dyDescent="0.25">
      <c r="C36" s="12" t="str">
        <f>_xll.SNL.Clients.Office.Excel.Functions.SNLTable(1,XEL!F36:J36,XEL!C41:C113,XEL!F37:J37,,"Options:Curr=USD,Mag=SNLstandard,ConvMethod=SNLrecommended")</f>
        <v>SNLTable</v>
      </c>
      <c r="E36"/>
      <c r="F36" s="11">
        <f>F20</f>
        <v>4025308</v>
      </c>
      <c r="G36" s="54">
        <f>F20</f>
        <v>4025308</v>
      </c>
      <c r="H36" s="11">
        <f>F20</f>
        <v>4025308</v>
      </c>
      <c r="I36" s="11">
        <f>F20</f>
        <v>4025308</v>
      </c>
      <c r="J36" s="11">
        <f>F20</f>
        <v>4025308</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Xcel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38.624443344878799</v>
      </c>
      <c r="G42" s="55">
        <v>39.541508410200798</v>
      </c>
      <c r="H42" s="31">
        <v>39.206917996860803</v>
      </c>
      <c r="I42" s="14">
        <v>41.4740914181004</v>
      </c>
      <c r="J42" s="14">
        <v>42.0428686779711</v>
      </c>
      <c r="K42"/>
      <c r="L42"/>
      <c r="M42"/>
      <c r="N42"/>
      <c r="O42"/>
      <c r="P42" s="10"/>
      <c r="S42" s="25" t="s">
        <v>335</v>
      </c>
      <c r="T42" s="25">
        <v>4056935</v>
      </c>
      <c r="V42" s="8" t="str">
        <f>_xll.SNL.Clients.Office.Excel.Functions.SNLTable(1,XEL!X42,XEL!W48:W56,XEL!X43,,"Options:Curr=USD,Mag=SNLstandard,ConvMethod=SNLrecommended")</f>
        <v>SNLTable</v>
      </c>
      <c r="W42" s="3"/>
      <c r="X42" s="7">
        <f>F36</f>
        <v>4025308</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61.375556655121201</v>
      </c>
      <c r="G44" s="55">
        <v>60.458491589799202</v>
      </c>
      <c r="H44" s="31">
        <v>60.793082003139197</v>
      </c>
      <c r="I44" s="14">
        <v>58.5259085818996</v>
      </c>
      <c r="J44" s="14">
        <v>57.9571313220289</v>
      </c>
      <c r="K44"/>
      <c r="L44"/>
      <c r="M44"/>
      <c r="N44"/>
      <c r="O44"/>
      <c r="P44" s="10"/>
      <c r="S44" s="25" t="s">
        <v>408</v>
      </c>
      <c r="T44" s="25">
        <v>4024697</v>
      </c>
      <c r="V44" s="3"/>
      <c r="W44" s="3"/>
      <c r="X44" s="7">
        <v>1</v>
      </c>
    </row>
    <row r="45" spans="3:24" ht="11.25" customHeight="1" x14ac:dyDescent="0.25">
      <c r="C45" s="39">
        <v>18861</v>
      </c>
      <c r="D45" s="3" t="s">
        <v>163</v>
      </c>
      <c r="E45"/>
      <c r="F45" s="14">
        <v>56.887679366650197</v>
      </c>
      <c r="G45" s="55">
        <v>57.140531741725397</v>
      </c>
      <c r="H45" s="31">
        <v>56.365682471051599</v>
      </c>
      <c r="I45" s="14">
        <v>53.625844107367101</v>
      </c>
      <c r="J45" s="14">
        <v>53.292226381854199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2.61638954869359</v>
      </c>
      <c r="G47" s="55">
        <v>2.5190476190476199</v>
      </c>
      <c r="H47" s="14">
        <v>2.7218628719275499</v>
      </c>
      <c r="I47" s="14">
        <v>2.80714285714286</v>
      </c>
      <c r="J47" s="14">
        <v>3.3529411764705901</v>
      </c>
      <c r="K47"/>
      <c r="L47"/>
      <c r="M47"/>
      <c r="N47"/>
      <c r="O47"/>
      <c r="P47" s="10"/>
      <c r="S47" s="25" t="s">
        <v>215</v>
      </c>
      <c r="T47" s="25">
        <v>4056955</v>
      </c>
      <c r="V47" s="3"/>
      <c r="W47" s="3"/>
      <c r="X47" s="7"/>
    </row>
    <row r="48" spans="3:24" ht="11.25" customHeight="1" x14ac:dyDescent="0.25">
      <c r="C48" s="39">
        <v>18778</v>
      </c>
      <c r="D48" s="3" t="s">
        <v>197</v>
      </c>
      <c r="E48"/>
      <c r="F48" s="14">
        <v>2.61638954869359</v>
      </c>
      <c r="G48" s="55">
        <v>2.5190476190476199</v>
      </c>
      <c r="H48" s="14">
        <v>2.7218628719275499</v>
      </c>
      <c r="I48" s="14">
        <v>2.80714285714286</v>
      </c>
      <c r="J48" s="14">
        <v>3.3529411764705901</v>
      </c>
      <c r="K48" s="4"/>
      <c r="L48" s="4"/>
      <c r="M48" s="4"/>
      <c r="N48" s="4"/>
      <c r="O48" s="4"/>
      <c r="P48" s="44"/>
      <c r="Q48" s="44"/>
      <c r="S48" s="25" t="s">
        <v>5</v>
      </c>
      <c r="T48" s="25">
        <v>4022309</v>
      </c>
      <c r="V48" s="17" t="s">
        <v>174</v>
      </c>
      <c r="W48" s="114">
        <v>7597</v>
      </c>
      <c r="X48" s="20">
        <v>1609000</v>
      </c>
    </row>
    <row r="49" spans="3:28" ht="11.25" customHeight="1" x14ac:dyDescent="0.25">
      <c r="C49" s="39">
        <v>7270</v>
      </c>
      <c r="D49" s="3" t="s">
        <v>148</v>
      </c>
      <c r="E49"/>
      <c r="F49" s="14">
        <v>5.6372549019607803</v>
      </c>
      <c r="G49" s="55">
        <v>5.4473684210526301</v>
      </c>
      <c r="H49" s="14">
        <v>5.625</v>
      </c>
      <c r="I49" s="14">
        <v>5.9432515337423304</v>
      </c>
      <c r="J49" s="14">
        <v>6.2531847133758003</v>
      </c>
      <c r="K49"/>
      <c r="L49"/>
      <c r="M49"/>
      <c r="N49"/>
      <c r="O49"/>
      <c r="P49" s="10"/>
      <c r="S49" s="25" t="s">
        <v>6</v>
      </c>
      <c r="T49" s="25">
        <v>4057038</v>
      </c>
      <c r="V49" s="17" t="s">
        <v>175</v>
      </c>
      <c r="W49" s="114">
        <v>7598</v>
      </c>
      <c r="X49" s="20">
        <v>1162000</v>
      </c>
    </row>
    <row r="50" spans="3:28" ht="11.25" customHeight="1" x14ac:dyDescent="0.25">
      <c r="C50" s="39">
        <v>11512</v>
      </c>
      <c r="D50" s="3" t="s">
        <v>198</v>
      </c>
      <c r="E50"/>
      <c r="F50" s="14">
        <v>5.6372549019607803</v>
      </c>
      <c r="G50" s="55">
        <v>5.4223057644110302</v>
      </c>
      <c r="H50" s="14">
        <v>5.625</v>
      </c>
      <c r="I50" s="14">
        <v>5.9432515337423304</v>
      </c>
      <c r="J50" s="14">
        <v>6.2531847133758003</v>
      </c>
      <c r="K50"/>
      <c r="L50"/>
      <c r="M50"/>
      <c r="N50"/>
      <c r="O50"/>
      <c r="P50" s="10"/>
      <c r="S50" s="25" t="s">
        <v>269</v>
      </c>
      <c r="T50" s="25">
        <v>4135391</v>
      </c>
      <c r="V50" s="18" t="s">
        <v>176</v>
      </c>
      <c r="W50" s="115">
        <v>7599</v>
      </c>
      <c r="X50" s="20">
        <v>564000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1112000</v>
      </c>
    </row>
    <row r="52" spans="3:28" ht="11.25" customHeight="1" x14ac:dyDescent="0.25">
      <c r="C52" s="39">
        <v>18788</v>
      </c>
      <c r="D52" s="3" t="s">
        <v>210</v>
      </c>
      <c r="E52"/>
      <c r="F52" s="14">
        <v>5.3094836956521698</v>
      </c>
      <c r="G52" s="55">
        <v>5.0783011272141696</v>
      </c>
      <c r="H52" s="14">
        <v>4.7450785024154598</v>
      </c>
      <c r="I52" s="14">
        <v>4.2498709677419404</v>
      </c>
      <c r="J52" s="14">
        <v>3.8927357079195302</v>
      </c>
      <c r="K52"/>
      <c r="L52"/>
      <c r="M52"/>
      <c r="N52"/>
      <c r="O52"/>
      <c r="P52" s="10"/>
      <c r="S52" s="25" t="s">
        <v>7</v>
      </c>
      <c r="T52" s="25">
        <v>4007308</v>
      </c>
      <c r="V52" s="19" t="s">
        <v>178</v>
      </c>
      <c r="W52" s="114">
        <v>7601</v>
      </c>
      <c r="X52" s="20">
        <v>510000</v>
      </c>
    </row>
    <row r="53" spans="3:28" ht="11.25" customHeight="1" x14ac:dyDescent="0.25">
      <c r="C53" s="39">
        <v>18794</v>
      </c>
      <c r="D53" s="3" t="s">
        <v>199</v>
      </c>
      <c r="E53"/>
      <c r="F53" s="14">
        <v>4.12622549019608</v>
      </c>
      <c r="G53" s="55">
        <v>4.9799498746867199</v>
      </c>
      <c r="H53" s="14">
        <v>5.5706521739130404</v>
      </c>
      <c r="I53" s="14">
        <v>6.03680981595092</v>
      </c>
      <c r="J53" s="14">
        <v>6.1656050955413999</v>
      </c>
      <c r="K53"/>
      <c r="L53"/>
      <c r="M53"/>
      <c r="N53"/>
      <c r="O53"/>
      <c r="P53" s="10"/>
      <c r="S53" s="25" t="s">
        <v>217</v>
      </c>
      <c r="T53" s="25">
        <v>4272394</v>
      </c>
      <c r="V53" s="17" t="s">
        <v>179</v>
      </c>
      <c r="W53" s="114">
        <v>7602</v>
      </c>
      <c r="X53" s="20">
        <v>18500000</v>
      </c>
    </row>
    <row r="54" spans="3:28" ht="11.25" customHeight="1" x14ac:dyDescent="0.25">
      <c r="C54" s="39">
        <v>18792</v>
      </c>
      <c r="D54" s="3" t="s">
        <v>200</v>
      </c>
      <c r="E54"/>
      <c r="F54" s="14">
        <v>10.6372416052081</v>
      </c>
      <c r="G54" s="55">
        <v>14.7177567764987</v>
      </c>
      <c r="H54" s="14">
        <v>17.327895034901399</v>
      </c>
      <c r="I54" s="14">
        <v>20.305739832708401</v>
      </c>
      <c r="J54" s="14">
        <v>21.482624051176298</v>
      </c>
      <c r="K54"/>
      <c r="L54"/>
      <c r="M54"/>
      <c r="N54"/>
      <c r="O54"/>
      <c r="P54" s="10"/>
      <c r="S54" s="25" t="s">
        <v>8</v>
      </c>
      <c r="T54" s="25">
        <v>4006321</v>
      </c>
      <c r="V54" s="26" t="s">
        <v>183</v>
      </c>
      <c r="W54" s="116"/>
      <c r="X54" s="20"/>
    </row>
    <row r="55" spans="3:28" ht="11.25" customHeight="1" x14ac:dyDescent="0.25">
      <c r="C55" s="39">
        <v>11576</v>
      </c>
      <c r="D55" s="3" t="s">
        <v>201</v>
      </c>
      <c r="E55"/>
      <c r="F55" s="14">
        <v>3.6825980392156898</v>
      </c>
      <c r="G55" s="55">
        <v>4.5689223057644099</v>
      </c>
      <c r="H55" s="14">
        <v>5.4334239130434803</v>
      </c>
      <c r="I55" s="14">
        <v>5.78834355828221</v>
      </c>
      <c r="J55" s="14">
        <v>5.97770700636943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124</v>
      </c>
    </row>
    <row r="57" spans="3:28" ht="11.25" customHeight="1" x14ac:dyDescent="0.25">
      <c r="C57" s="39">
        <v>6419</v>
      </c>
      <c r="D57" s="3" t="s">
        <v>164</v>
      </c>
      <c r="E57"/>
      <c r="F57" s="14">
        <v>0.84007134363852598</v>
      </c>
      <c r="G57" s="55">
        <v>0.77258787449870203</v>
      </c>
      <c r="H57" s="14">
        <v>0.68147985989492099</v>
      </c>
      <c r="I57" s="14">
        <v>0.69372197309417005</v>
      </c>
      <c r="J57" s="14">
        <v>0.72725048923679103</v>
      </c>
      <c r="K57"/>
      <c r="L57"/>
      <c r="M57"/>
      <c r="N57"/>
      <c r="O57"/>
      <c r="P57" s="10"/>
      <c r="S57" s="25" t="s">
        <v>338</v>
      </c>
      <c r="T57" s="25">
        <v>4963960</v>
      </c>
    </row>
    <row r="58" spans="3:28" ht="11.25" customHeight="1" x14ac:dyDescent="0.25">
      <c r="C58" s="39">
        <v>4963</v>
      </c>
      <c r="D58" s="3" t="s">
        <v>202</v>
      </c>
      <c r="E58"/>
      <c r="F58" s="14">
        <v>1.5890340763515201</v>
      </c>
      <c r="G58" s="55">
        <v>1.5289879931389401</v>
      </c>
      <c r="H58" s="14">
        <v>1.55057028476471</v>
      </c>
      <c r="I58" s="14">
        <v>1.41114383897889</v>
      </c>
      <c r="J58" s="14">
        <v>1.37852466171977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1609000</v>
      </c>
      <c r="G61" s="56">
        <v>1009000</v>
      </c>
      <c r="H61" s="13">
        <v>1301000</v>
      </c>
      <c r="I61" s="13">
        <v>1444000</v>
      </c>
      <c r="J61" s="13">
        <v>1271000</v>
      </c>
      <c r="K61"/>
      <c r="L61"/>
      <c r="M61"/>
      <c r="N61"/>
      <c r="O61"/>
      <c r="P61" s="10"/>
      <c r="S61" s="25" t="s">
        <v>409</v>
      </c>
      <c r="T61" s="25">
        <v>4086899</v>
      </c>
      <c r="V61" s="28" t="s">
        <v>148</v>
      </c>
      <c r="X61" s="27">
        <f>IF(ISNUMBER(F49),F49,NA())</f>
        <v>5.6372549019607803</v>
      </c>
      <c r="Y61" s="27">
        <f>IF(ISNUMBER(G49),G49,NA())</f>
        <v>5.4473684210526301</v>
      </c>
      <c r="Z61" s="27">
        <f>IF(ISNUMBER(H49),H49,NA())</f>
        <v>5.625</v>
      </c>
      <c r="AA61" s="27">
        <f>IF(ISNUMBER(I49),I49,NA())</f>
        <v>5.9432515337423304</v>
      </c>
      <c r="AB61" s="27">
        <f>IF(ISNUMBER(J49),J49,NA())</f>
        <v>6.2531847133758003</v>
      </c>
    </row>
    <row r="62" spans="3:28" ht="11.25" customHeight="1" x14ac:dyDescent="0.25">
      <c r="C62" s="39">
        <v>7598</v>
      </c>
      <c r="D62" s="3" t="s">
        <v>204</v>
      </c>
      <c r="E62"/>
      <c r="F62" s="13">
        <v>1162000</v>
      </c>
      <c r="G62" s="56">
        <v>613000</v>
      </c>
      <c r="H62" s="13">
        <v>435000</v>
      </c>
      <c r="I62" s="13">
        <v>1257000</v>
      </c>
      <c r="J62" s="13">
        <v>405000</v>
      </c>
      <c r="K62"/>
      <c r="L62"/>
      <c r="M62"/>
      <c r="N62"/>
      <c r="O62"/>
      <c r="P62" s="10"/>
      <c r="S62" s="25" t="s">
        <v>11</v>
      </c>
      <c r="T62" s="25">
        <v>4056975</v>
      </c>
      <c r="V62" s="118" t="s">
        <v>187</v>
      </c>
    </row>
    <row r="63" spans="3:28" ht="11.25" customHeight="1" x14ac:dyDescent="0.25">
      <c r="C63" s="39">
        <v>7599</v>
      </c>
      <c r="D63" s="3" t="s">
        <v>205</v>
      </c>
      <c r="E63"/>
      <c r="F63" s="13">
        <v>564000</v>
      </c>
      <c r="G63" s="56">
        <v>1163000</v>
      </c>
      <c r="H63" s="13">
        <v>912000</v>
      </c>
      <c r="I63" s="13">
        <v>425000</v>
      </c>
      <c r="J63" s="13">
        <v>1256000</v>
      </c>
      <c r="K63"/>
      <c r="L63"/>
      <c r="M63"/>
      <c r="N63"/>
      <c r="O63"/>
      <c r="P63" s="10"/>
      <c r="S63" s="25" t="s">
        <v>270</v>
      </c>
      <c r="T63" s="25">
        <v>4098671</v>
      </c>
      <c r="V63" s="28" t="s">
        <v>188</v>
      </c>
    </row>
    <row r="64" spans="3:28" ht="11.25" customHeight="1" x14ac:dyDescent="0.25">
      <c r="C64" s="39">
        <v>7600</v>
      </c>
      <c r="D64" s="3" t="s">
        <v>206</v>
      </c>
      <c r="E64"/>
      <c r="F64" s="13">
        <v>1112000</v>
      </c>
      <c r="G64" s="56">
        <v>564000</v>
      </c>
      <c r="H64" s="13">
        <v>662000</v>
      </c>
      <c r="I64" s="13">
        <v>902000</v>
      </c>
      <c r="J64" s="13">
        <v>425000</v>
      </c>
      <c r="K64"/>
      <c r="L64"/>
      <c r="M64"/>
      <c r="N64"/>
      <c r="O64"/>
      <c r="P64" s="10"/>
      <c r="S64" s="25" t="s">
        <v>395</v>
      </c>
      <c r="T64" s="25">
        <v>4545218</v>
      </c>
      <c r="V64" s="28" t="s">
        <v>189</v>
      </c>
    </row>
    <row r="65" spans="3:28" ht="11.25" customHeight="1" x14ac:dyDescent="0.25">
      <c r="C65" s="39">
        <v>7601</v>
      </c>
      <c r="D65" s="3" t="s">
        <v>207</v>
      </c>
      <c r="E65"/>
      <c r="F65" s="13">
        <v>510000</v>
      </c>
      <c r="G65" s="56">
        <v>1112000</v>
      </c>
      <c r="H65" s="13">
        <v>564000</v>
      </c>
      <c r="I65" s="13">
        <v>653000</v>
      </c>
      <c r="J65" s="13">
        <v>905000</v>
      </c>
      <c r="K65"/>
      <c r="L65"/>
      <c r="M65"/>
      <c r="N65"/>
      <c r="O65"/>
      <c r="P65" s="10"/>
      <c r="S65" s="25" t="s">
        <v>218</v>
      </c>
      <c r="T65" s="25">
        <v>4057157</v>
      </c>
      <c r="V65" s="28" t="s">
        <v>164</v>
      </c>
      <c r="X65" s="27">
        <f>IF(ISNUMBER(F57),F57,NA())</f>
        <v>0.84007134363852598</v>
      </c>
      <c r="Y65" s="27">
        <f>IF(ISNUMBER(G57),G57,NA())</f>
        <v>0.77258787449870203</v>
      </c>
      <c r="Z65" s="27">
        <f>IF(ISNUMBER(H57),H57,NA())</f>
        <v>0.68147985989492099</v>
      </c>
      <c r="AA65" s="27">
        <f>IF(ISNUMBER(I57),I57,NA())</f>
        <v>0.69372197309417005</v>
      </c>
      <c r="AB65" s="27">
        <f>IF(ISNUMBER(J57),J57,NA())</f>
        <v>0.72725048923679103</v>
      </c>
    </row>
    <row r="66" spans="3:28" ht="11.25" customHeight="1" x14ac:dyDescent="0.25">
      <c r="C66" s="39">
        <v>7602</v>
      </c>
      <c r="D66" s="3" t="s">
        <v>208</v>
      </c>
      <c r="E66"/>
      <c r="F66" s="13">
        <v>18500000</v>
      </c>
      <c r="G66" s="56">
        <v>16266000</v>
      </c>
      <c r="H66" s="13">
        <v>14911000</v>
      </c>
      <c r="I66" s="13">
        <v>12566000</v>
      </c>
      <c r="J66" s="13">
        <v>11529000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38.624443344878799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13431000</v>
      </c>
      <c r="G69" s="56">
        <v>11526000</v>
      </c>
      <c r="H69" s="13">
        <v>11529000</v>
      </c>
      <c r="I69" s="13">
        <v>11537000</v>
      </c>
      <c r="J69" s="13">
        <v>11404000</v>
      </c>
      <c r="K69" s="4"/>
      <c r="L69" s="4"/>
      <c r="M69" s="4"/>
      <c r="N69"/>
      <c r="O69"/>
      <c r="P69" s="10"/>
      <c r="S69" s="25" t="s">
        <v>340</v>
      </c>
      <c r="T69" s="25">
        <v>4057049</v>
      </c>
      <c r="V69" s="28" t="str">
        <f>"Total Debt -"</f>
        <v>Total Debt -</v>
      </c>
      <c r="X69" s="47">
        <f>F44</f>
        <v>61.375556655121201</v>
      </c>
    </row>
    <row r="70" spans="3:28" ht="11.25" customHeight="1" x14ac:dyDescent="0.25">
      <c r="C70" s="39">
        <v>18630</v>
      </c>
      <c r="D70" s="3" t="s">
        <v>135</v>
      </c>
      <c r="F70" s="13">
        <v>4733000</v>
      </c>
      <c r="G70" s="56">
        <v>3512000</v>
      </c>
      <c r="H70" s="13">
        <v>3510000</v>
      </c>
      <c r="I70" s="13">
        <v>3854000</v>
      </c>
      <c r="J70" s="13">
        <v>3757000</v>
      </c>
      <c r="K70"/>
      <c r="L70"/>
      <c r="M70"/>
      <c r="N70"/>
      <c r="O70"/>
      <c r="P70" s="10"/>
      <c r="S70" s="25" t="s">
        <v>14</v>
      </c>
      <c r="T70" s="25">
        <v>4010420</v>
      </c>
      <c r="V70" s="118" t="s">
        <v>211</v>
      </c>
    </row>
    <row r="71" spans="3:28" ht="11.25" customHeight="1" x14ac:dyDescent="0.25">
      <c r="C71" s="39">
        <v>18631</v>
      </c>
      <c r="D71" s="3" t="s">
        <v>136</v>
      </c>
      <c r="F71" s="13">
        <v>1081000</v>
      </c>
      <c r="G71" s="56">
        <v>689000</v>
      </c>
      <c r="H71" s="13">
        <v>918000</v>
      </c>
      <c r="I71" s="13">
        <v>843000</v>
      </c>
      <c r="J71" s="13">
        <v>823000</v>
      </c>
      <c r="K71"/>
      <c r="L71"/>
      <c r="M71"/>
      <c r="N71"/>
      <c r="O71"/>
      <c r="P71" s="10"/>
      <c r="S71" s="25" t="s">
        <v>15</v>
      </c>
      <c r="T71" s="25">
        <v>4065694</v>
      </c>
      <c r="V71" s="28" t="s">
        <v>210</v>
      </c>
      <c r="X71" s="27">
        <f>IF(ISNUMBER(F52),F52,NA())</f>
        <v>5.3094836956521698</v>
      </c>
      <c r="Y71" s="27">
        <f>IF(ISNUMBER(G52),G52,NA())</f>
        <v>5.0783011272141696</v>
      </c>
      <c r="Z71" s="27">
        <f>IF(ISNUMBER(H52),H52,NA())</f>
        <v>4.7450785024154598</v>
      </c>
      <c r="AA71" s="27">
        <f>IF(ISNUMBER(I52),I52,NA())</f>
        <v>4.2498709677419404</v>
      </c>
      <c r="AB71" s="27">
        <f>IF(ISNUMBER(J52),J52,NA())</f>
        <v>3.8927357079195302</v>
      </c>
    </row>
    <row r="72" spans="3:28" ht="11.25" customHeight="1" x14ac:dyDescent="0.25">
      <c r="C72" s="39">
        <v>18632</v>
      </c>
      <c r="D72" s="3" t="s">
        <v>137</v>
      </c>
      <c r="E72" s="5"/>
      <c r="F72" s="13">
        <v>2321000</v>
      </c>
      <c r="G72" s="56">
        <v>2344000</v>
      </c>
      <c r="H72" s="13">
        <v>2338000</v>
      </c>
      <c r="I72" s="13">
        <v>2352000</v>
      </c>
      <c r="J72" s="13">
        <v>2270000</v>
      </c>
      <c r="K72"/>
      <c r="L72"/>
      <c r="M72"/>
      <c r="N72"/>
      <c r="O72"/>
      <c r="P72" s="10"/>
      <c r="S72" s="25" t="s">
        <v>271</v>
      </c>
      <c r="T72" s="25">
        <v>4082886</v>
      </c>
    </row>
    <row r="73" spans="3:28" ht="11.25" customHeight="1" x14ac:dyDescent="0.25">
      <c r="C73" s="39">
        <v>18636</v>
      </c>
      <c r="D73" s="3" t="s">
        <v>138</v>
      </c>
      <c r="F73" s="13">
        <v>2121000</v>
      </c>
      <c r="G73" s="56">
        <v>1948000</v>
      </c>
      <c r="H73" s="13">
        <v>1765000</v>
      </c>
      <c r="I73" s="13">
        <v>1642000</v>
      </c>
      <c r="J73" s="13">
        <v>1479000</v>
      </c>
      <c r="K73"/>
      <c r="L73"/>
      <c r="M73"/>
      <c r="N73"/>
      <c r="O73"/>
      <c r="P73" s="10"/>
      <c r="S73" s="25" t="s">
        <v>396</v>
      </c>
      <c r="T73" s="25">
        <v>4235589</v>
      </c>
    </row>
    <row r="74" spans="3:28" ht="11.25" customHeight="1" x14ac:dyDescent="0.25">
      <c r="C74" s="39">
        <v>18635</v>
      </c>
      <c r="D74" s="3" t="s">
        <v>139</v>
      </c>
      <c r="F74" s="13">
        <v>342000</v>
      </c>
      <c r="G74" s="56">
        <v>325000</v>
      </c>
      <c r="H74" s="13">
        <v>325000</v>
      </c>
      <c r="I74" s="13">
        <v>325000</v>
      </c>
      <c r="J74" s="13">
        <v>307000</v>
      </c>
      <c r="K74"/>
      <c r="L74"/>
      <c r="M74"/>
      <c r="N74"/>
      <c r="O74"/>
      <c r="P74" s="10"/>
      <c r="S74" s="25" t="s">
        <v>288</v>
      </c>
      <c r="T74" s="25">
        <v>4304864</v>
      </c>
    </row>
    <row r="75" spans="3:28" ht="11.25" customHeight="1" x14ac:dyDescent="0.25">
      <c r="C75" s="39">
        <v>18634</v>
      </c>
      <c r="D75" s="3" t="s">
        <v>140</v>
      </c>
      <c r="F75" s="13">
        <v>11228000</v>
      </c>
      <c r="G75" s="56">
        <v>9430000</v>
      </c>
      <c r="H75" s="13">
        <v>9425000</v>
      </c>
      <c r="I75" s="13">
        <v>9572000</v>
      </c>
      <c r="J75" s="13">
        <v>9181000</v>
      </c>
      <c r="K75"/>
      <c r="L75"/>
      <c r="M75"/>
      <c r="N75"/>
      <c r="O75"/>
      <c r="P75" s="10"/>
      <c r="S75" s="25" t="s">
        <v>16</v>
      </c>
      <c r="T75" s="25">
        <v>4056958</v>
      </c>
    </row>
    <row r="76" spans="3:28" ht="11.25" customHeight="1" x14ac:dyDescent="0.25">
      <c r="C76" s="39">
        <v>6200</v>
      </c>
      <c r="D76" s="3" t="s">
        <v>141</v>
      </c>
      <c r="F76" s="13">
        <v>4600000</v>
      </c>
      <c r="G76" s="56">
        <v>4347000</v>
      </c>
      <c r="H76" s="13">
        <v>4140000</v>
      </c>
      <c r="I76" s="13">
        <v>3875000</v>
      </c>
      <c r="J76" s="13">
        <v>3927000</v>
      </c>
      <c r="K76"/>
      <c r="L76"/>
      <c r="M76"/>
      <c r="N76"/>
      <c r="O76"/>
      <c r="P76" s="10"/>
      <c r="S76" s="25" t="s">
        <v>312</v>
      </c>
      <c r="T76" s="25">
        <v>4246977</v>
      </c>
    </row>
    <row r="77" spans="3:28" ht="11.25" customHeight="1" x14ac:dyDescent="0.25">
      <c r="C77" s="39">
        <v>28017</v>
      </c>
      <c r="D77" s="3" t="s">
        <v>150</v>
      </c>
      <c r="E77"/>
      <c r="F77" s="13">
        <v>4600000</v>
      </c>
      <c r="G77" s="56">
        <v>4327000</v>
      </c>
      <c r="H77" s="13">
        <v>4140000</v>
      </c>
      <c r="I77" s="13">
        <v>3875000</v>
      </c>
      <c r="J77" s="13">
        <v>3927000</v>
      </c>
      <c r="K77"/>
      <c r="L77"/>
      <c r="M77"/>
      <c r="N77"/>
      <c r="O77"/>
      <c r="P77" s="10"/>
      <c r="S77" s="25" t="s">
        <v>272</v>
      </c>
      <c r="T77" s="25">
        <v>4142320</v>
      </c>
    </row>
    <row r="78" spans="3:28" ht="11.25" customHeight="1" x14ac:dyDescent="0.25">
      <c r="C78" s="39">
        <v>4424</v>
      </c>
      <c r="D78" s="3" t="s">
        <v>142</v>
      </c>
      <c r="F78" s="13">
        <v>1527000</v>
      </c>
      <c r="G78" s="56">
        <v>1467000</v>
      </c>
      <c r="H78" s="13">
        <v>1500000</v>
      </c>
      <c r="I78" s="13">
        <v>1442000</v>
      </c>
      <c r="J78" s="13">
        <v>1690000</v>
      </c>
      <c r="K78"/>
      <c r="L78"/>
      <c r="M78"/>
      <c r="N78"/>
      <c r="O78"/>
      <c r="P78" s="10"/>
      <c r="S78" s="25" t="s">
        <v>273</v>
      </c>
      <c r="T78" s="25">
        <v>4237697</v>
      </c>
    </row>
    <row r="79" spans="3:28" ht="11.25" customHeight="1" x14ac:dyDescent="0.25">
      <c r="C79" s="39">
        <v>4427</v>
      </c>
      <c r="D79" s="3" t="s">
        <v>143</v>
      </c>
      <c r="F79" s="13">
        <v>-70000</v>
      </c>
      <c r="G79" s="56">
        <v>-6000</v>
      </c>
      <c r="H79" s="13">
        <v>128000</v>
      </c>
      <c r="I79" s="13">
        <v>181000</v>
      </c>
      <c r="J79" s="13">
        <v>542000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1597000</v>
      </c>
      <c r="G81" s="93">
        <v>1473000</v>
      </c>
      <c r="H81" s="92">
        <v>1372000</v>
      </c>
      <c r="I81" s="92">
        <v>1261000</v>
      </c>
      <c r="J81" s="92">
        <v>1148000</v>
      </c>
      <c r="K81"/>
      <c r="L81"/>
      <c r="M81"/>
      <c r="N81"/>
      <c r="O81"/>
      <c r="P81" s="10"/>
      <c r="S81" s="25" t="s">
        <v>275</v>
      </c>
      <c r="T81" s="25">
        <v>4276419</v>
      </c>
    </row>
    <row r="82" spans="3:20" ht="11.25" customHeight="1" x14ac:dyDescent="0.25">
      <c r="C82" s="39">
        <v>833</v>
      </c>
      <c r="D82" s="94" t="s">
        <v>146</v>
      </c>
      <c r="E82" s="95"/>
      <c r="F82" s="96">
        <v>1597000</v>
      </c>
      <c r="G82" s="97">
        <v>1473000</v>
      </c>
      <c r="H82" s="96">
        <v>1372000</v>
      </c>
      <c r="I82" s="96">
        <v>1261000</v>
      </c>
      <c r="J82" s="96">
        <v>1148000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1597000</v>
      </c>
      <c r="G84" s="56">
        <v>1473000</v>
      </c>
      <c r="H84" s="13">
        <v>1372000</v>
      </c>
      <c r="I84" s="13">
        <v>1261000</v>
      </c>
      <c r="J84" s="13">
        <v>1148000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4239000</v>
      </c>
      <c r="G87" s="56">
        <v>3275000</v>
      </c>
      <c r="H87" s="13">
        <v>3113000</v>
      </c>
      <c r="I87" s="13">
        <v>3094000</v>
      </c>
      <c r="J87" s="13">
        <v>2973000</v>
      </c>
      <c r="K87"/>
      <c r="L87"/>
      <c r="M87"/>
      <c r="N87"/>
      <c r="O87"/>
      <c r="P87" s="10"/>
      <c r="S87" s="25" t="s">
        <v>21</v>
      </c>
      <c r="T87" s="25">
        <v>4057039</v>
      </c>
    </row>
    <row r="88" spans="3:20" ht="11.25" customHeight="1" x14ac:dyDescent="0.25">
      <c r="C88" s="39">
        <v>18807</v>
      </c>
      <c r="D88" s="3" t="s">
        <v>152</v>
      </c>
      <c r="E88"/>
      <c r="F88" s="13">
        <v>46748000</v>
      </c>
      <c r="G88" s="56">
        <v>44440000</v>
      </c>
      <c r="H88" s="13">
        <v>41155000</v>
      </c>
      <c r="I88" s="13">
        <v>36944000</v>
      </c>
      <c r="J88" s="13">
        <v>34329000</v>
      </c>
      <c r="K88"/>
      <c r="L88"/>
      <c r="M88"/>
      <c r="N88"/>
      <c r="O88"/>
      <c r="P88" s="10"/>
      <c r="S88" s="25" t="s">
        <v>22</v>
      </c>
      <c r="T88" s="25">
        <v>4057113</v>
      </c>
    </row>
    <row r="89" spans="3:20" ht="11.25" customHeight="1" x14ac:dyDescent="0.25">
      <c r="C89" s="39">
        <v>18851</v>
      </c>
      <c r="D89" s="3" t="s">
        <v>153</v>
      </c>
      <c r="E89"/>
      <c r="F89" s="13">
        <v>67000</v>
      </c>
      <c r="G89" s="56">
        <v>30000</v>
      </c>
      <c r="H89" s="13">
        <v>22000</v>
      </c>
      <c r="I89" s="13">
        <v>34000</v>
      </c>
      <c r="J89" s="13">
        <v>48000</v>
      </c>
      <c r="K89"/>
      <c r="L89"/>
      <c r="M89"/>
      <c r="N89"/>
      <c r="O89"/>
      <c r="P89" s="10"/>
      <c r="S89" s="25" t="s">
        <v>341</v>
      </c>
      <c r="T89" s="25">
        <v>4393379</v>
      </c>
    </row>
    <row r="90" spans="3:20" ht="11.25" customHeight="1" x14ac:dyDescent="0.25">
      <c r="C90" s="39">
        <v>18823</v>
      </c>
      <c r="D90" s="3" t="s">
        <v>154</v>
      </c>
      <c r="E90"/>
      <c r="F90" s="13">
        <v>3628000</v>
      </c>
      <c r="G90" s="56">
        <v>3096000</v>
      </c>
      <c r="H90" s="13">
        <v>2731000</v>
      </c>
      <c r="I90" s="13">
        <v>2317000</v>
      </c>
      <c r="J90" s="13">
        <v>2397000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57851000</v>
      </c>
      <c r="G92" s="97">
        <v>53957000</v>
      </c>
      <c r="H92" s="96">
        <v>50448000</v>
      </c>
      <c r="I92" s="96">
        <v>45987000</v>
      </c>
      <c r="J92" s="96">
        <v>43030000</v>
      </c>
      <c r="K92"/>
      <c r="L92"/>
      <c r="M92"/>
      <c r="N92"/>
      <c r="O92"/>
      <c r="P92" s="10"/>
      <c r="S92" s="25" t="s">
        <v>24</v>
      </c>
      <c r="T92" s="25">
        <v>4004172</v>
      </c>
    </row>
    <row r="93" spans="3:20" ht="11.25" customHeight="1" x14ac:dyDescent="0.25">
      <c r="C93" s="39">
        <v>6361</v>
      </c>
      <c r="D93" s="3" t="s">
        <v>157</v>
      </c>
      <c r="E93"/>
      <c r="F93" s="13">
        <v>5046000</v>
      </c>
      <c r="G93" s="56">
        <v>4239000</v>
      </c>
      <c r="H93" s="13">
        <v>4568000</v>
      </c>
      <c r="I93" s="13">
        <v>4460000</v>
      </c>
      <c r="J93" s="13">
        <v>4088000</v>
      </c>
      <c r="K93"/>
      <c r="L93"/>
      <c r="M93"/>
      <c r="N93"/>
      <c r="O93"/>
      <c r="P93" s="10"/>
      <c r="S93" s="25" t="s">
        <v>25</v>
      </c>
      <c r="T93" s="25">
        <v>4000672</v>
      </c>
    </row>
    <row r="94" spans="3:20" ht="11.25" customHeight="1" x14ac:dyDescent="0.25">
      <c r="C94" s="39">
        <v>6148</v>
      </c>
      <c r="D94" s="3" t="s">
        <v>158</v>
      </c>
      <c r="E94"/>
      <c r="F94" s="13">
        <v>22994000</v>
      </c>
      <c r="G94" s="56">
        <v>21062000</v>
      </c>
      <c r="H94" s="13">
        <v>19033000</v>
      </c>
      <c r="I94" s="13">
        <v>15803000</v>
      </c>
      <c r="J94" s="13">
        <v>14520000</v>
      </c>
      <c r="K94"/>
      <c r="L94"/>
      <c r="M94"/>
      <c r="N94"/>
      <c r="O94"/>
      <c r="P94" s="10"/>
      <c r="S94" s="25" t="s">
        <v>26</v>
      </c>
      <c r="T94" s="25">
        <v>4059402</v>
      </c>
    </row>
    <row r="95" spans="3:20" ht="11.25" customHeight="1" x14ac:dyDescent="0.25">
      <c r="C95" s="39">
        <v>18082</v>
      </c>
      <c r="D95" s="3" t="s">
        <v>159</v>
      </c>
      <c r="E95"/>
      <c r="F95" s="13">
        <v>3436000</v>
      </c>
      <c r="G95" s="56">
        <v>3191000</v>
      </c>
      <c r="H95" s="13">
        <v>3013000</v>
      </c>
      <c r="I95" s="13">
        <v>2973000</v>
      </c>
      <c r="J95" s="13">
        <v>2813000</v>
      </c>
      <c r="K95"/>
      <c r="L95"/>
      <c r="M95"/>
      <c r="N95"/>
      <c r="O95"/>
      <c r="P95" s="10"/>
      <c r="S95" s="25" t="s">
        <v>27</v>
      </c>
      <c r="T95" s="25">
        <v>4057080</v>
      </c>
    </row>
    <row r="96" spans="3:20" ht="11.25" customHeight="1" x14ac:dyDescent="0.25">
      <c r="C96" s="39">
        <v>845</v>
      </c>
      <c r="D96" s="3" t="s">
        <v>173</v>
      </c>
      <c r="E96"/>
      <c r="F96" s="13">
        <v>24808000</v>
      </c>
      <c r="G96" s="56">
        <v>22285000</v>
      </c>
      <c r="H96" s="13">
        <v>20528000</v>
      </c>
      <c r="I96" s="13">
        <v>17247000</v>
      </c>
      <c r="J96" s="13">
        <v>15791000</v>
      </c>
      <c r="K96"/>
      <c r="L96"/>
      <c r="M96"/>
      <c r="N96"/>
      <c r="O96"/>
      <c r="P96" s="10"/>
      <c r="S96" s="25" t="s">
        <v>28</v>
      </c>
      <c r="T96" s="25">
        <v>4057041</v>
      </c>
    </row>
    <row r="97" spans="3:20" ht="11.25" customHeight="1" x14ac:dyDescent="0.25">
      <c r="C97" s="39">
        <v>49691</v>
      </c>
      <c r="D97" s="32" t="s">
        <v>192</v>
      </c>
      <c r="E97"/>
      <c r="F97" s="13">
        <v>15612000</v>
      </c>
      <c r="G97" s="56">
        <v>14575000</v>
      </c>
      <c r="H97" s="13">
        <v>13239000</v>
      </c>
      <c r="I97" s="13">
        <v>12222000</v>
      </c>
      <c r="J97" s="13">
        <v>11455000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15612000</v>
      </c>
      <c r="G99" s="97">
        <v>14575000</v>
      </c>
      <c r="H99" s="96">
        <v>13239000</v>
      </c>
      <c r="I99" s="96">
        <v>12222000</v>
      </c>
      <c r="J99" s="96">
        <v>11455000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40420000</v>
      </c>
      <c r="G101" s="56">
        <v>36860000</v>
      </c>
      <c r="H101" s="13">
        <v>33767000</v>
      </c>
      <c r="I101" s="13">
        <v>29469000</v>
      </c>
      <c r="J101" s="13">
        <v>27246000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2189000</v>
      </c>
      <c r="G104" s="56">
        <v>2848000</v>
      </c>
      <c r="H104" s="13">
        <v>3263000</v>
      </c>
      <c r="I104" s="13">
        <v>3122000</v>
      </c>
      <c r="J104" s="13">
        <v>3126000</v>
      </c>
      <c r="K104"/>
      <c r="L104"/>
      <c r="M104"/>
      <c r="N104"/>
      <c r="O104"/>
      <c r="P104" s="10"/>
      <c r="S104" s="25" t="s">
        <v>410</v>
      </c>
      <c r="T104" s="25">
        <v>4057043</v>
      </c>
    </row>
    <row r="105" spans="3:20" ht="11.25" customHeight="1" x14ac:dyDescent="0.25">
      <c r="C105" s="39">
        <v>4993</v>
      </c>
      <c r="D105" s="3" t="s">
        <v>168</v>
      </c>
      <c r="E105"/>
      <c r="F105" s="13">
        <v>-4287000</v>
      </c>
      <c r="G105" s="56">
        <v>-4740000</v>
      </c>
      <c r="H105" s="13">
        <v>-4343000</v>
      </c>
      <c r="I105" s="13">
        <v>-3986000</v>
      </c>
      <c r="J105" s="13">
        <v>-3296000</v>
      </c>
      <c r="K105"/>
      <c r="L105"/>
      <c r="M105"/>
      <c r="N105"/>
      <c r="O105"/>
      <c r="P105" s="10"/>
      <c r="S105" s="25" t="s">
        <v>261</v>
      </c>
      <c r="T105" s="25">
        <v>4057083</v>
      </c>
    </row>
    <row r="106" spans="3:20" ht="11.25" customHeight="1" x14ac:dyDescent="0.25">
      <c r="C106" s="39">
        <v>4992</v>
      </c>
      <c r="D106" s="3" t="s">
        <v>169</v>
      </c>
      <c r="E106"/>
      <c r="F106" s="13">
        <v>2135000</v>
      </c>
      <c r="G106" s="56">
        <v>1773000</v>
      </c>
      <c r="H106" s="13">
        <v>1181000</v>
      </c>
      <c r="I106" s="13">
        <v>928000</v>
      </c>
      <c r="J106" s="13">
        <v>168000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37000</v>
      </c>
      <c r="G108" s="56">
        <v>-119000</v>
      </c>
      <c r="H108" s="13">
        <v>101000</v>
      </c>
      <c r="I108" s="13">
        <v>64000</v>
      </c>
      <c r="J108" s="13">
        <v>-2000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2.8176841882396499</v>
      </c>
      <c r="G111" s="55">
        <v>2.7990565298254899</v>
      </c>
      <c r="H111" s="14">
        <v>2.8159257843466698</v>
      </c>
      <c r="I111" s="14">
        <v>2.8538693296745299</v>
      </c>
      <c r="J111" s="14">
        <v>2.73809627625316</v>
      </c>
      <c r="K111"/>
      <c r="L111"/>
      <c r="M111"/>
      <c r="N111"/>
      <c r="O111"/>
      <c r="P111" s="10"/>
      <c r="S111" s="25" t="s">
        <v>291</v>
      </c>
      <c r="T111" s="25">
        <v>4062444</v>
      </c>
    </row>
    <row r="112" spans="3:20" ht="11.25" customHeight="1" x14ac:dyDescent="0.25">
      <c r="C112" s="39">
        <v>284</v>
      </c>
      <c r="D112" s="3" t="s">
        <v>166</v>
      </c>
      <c r="E112"/>
      <c r="F112" s="14">
        <v>10.690050454762201</v>
      </c>
      <c r="G112" s="55">
        <v>10.836659248496399</v>
      </c>
      <c r="H112" s="14">
        <v>10.853035112179001</v>
      </c>
      <c r="I112" s="14">
        <v>10.683158775376199</v>
      </c>
      <c r="J112" s="14">
        <v>10.2338799258556</v>
      </c>
      <c r="K112"/>
      <c r="L112"/>
      <c r="M112"/>
      <c r="N112"/>
      <c r="O112"/>
      <c r="P112" s="10"/>
      <c r="S112" s="25" t="s">
        <v>36</v>
      </c>
      <c r="T112" s="25">
        <v>4057103</v>
      </c>
    </row>
    <row r="113" spans="2:20" ht="11.25" customHeight="1" x14ac:dyDescent="0.25">
      <c r="C113" s="39">
        <v>18791</v>
      </c>
      <c r="D113" s="76" t="s">
        <v>172</v>
      </c>
      <c r="E113" s="61"/>
      <c r="F113" s="100">
        <v>4.0571352357241297</v>
      </c>
      <c r="G113" s="101">
        <v>4.1297376859590997</v>
      </c>
      <c r="H113" s="100">
        <v>4.2494870107243798</v>
      </c>
      <c r="I113" s="100">
        <v>4.4602630706311501</v>
      </c>
      <c r="J113" s="100">
        <v>4.3313538518016701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634616DC-2C46-4619-B3BA-9C5861BFF175}">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408B-CF26-4B6E-9A2D-27CCC1F02817}">
  <sheetPr codeName="Sheet48">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110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Southwestern Public Service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_xll.SNL.Clients.Office.Excel.Functions.SNLTable(1,'SPSCO (2)'!F20:G20,'SPSCO (2)'!C24:C35,'SPSCO (2)'!F21:G21,,"Options:Curr=USD,Mag=SNLstandard,ConvMethod=SNLrecommended")</f>
        <v>SNLTable</v>
      </c>
      <c r="D20" s="10"/>
      <c r="E20" s="10"/>
      <c r="F20" s="22">
        <f>VLOOKUP(V40,S:T,2,FALSE)</f>
        <v>4057027</v>
      </c>
      <c r="G20" s="51">
        <f>F20</f>
        <v>4057027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Southwestern Public Service Company</v>
      </c>
    </row>
    <row r="25" spans="3:27" ht="11.25" customHeight="1" x14ac:dyDescent="0.25">
      <c r="C25" s="39">
        <v>44942</v>
      </c>
      <c r="D25" s="23" t="s">
        <v>126</v>
      </c>
      <c r="E25" s="10"/>
      <c r="F25" s="74" t="s">
        <v>284</v>
      </c>
      <c r="G25" s="75" t="s">
        <v>374</v>
      </c>
      <c r="H25" s="129"/>
      <c r="I25"/>
      <c r="J25"/>
      <c r="K25"/>
      <c r="L25"/>
      <c r="M25"/>
      <c r="N25"/>
      <c r="O25"/>
      <c r="P25" s="10"/>
    </row>
    <row r="26" spans="3:27" ht="11.25" customHeight="1" x14ac:dyDescent="0.25">
      <c r="C26" s="39">
        <v>44944</v>
      </c>
      <c r="D26" s="76" t="s">
        <v>125</v>
      </c>
      <c r="E26" s="61"/>
      <c r="F26" s="77">
        <v>40352</v>
      </c>
      <c r="G26" s="78">
        <v>43392</v>
      </c>
      <c r="H26" s="130"/>
      <c r="I26" s="10"/>
      <c r="J26"/>
      <c r="K26"/>
      <c r="L26"/>
      <c r="M26"/>
      <c r="N26" s="4"/>
      <c r="O26" s="4"/>
      <c r="P26" s="44"/>
      <c r="Q26" s="44"/>
    </row>
    <row r="27" spans="3:27" ht="11.25" customHeight="1" x14ac:dyDescent="0.25">
      <c r="C27" s="39">
        <v>44949</v>
      </c>
      <c r="D27" s="2" t="s">
        <v>130</v>
      </c>
      <c r="E27"/>
      <c r="F27" s="24" t="s">
        <v>378</v>
      </c>
      <c r="G27" s="52" t="s">
        <v>379</v>
      </c>
      <c r="H27" s="129"/>
      <c r="I27"/>
      <c r="J27"/>
      <c r="K27"/>
      <c r="L27"/>
      <c r="M27"/>
      <c r="N27"/>
      <c r="O27"/>
      <c r="P27" s="10"/>
    </row>
    <row r="28" spans="3:27" ht="11.25" customHeight="1" x14ac:dyDescent="0.25">
      <c r="C28" s="39">
        <v>44950</v>
      </c>
      <c r="D28" s="3" t="s">
        <v>126</v>
      </c>
      <c r="E28"/>
      <c r="F28" s="24" t="s">
        <v>284</v>
      </c>
      <c r="G28" s="52" t="s">
        <v>374</v>
      </c>
      <c r="H28" s="129"/>
      <c r="I28"/>
      <c r="J28"/>
      <c r="K28"/>
      <c r="L28"/>
      <c r="M28"/>
      <c r="N28"/>
      <c r="O28"/>
      <c r="P28" s="10"/>
    </row>
    <row r="29" spans="3:27" ht="11.25" customHeight="1" x14ac:dyDescent="0.25">
      <c r="C29" s="48">
        <v>44952</v>
      </c>
      <c r="D29" s="76" t="s">
        <v>125</v>
      </c>
      <c r="E29" s="61"/>
      <c r="F29" s="77">
        <v>40352</v>
      </c>
      <c r="G29" s="78">
        <v>43392</v>
      </c>
      <c r="H29" s="130"/>
      <c r="I29"/>
      <c r="J29"/>
      <c r="K29"/>
      <c r="L29"/>
      <c r="M29"/>
      <c r="N29"/>
      <c r="O29"/>
      <c r="P29" s="10"/>
    </row>
    <row r="30" spans="3:27" ht="11.25" customHeight="1" x14ac:dyDescent="0.25">
      <c r="C30" s="39">
        <v>44965</v>
      </c>
      <c r="D30" s="2" t="s">
        <v>131</v>
      </c>
      <c r="E30"/>
      <c r="F30" s="24" t="s">
        <v>389</v>
      </c>
      <c r="G30" s="52" t="s">
        <v>383</v>
      </c>
      <c r="H30" s="129"/>
      <c r="I30"/>
      <c r="J30"/>
      <c r="K30"/>
      <c r="L30"/>
      <c r="M30"/>
      <c r="N30"/>
      <c r="O30"/>
      <c r="P30" s="10"/>
      <c r="Q30" s="44"/>
      <c r="R30" s="4"/>
      <c r="S30" s="113" t="s">
        <v>213</v>
      </c>
    </row>
    <row r="31" spans="3:27" ht="11.25" customHeight="1" x14ac:dyDescent="0.25">
      <c r="C31" s="39">
        <v>44966</v>
      </c>
      <c r="D31" s="3" t="s">
        <v>126</v>
      </c>
      <c r="E31"/>
      <c r="F31" s="24" t="s">
        <v>284</v>
      </c>
      <c r="G31" s="52" t="s">
        <v>374</v>
      </c>
      <c r="H31" s="129"/>
      <c r="I31"/>
      <c r="J31"/>
      <c r="K31"/>
      <c r="L31"/>
      <c r="M31"/>
      <c r="N31"/>
      <c r="O31"/>
      <c r="P31" s="10"/>
      <c r="S31" s="2" t="s">
        <v>214</v>
      </c>
    </row>
    <row r="32" spans="3:27" ht="11.25" customHeight="1" x14ac:dyDescent="0.25">
      <c r="C32" s="39">
        <v>44968</v>
      </c>
      <c r="D32" s="76" t="s">
        <v>125</v>
      </c>
      <c r="E32" s="61"/>
      <c r="F32" s="77">
        <v>41319</v>
      </c>
      <c r="G32" s="78">
        <v>43392</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38678</v>
      </c>
      <c r="G35" s="53">
        <v>43392</v>
      </c>
      <c r="H35" s="130"/>
      <c r="I35" s="10"/>
      <c r="J35"/>
      <c r="K35"/>
      <c r="L35"/>
      <c r="M35"/>
      <c r="N35"/>
      <c r="O35"/>
      <c r="P35" s="10"/>
    </row>
    <row r="36" spans="3:24" ht="11.25" hidden="1" customHeight="1" outlineLevel="1" x14ac:dyDescent="0.25">
      <c r="C36" s="12" t="str">
        <f>_xll.SNL.Clients.Office.Excel.Functions.SNLTable(1,'SPSCO (2)'!F36:J36,'SPSCO (2)'!C41:C113,'SPSCO (2)'!F37:J37,,"Options:Curr=USD,Mag=SNLstandard,ConvMethod=SNLrecommended")</f>
        <v>SNLTable</v>
      </c>
      <c r="E36"/>
      <c r="F36" s="11">
        <f>F20</f>
        <v>4057027</v>
      </c>
      <c r="G36" s="54">
        <f>F20</f>
        <v>4057027</v>
      </c>
      <c r="H36" s="11">
        <f>F20</f>
        <v>4057027</v>
      </c>
      <c r="I36" s="11">
        <f>F20</f>
        <v>4057027</v>
      </c>
      <c r="J36" s="11">
        <f>F20</f>
        <v>4057027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Southwestern Public Service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49.302134646962202</v>
      </c>
      <c r="G42" s="55">
        <v>48.478612376892499</v>
      </c>
      <c r="H42" s="31">
        <v>49.507414526980597</v>
      </c>
      <c r="I42" s="14">
        <v>53.916296469488003</v>
      </c>
      <c r="J42" s="14">
        <v>53.792915897365503</v>
      </c>
      <c r="K42"/>
      <c r="L42"/>
      <c r="M42"/>
      <c r="N42"/>
      <c r="O42"/>
      <c r="P42" s="10"/>
      <c r="S42" s="25" t="s">
        <v>335</v>
      </c>
      <c r="T42" s="25">
        <v>4056935</v>
      </c>
      <c r="V42" s="8" t="str">
        <f>_xll.SNL.Clients.Office.Excel.Functions.SNLTable(1,'SPSCO (2)'!X42,'SPSCO (2)'!W48:W56,'SPSCO (2)'!X43,,"Options:Curr=USD,Mag=SNLstandard,ConvMethod=SNLrecommended")</f>
        <v>SNLTable</v>
      </c>
      <c r="W42" s="3"/>
      <c r="X42" s="7">
        <f>F36</f>
        <v>4057027</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50.697865353037798</v>
      </c>
      <c r="G44" s="55">
        <v>51.521387623107501</v>
      </c>
      <c r="H44" s="31">
        <v>50.492585473019403</v>
      </c>
      <c r="I44" s="14">
        <v>46.083703530511997</v>
      </c>
      <c r="J44" s="14">
        <v>46.207084102634497</v>
      </c>
      <c r="K44"/>
      <c r="L44"/>
      <c r="M44"/>
      <c r="N44"/>
      <c r="O44"/>
      <c r="P44" s="10"/>
      <c r="S44" s="25" t="s">
        <v>408</v>
      </c>
      <c r="T44" s="25">
        <v>4024697</v>
      </c>
      <c r="V44" s="3"/>
      <c r="W44" s="3"/>
      <c r="X44" s="7">
        <v>1</v>
      </c>
    </row>
    <row r="45" spans="3:24" ht="11.25" customHeight="1" x14ac:dyDescent="0.25">
      <c r="C45" s="39">
        <v>18861</v>
      </c>
      <c r="D45" s="3" t="s">
        <v>163</v>
      </c>
      <c r="E45"/>
      <c r="F45" s="14">
        <v>47.167487684729103</v>
      </c>
      <c r="G45" s="55">
        <v>47.434955166838201</v>
      </c>
      <c r="H45" s="31">
        <v>50.030893862419298</v>
      </c>
      <c r="I45" s="14">
        <v>45.190979233532403</v>
      </c>
      <c r="J45" s="14">
        <v>46.207084102634497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3.2105263157894699</v>
      </c>
      <c r="G47" s="55">
        <v>3.01680672268908</v>
      </c>
      <c r="H47" s="14">
        <v>3.4914400805639501</v>
      </c>
      <c r="I47" s="14">
        <v>3.6887573964497</v>
      </c>
      <c r="J47" s="14">
        <v>3.4893834147020302</v>
      </c>
      <c r="K47"/>
      <c r="L47"/>
      <c r="M47"/>
      <c r="N47"/>
      <c r="O47"/>
      <c r="P47" s="10"/>
      <c r="S47" s="25" t="s">
        <v>215</v>
      </c>
      <c r="T47" s="25">
        <v>4056955</v>
      </c>
      <c r="V47" s="3"/>
      <c r="W47" s="3"/>
      <c r="X47" s="7"/>
    </row>
    <row r="48" spans="3:24" ht="11.25" customHeight="1" x14ac:dyDescent="0.25">
      <c r="C48" s="39">
        <v>18778</v>
      </c>
      <c r="D48" s="3" t="s">
        <v>197</v>
      </c>
      <c r="E48"/>
      <c r="F48" s="14">
        <v>3.2105263157894699</v>
      </c>
      <c r="G48" s="55">
        <v>3.01680672268908</v>
      </c>
      <c r="H48" s="14">
        <v>3.4914400805639501</v>
      </c>
      <c r="I48" s="14">
        <v>3.6887573964497</v>
      </c>
      <c r="J48" s="14">
        <v>3.4893834147020302</v>
      </c>
      <c r="K48" s="4"/>
      <c r="L48" s="4"/>
      <c r="M48" s="4"/>
      <c r="N48" s="4"/>
      <c r="O48" s="4"/>
      <c r="P48" s="44"/>
      <c r="Q48" s="44"/>
      <c r="S48" s="25" t="s">
        <v>5</v>
      </c>
      <c r="T48" s="25">
        <v>4022309</v>
      </c>
      <c r="V48" s="17" t="s">
        <v>174</v>
      </c>
      <c r="W48" s="114">
        <v>7597</v>
      </c>
      <c r="X48" s="20">
        <v>137000</v>
      </c>
    </row>
    <row r="49" spans="3:28" ht="11.25" customHeight="1" x14ac:dyDescent="0.25">
      <c r="C49" s="39">
        <v>7270</v>
      </c>
      <c r="D49" s="3" t="s">
        <v>148</v>
      </c>
      <c r="E49"/>
      <c r="F49" s="14">
        <v>6.0178571428571397</v>
      </c>
      <c r="G49" s="55">
        <v>6.5523809523809504</v>
      </c>
      <c r="H49" s="14">
        <v>6.98735632183908</v>
      </c>
      <c r="I49" s="14">
        <v>7.1137566137566104</v>
      </c>
      <c r="J49" s="14">
        <v>6.21341018441787</v>
      </c>
      <c r="K49"/>
      <c r="L49"/>
      <c r="M49"/>
      <c r="N49"/>
      <c r="O49"/>
      <c r="P49" s="10"/>
      <c r="S49" s="25" t="s">
        <v>6</v>
      </c>
      <c r="T49" s="25">
        <v>4057038</v>
      </c>
      <c r="V49" s="17" t="s">
        <v>175</v>
      </c>
      <c r="W49" s="114">
        <v>7598</v>
      </c>
      <c r="X49" s="20">
        <v>0</v>
      </c>
    </row>
    <row r="50" spans="3:28" ht="11.25" customHeight="1" x14ac:dyDescent="0.25">
      <c r="C50" s="39">
        <v>11512</v>
      </c>
      <c r="D50" s="3" t="s">
        <v>198</v>
      </c>
      <c r="E50"/>
      <c r="F50" s="14">
        <v>6.0178571428571397</v>
      </c>
      <c r="G50" s="55">
        <v>6.5523809523809504</v>
      </c>
      <c r="H50" s="14">
        <v>6.98735632183908</v>
      </c>
      <c r="I50" s="14">
        <v>7.1137566137566104</v>
      </c>
      <c r="J50" s="14">
        <v>6.21341018441787</v>
      </c>
      <c r="K50"/>
      <c r="L50"/>
      <c r="M50"/>
      <c r="N50"/>
      <c r="O50"/>
      <c r="P50" s="10"/>
      <c r="S50" s="25" t="s">
        <v>269</v>
      </c>
      <c r="T50" s="25">
        <v>4135391</v>
      </c>
      <c r="V50" s="18" t="s">
        <v>176</v>
      </c>
      <c r="W50" s="115">
        <v>7599</v>
      </c>
      <c r="X50" s="20">
        <v>350000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5.2870919881305598</v>
      </c>
      <c r="G52" s="55">
        <v>4.6649164244186103</v>
      </c>
      <c r="H52" s="14">
        <v>4.6478039151176196</v>
      </c>
      <c r="I52" s="14">
        <v>3.6214891688359998</v>
      </c>
      <c r="J52" s="14">
        <v>3.5525673935200301</v>
      </c>
      <c r="K52"/>
      <c r="L52"/>
      <c r="M52"/>
      <c r="N52"/>
      <c r="O52"/>
      <c r="P52" s="10"/>
      <c r="S52" s="25" t="s">
        <v>7</v>
      </c>
      <c r="T52" s="25">
        <v>4007308</v>
      </c>
      <c r="V52" s="19" t="s">
        <v>178</v>
      </c>
      <c r="W52" s="114">
        <v>7601</v>
      </c>
      <c r="X52" s="20">
        <v>0</v>
      </c>
    </row>
    <row r="53" spans="3:28" ht="11.25" customHeight="1" x14ac:dyDescent="0.25">
      <c r="C53" s="39">
        <v>18794</v>
      </c>
      <c r="D53" s="3" t="s">
        <v>199</v>
      </c>
      <c r="E53"/>
      <c r="F53" s="14">
        <v>4.58928571428571</v>
      </c>
      <c r="G53" s="55">
        <v>5.4761904761904798</v>
      </c>
      <c r="H53" s="14">
        <v>6.92068965517241</v>
      </c>
      <c r="I53" s="14">
        <v>7.2156084656084696</v>
      </c>
      <c r="J53" s="14">
        <v>6.9248228178456097</v>
      </c>
      <c r="K53"/>
      <c r="L53"/>
      <c r="M53"/>
      <c r="N53"/>
      <c r="O53"/>
      <c r="P53" s="10"/>
      <c r="S53" s="25" t="s">
        <v>217</v>
      </c>
      <c r="T53" s="25">
        <v>4272394</v>
      </c>
      <c r="V53" s="17" t="s">
        <v>179</v>
      </c>
      <c r="W53" s="114">
        <v>7602</v>
      </c>
      <c r="X53" s="20">
        <v>2663000</v>
      </c>
    </row>
    <row r="54" spans="3:28" ht="11.25" customHeight="1" x14ac:dyDescent="0.25">
      <c r="C54" s="39">
        <v>18792</v>
      </c>
      <c r="D54" s="3" t="s">
        <v>200</v>
      </c>
      <c r="E54"/>
      <c r="F54" s="14">
        <v>11.3371685141013</v>
      </c>
      <c r="G54" s="55">
        <v>15.2361960920248</v>
      </c>
      <c r="H54" s="14">
        <v>18.7442486019679</v>
      </c>
      <c r="I54" s="14">
        <v>24.650385611537601</v>
      </c>
      <c r="J54" s="14">
        <v>27.0612574727704</v>
      </c>
      <c r="K54"/>
      <c r="L54"/>
      <c r="M54"/>
      <c r="N54"/>
      <c r="O54"/>
      <c r="P54" s="10"/>
      <c r="S54" s="25" t="s">
        <v>8</v>
      </c>
      <c r="T54" s="25">
        <v>4006321</v>
      </c>
      <c r="V54" s="26" t="s">
        <v>183</v>
      </c>
      <c r="W54" s="116"/>
      <c r="X54" s="20"/>
    </row>
    <row r="55" spans="3:28" ht="11.25" customHeight="1" x14ac:dyDescent="0.25">
      <c r="C55" s="39">
        <v>11576</v>
      </c>
      <c r="D55" s="3" t="s">
        <v>201</v>
      </c>
      <c r="E55"/>
      <c r="F55" s="14">
        <v>4.2053571428571397</v>
      </c>
      <c r="G55" s="55">
        <v>4.9428571428571404</v>
      </c>
      <c r="H55" s="14">
        <v>6.4344827586206899</v>
      </c>
      <c r="I55" s="14">
        <v>6.9034391534391499</v>
      </c>
      <c r="J55" s="14">
        <v>6.8189464310009997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110</v>
      </c>
    </row>
    <row r="57" spans="3:28" ht="11.25" customHeight="1" x14ac:dyDescent="0.25">
      <c r="C57" s="39">
        <v>6419</v>
      </c>
      <c r="D57" s="3" t="s">
        <v>164</v>
      </c>
      <c r="E57"/>
      <c r="F57" s="14">
        <v>0.82654600301659098</v>
      </c>
      <c r="G57" s="55">
        <v>0.53491620111731797</v>
      </c>
      <c r="H57" s="14">
        <v>0.65806988352745399</v>
      </c>
      <c r="I57" s="14">
        <v>0.74855371900826495</v>
      </c>
      <c r="J57" s="14">
        <v>0.94812460719325498</v>
      </c>
      <c r="K57"/>
      <c r="L57"/>
      <c r="M57"/>
      <c r="N57"/>
      <c r="O57"/>
      <c r="P57" s="10"/>
      <c r="S57" s="25" t="s">
        <v>338</v>
      </c>
      <c r="T57" s="25">
        <v>4963960</v>
      </c>
    </row>
    <row r="58" spans="3:28" ht="11.25" customHeight="1" x14ac:dyDescent="0.25">
      <c r="C58" s="39">
        <v>4963</v>
      </c>
      <c r="D58" s="3" t="s">
        <v>202</v>
      </c>
      <c r="E58"/>
      <c r="F58" s="14">
        <v>1.0283097418817699</v>
      </c>
      <c r="G58" s="55">
        <v>1.0627653123104901</v>
      </c>
      <c r="H58" s="14">
        <v>1.0198994626451701</v>
      </c>
      <c r="I58" s="14">
        <v>0.85472679965307896</v>
      </c>
      <c r="J58" s="14">
        <v>0.858980840354437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137000</v>
      </c>
      <c r="G61" s="56">
        <v>250000</v>
      </c>
      <c r="H61" s="13">
        <v>0</v>
      </c>
      <c r="I61" s="13">
        <v>42000</v>
      </c>
      <c r="J61" s="13">
        <v>0</v>
      </c>
      <c r="K61"/>
      <c r="L61"/>
      <c r="M61"/>
      <c r="N61"/>
      <c r="O61"/>
      <c r="P61" s="10"/>
      <c r="S61" s="25" t="s">
        <v>409</v>
      </c>
      <c r="T61" s="25">
        <v>4086899</v>
      </c>
      <c r="V61" s="28" t="s">
        <v>148</v>
      </c>
      <c r="X61" s="27">
        <f>IF(ISNUMBER(F49),F49,NA())</f>
        <v>6.0178571428571397</v>
      </c>
      <c r="Y61" s="27">
        <f>IF(ISNUMBER(G49),G49,NA())</f>
        <v>6.5523809523809504</v>
      </c>
      <c r="Z61" s="27">
        <f>IF(ISNUMBER(H49),H49,NA())</f>
        <v>6.98735632183908</v>
      </c>
      <c r="AA61" s="27">
        <f>IF(ISNUMBER(I49),I49,NA())</f>
        <v>7.1137566137566104</v>
      </c>
      <c r="AB61" s="27">
        <f>IF(ISNUMBER(J49),J49,NA())</f>
        <v>6.21341018441787</v>
      </c>
    </row>
    <row r="62" spans="3:28" ht="11.25" customHeight="1" x14ac:dyDescent="0.25">
      <c r="C62" s="39">
        <v>7598</v>
      </c>
      <c r="D62" s="3" t="s">
        <v>204</v>
      </c>
      <c r="E62"/>
      <c r="F62" s="13">
        <v>0</v>
      </c>
      <c r="G62" s="56">
        <v>0</v>
      </c>
      <c r="H62" s="13">
        <v>0</v>
      </c>
      <c r="I62" s="13">
        <v>0</v>
      </c>
      <c r="J62" s="13">
        <v>0</v>
      </c>
      <c r="K62"/>
      <c r="L62"/>
      <c r="M62"/>
      <c r="N62"/>
      <c r="O62"/>
      <c r="P62" s="10"/>
      <c r="S62" s="25" t="s">
        <v>11</v>
      </c>
      <c r="T62" s="25">
        <v>4056975</v>
      </c>
      <c r="V62" s="118" t="s">
        <v>187</v>
      </c>
    </row>
    <row r="63" spans="3:28" ht="11.25" customHeight="1" x14ac:dyDescent="0.25">
      <c r="C63" s="39">
        <v>7599</v>
      </c>
      <c r="D63" s="3" t="s">
        <v>205</v>
      </c>
      <c r="E63"/>
      <c r="F63" s="13">
        <v>350000</v>
      </c>
      <c r="G63" s="56">
        <v>0</v>
      </c>
      <c r="H63" s="13">
        <v>0</v>
      </c>
      <c r="I63" s="13">
        <v>0</v>
      </c>
      <c r="J63" s="13">
        <v>0</v>
      </c>
      <c r="K63"/>
      <c r="L63"/>
      <c r="M63"/>
      <c r="N63"/>
      <c r="O63"/>
      <c r="P63" s="10"/>
      <c r="S63" s="25" t="s">
        <v>270</v>
      </c>
      <c r="T63" s="25">
        <v>4098671</v>
      </c>
      <c r="V63" s="28" t="s">
        <v>188</v>
      </c>
    </row>
    <row r="64" spans="3:28" ht="11.25" customHeight="1" x14ac:dyDescent="0.25">
      <c r="C64" s="39">
        <v>7600</v>
      </c>
      <c r="D64" s="3" t="s">
        <v>206</v>
      </c>
      <c r="E64"/>
      <c r="F64" s="13">
        <v>0</v>
      </c>
      <c r="G64" s="56">
        <v>350000</v>
      </c>
      <c r="H64" s="13">
        <v>0</v>
      </c>
      <c r="I64" s="13">
        <v>0</v>
      </c>
      <c r="J64" s="13">
        <v>0</v>
      </c>
      <c r="K64"/>
      <c r="L64"/>
      <c r="M64"/>
      <c r="N64"/>
      <c r="O64"/>
      <c r="P64" s="10"/>
      <c r="S64" s="25" t="s">
        <v>395</v>
      </c>
      <c r="T64" s="25">
        <v>4545218</v>
      </c>
      <c r="V64" s="28" t="s">
        <v>189</v>
      </c>
    </row>
    <row r="65" spans="3:28" ht="11.25" customHeight="1" x14ac:dyDescent="0.25">
      <c r="C65" s="39">
        <v>7601</v>
      </c>
      <c r="D65" s="3" t="s">
        <v>207</v>
      </c>
      <c r="E65"/>
      <c r="F65" s="13">
        <v>0</v>
      </c>
      <c r="G65" s="56">
        <v>0</v>
      </c>
      <c r="H65" s="13">
        <v>350000</v>
      </c>
      <c r="I65" s="13">
        <v>0</v>
      </c>
      <c r="J65" s="13">
        <v>0</v>
      </c>
      <c r="K65"/>
      <c r="L65"/>
      <c r="M65"/>
      <c r="N65"/>
      <c r="O65"/>
      <c r="P65" s="10"/>
      <c r="S65" s="25" t="s">
        <v>218</v>
      </c>
      <c r="T65" s="25">
        <v>4057157</v>
      </c>
      <c r="V65" s="28" t="s">
        <v>164</v>
      </c>
      <c r="X65" s="27">
        <f>IF(ISNUMBER(F57),F57,NA())</f>
        <v>0.82654600301659098</v>
      </c>
      <c r="Y65" s="27">
        <f>IF(ISNUMBER(G57),G57,NA())</f>
        <v>0.53491620111731797</v>
      </c>
      <c r="Z65" s="27">
        <f>IF(ISNUMBER(H57),H57,NA())</f>
        <v>0.65806988352745399</v>
      </c>
      <c r="AA65" s="27">
        <f>IF(ISNUMBER(I57),I57,NA())</f>
        <v>0.74855371900826495</v>
      </c>
      <c r="AB65" s="27">
        <f>IF(ISNUMBER(J57),J57,NA())</f>
        <v>0.94812460719325498</v>
      </c>
    </row>
    <row r="66" spans="3:28" ht="11.25" customHeight="1" x14ac:dyDescent="0.25">
      <c r="C66" s="39">
        <v>7602</v>
      </c>
      <c r="D66" s="3" t="s">
        <v>208</v>
      </c>
      <c r="E66"/>
      <c r="F66" s="13">
        <v>2663000</v>
      </c>
      <c r="G66" s="56">
        <v>2414000</v>
      </c>
      <c r="H66" s="13">
        <v>2069700</v>
      </c>
      <c r="I66" s="13">
        <v>2126100</v>
      </c>
      <c r="J66" s="13">
        <v>1829941</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49.302134646962202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2465000</v>
      </c>
      <c r="G69" s="56">
        <v>1870000</v>
      </c>
      <c r="H69" s="13">
        <v>1825800</v>
      </c>
      <c r="I69" s="13">
        <v>1933200</v>
      </c>
      <c r="J69" s="13">
        <v>1918000</v>
      </c>
      <c r="K69" s="4"/>
      <c r="L69" s="4"/>
      <c r="M69" s="4"/>
      <c r="N69"/>
      <c r="O69"/>
      <c r="P69" s="10"/>
      <c r="S69" s="25" t="s">
        <v>340</v>
      </c>
      <c r="T69" s="25">
        <v>4057049</v>
      </c>
      <c r="V69" s="28" t="str">
        <f>"Total Debt -"</f>
        <v>Total Debt -</v>
      </c>
      <c r="X69" s="47">
        <f>F44</f>
        <v>50.697865353037798</v>
      </c>
    </row>
    <row r="70" spans="3:28" ht="11.25" customHeight="1" x14ac:dyDescent="0.25">
      <c r="C70" s="39">
        <v>18630</v>
      </c>
      <c r="D70" s="3" t="s">
        <v>135</v>
      </c>
      <c r="F70" s="13">
        <v>1432000</v>
      </c>
      <c r="G70" s="56">
        <v>835000</v>
      </c>
      <c r="H70" s="13">
        <v>875400</v>
      </c>
      <c r="I70" s="13">
        <v>1043500</v>
      </c>
      <c r="J70" s="13">
        <v>1055333</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5.2870919881305598</v>
      </c>
      <c r="Y71" s="27">
        <f>IF(ISNUMBER(G52),G52,NA())</f>
        <v>4.6649164244186103</v>
      </c>
      <c r="Z71" s="27">
        <f>IF(ISNUMBER(H52),H52,NA())</f>
        <v>4.6478039151176196</v>
      </c>
      <c r="AA71" s="27">
        <f>IF(ISNUMBER(I52),I52,NA())</f>
        <v>3.6214891688359998</v>
      </c>
      <c r="AB71" s="27">
        <f>IF(ISNUMBER(J52),J52,NA())</f>
        <v>3.5525673935200301</v>
      </c>
    </row>
    <row r="72" spans="3:28" ht="11.25" customHeight="1" x14ac:dyDescent="0.25">
      <c r="C72" s="39">
        <v>18632</v>
      </c>
      <c r="D72" s="3" t="s">
        <v>137</v>
      </c>
      <c r="E72" s="5"/>
      <c r="F72" s="13">
        <v>271000</v>
      </c>
      <c r="G72" s="56">
        <v>275000</v>
      </c>
      <c r="H72" s="13">
        <v>285300</v>
      </c>
      <c r="I72" s="13">
        <v>282700</v>
      </c>
      <c r="J72" s="13">
        <v>285400</v>
      </c>
      <c r="K72"/>
      <c r="L72"/>
      <c r="M72"/>
      <c r="N72"/>
      <c r="O72"/>
      <c r="P72" s="10"/>
      <c r="S72" s="25" t="s">
        <v>271</v>
      </c>
      <c r="T72" s="25">
        <v>4082886</v>
      </c>
    </row>
    <row r="73" spans="3:28" ht="11.25" customHeight="1" x14ac:dyDescent="0.25">
      <c r="C73" s="39">
        <v>18636</v>
      </c>
      <c r="D73" s="3" t="s">
        <v>138</v>
      </c>
      <c r="F73" s="13">
        <v>300000</v>
      </c>
      <c r="G73" s="56">
        <v>295000</v>
      </c>
      <c r="H73" s="13">
        <v>229900</v>
      </c>
      <c r="I73" s="13">
        <v>209600</v>
      </c>
      <c r="J73" s="13">
        <v>193915</v>
      </c>
      <c r="K73"/>
      <c r="L73"/>
      <c r="M73"/>
      <c r="N73"/>
      <c r="O73"/>
      <c r="P73" s="10"/>
      <c r="S73" s="25" t="s">
        <v>396</v>
      </c>
      <c r="T73" s="25">
        <v>4235589</v>
      </c>
    </row>
    <row r="74" spans="3:28" ht="11.25" customHeight="1" x14ac:dyDescent="0.25">
      <c r="C74" s="39">
        <v>18635</v>
      </c>
      <c r="D74" s="3" t="s">
        <v>139</v>
      </c>
      <c r="F74" s="13">
        <v>17000</v>
      </c>
      <c r="G74" s="56">
        <v>16000</v>
      </c>
      <c r="H74" s="13">
        <v>16600</v>
      </c>
      <c r="I74" s="13">
        <v>17700</v>
      </c>
      <c r="J74" s="13">
        <v>15525</v>
      </c>
      <c r="K74"/>
      <c r="L74"/>
      <c r="M74"/>
      <c r="N74"/>
      <c r="O74"/>
      <c r="P74" s="10"/>
      <c r="S74" s="25" t="s">
        <v>288</v>
      </c>
      <c r="T74" s="25">
        <v>4304864</v>
      </c>
    </row>
    <row r="75" spans="3:28" ht="11.25" customHeight="1" x14ac:dyDescent="0.25">
      <c r="C75" s="39">
        <v>18634</v>
      </c>
      <c r="D75" s="3" t="s">
        <v>140</v>
      </c>
      <c r="F75" s="13">
        <v>2099000</v>
      </c>
      <c r="G75" s="56">
        <v>1511000</v>
      </c>
      <c r="H75" s="13">
        <v>1479100</v>
      </c>
      <c r="I75" s="13">
        <v>1621500</v>
      </c>
      <c r="J75" s="13">
        <v>1617100</v>
      </c>
      <c r="K75"/>
      <c r="L75"/>
      <c r="M75"/>
      <c r="N75"/>
      <c r="O75"/>
      <c r="P75" s="10"/>
      <c r="S75" s="25" t="s">
        <v>16</v>
      </c>
      <c r="T75" s="25">
        <v>4056958</v>
      </c>
    </row>
    <row r="76" spans="3:28" ht="11.25" customHeight="1" x14ac:dyDescent="0.25">
      <c r="C76" s="39">
        <v>6200</v>
      </c>
      <c r="D76" s="3" t="s">
        <v>141</v>
      </c>
      <c r="F76" s="13">
        <v>674000</v>
      </c>
      <c r="G76" s="56">
        <v>688000</v>
      </c>
      <c r="H76" s="13">
        <v>607900</v>
      </c>
      <c r="I76" s="13">
        <v>537800</v>
      </c>
      <c r="J76" s="13">
        <v>502348</v>
      </c>
      <c r="K76"/>
      <c r="L76"/>
      <c r="M76"/>
      <c r="N76"/>
      <c r="O76"/>
      <c r="P76" s="10"/>
      <c r="S76" s="25" t="s">
        <v>312</v>
      </c>
      <c r="T76" s="25">
        <v>4246977</v>
      </c>
    </row>
    <row r="77" spans="3:28" ht="11.25" customHeight="1" x14ac:dyDescent="0.25">
      <c r="C77" s="39">
        <v>28017</v>
      </c>
      <c r="D77" s="3" t="s">
        <v>150</v>
      </c>
      <c r="E77"/>
      <c r="F77" s="13">
        <v>674000</v>
      </c>
      <c r="G77" s="56">
        <v>688000</v>
      </c>
      <c r="H77" s="13">
        <v>607900</v>
      </c>
      <c r="I77" s="13">
        <v>537800</v>
      </c>
      <c r="J77" s="13">
        <v>502348</v>
      </c>
      <c r="K77"/>
      <c r="L77"/>
      <c r="M77"/>
      <c r="N77"/>
      <c r="O77"/>
      <c r="P77" s="10"/>
      <c r="S77" s="25" t="s">
        <v>272</v>
      </c>
      <c r="T77" s="25">
        <v>4142320</v>
      </c>
    </row>
    <row r="78" spans="3:28" ht="11.25" customHeight="1" x14ac:dyDescent="0.25">
      <c r="C78" s="39">
        <v>4424</v>
      </c>
      <c r="D78" s="3" t="s">
        <v>142</v>
      </c>
      <c r="F78" s="13">
        <v>259000</v>
      </c>
      <c r="G78" s="56">
        <v>285000</v>
      </c>
      <c r="H78" s="13">
        <v>288700</v>
      </c>
      <c r="I78" s="13">
        <v>252200</v>
      </c>
      <c r="J78" s="13">
        <v>227629</v>
      </c>
      <c r="K78"/>
      <c r="L78"/>
      <c r="M78"/>
      <c r="N78"/>
      <c r="O78"/>
      <c r="P78" s="10"/>
      <c r="S78" s="25" t="s">
        <v>273</v>
      </c>
      <c r="T78" s="25">
        <v>4237697</v>
      </c>
    </row>
    <row r="79" spans="3:28" ht="11.25" customHeight="1" x14ac:dyDescent="0.25">
      <c r="C79" s="39">
        <v>4427</v>
      </c>
      <c r="D79" s="3" t="s">
        <v>143</v>
      </c>
      <c r="F79" s="13">
        <v>-59000</v>
      </c>
      <c r="G79" s="56">
        <v>-10000</v>
      </c>
      <c r="H79" s="13">
        <v>25600</v>
      </c>
      <c r="I79" s="13">
        <v>38900</v>
      </c>
      <c r="J79" s="13">
        <v>68416</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318000</v>
      </c>
      <c r="G81" s="93">
        <v>295000</v>
      </c>
      <c r="H81" s="92">
        <v>263100</v>
      </c>
      <c r="I81" s="92">
        <v>213300</v>
      </c>
      <c r="J81" s="92">
        <v>159213</v>
      </c>
      <c r="K81"/>
      <c r="L81"/>
      <c r="M81"/>
      <c r="N81"/>
      <c r="O81"/>
      <c r="P81" s="10"/>
      <c r="S81" s="25" t="s">
        <v>275</v>
      </c>
      <c r="T81" s="25">
        <v>4276419</v>
      </c>
    </row>
    <row r="82" spans="3:20" ht="11.25" customHeight="1" x14ac:dyDescent="0.25">
      <c r="C82" s="39">
        <v>833</v>
      </c>
      <c r="D82" s="94" t="s">
        <v>146</v>
      </c>
      <c r="E82" s="95"/>
      <c r="F82" s="96">
        <v>318000</v>
      </c>
      <c r="G82" s="97">
        <v>295000</v>
      </c>
      <c r="H82" s="96">
        <v>263100</v>
      </c>
      <c r="I82" s="96">
        <v>213300</v>
      </c>
      <c r="J82" s="96">
        <v>159213</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318000</v>
      </c>
      <c r="G84" s="56">
        <v>295000</v>
      </c>
      <c r="H84" s="13">
        <v>263100</v>
      </c>
      <c r="I84" s="13">
        <v>213300</v>
      </c>
      <c r="J84" s="13">
        <v>159213</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548000</v>
      </c>
      <c r="G87" s="56">
        <v>383000</v>
      </c>
      <c r="H87" s="13">
        <v>316400</v>
      </c>
      <c r="I87" s="13">
        <v>362300</v>
      </c>
      <c r="J87" s="13">
        <v>399772</v>
      </c>
      <c r="K87"/>
      <c r="L87"/>
      <c r="M87"/>
      <c r="N87"/>
      <c r="O87"/>
      <c r="P87" s="10"/>
      <c r="S87" s="25" t="s">
        <v>21</v>
      </c>
      <c r="T87" s="25">
        <v>4057039</v>
      </c>
    </row>
    <row r="88" spans="3:20" ht="11.25" customHeight="1" x14ac:dyDescent="0.25">
      <c r="C88" s="39">
        <v>18807</v>
      </c>
      <c r="D88" s="3" t="s">
        <v>152</v>
      </c>
      <c r="E88"/>
      <c r="F88" s="13">
        <v>8301000</v>
      </c>
      <c r="G88" s="56">
        <v>8095000</v>
      </c>
      <c r="H88" s="13">
        <v>7154000</v>
      </c>
      <c r="I88" s="13">
        <v>5946400</v>
      </c>
      <c r="J88" s="13">
        <v>5095609</v>
      </c>
      <c r="K88"/>
      <c r="L88"/>
      <c r="M88"/>
      <c r="N88"/>
      <c r="O88"/>
      <c r="P88" s="10"/>
      <c r="S88" s="25" t="s">
        <v>22</v>
      </c>
      <c r="T88" s="25">
        <v>4057113</v>
      </c>
    </row>
    <row r="89" spans="3:20" ht="11.25" customHeight="1" x14ac:dyDescent="0.25">
      <c r="C89" s="39">
        <v>18851</v>
      </c>
      <c r="D89" s="3" t="s">
        <v>153</v>
      </c>
      <c r="E89"/>
      <c r="F89" s="13">
        <v>6000</v>
      </c>
      <c r="G89" s="56">
        <v>9000</v>
      </c>
      <c r="H89" s="13">
        <v>12600</v>
      </c>
      <c r="I89" s="13">
        <v>15800</v>
      </c>
      <c r="J89" s="13">
        <v>18954</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9262000</v>
      </c>
      <c r="G92" s="97">
        <v>8859000</v>
      </c>
      <c r="H92" s="96">
        <v>7850900</v>
      </c>
      <c r="I92" s="96">
        <v>6695800</v>
      </c>
      <c r="J92" s="96">
        <v>5888544</v>
      </c>
      <c r="K92"/>
      <c r="L92"/>
      <c r="M92"/>
      <c r="N92"/>
      <c r="O92"/>
      <c r="P92" s="10"/>
      <c r="S92" s="25" t="s">
        <v>24</v>
      </c>
      <c r="T92" s="25">
        <v>4004172</v>
      </c>
    </row>
    <row r="93" spans="3:20" ht="11.25" customHeight="1" x14ac:dyDescent="0.25">
      <c r="C93" s="39">
        <v>6361</v>
      </c>
      <c r="D93" s="3" t="s">
        <v>157</v>
      </c>
      <c r="E93"/>
      <c r="F93" s="13">
        <v>663000</v>
      </c>
      <c r="G93" s="56">
        <v>716000</v>
      </c>
      <c r="H93" s="13">
        <v>480800</v>
      </c>
      <c r="I93" s="13">
        <v>484000</v>
      </c>
      <c r="J93" s="13">
        <v>421645</v>
      </c>
      <c r="K93"/>
      <c r="L93"/>
      <c r="M93"/>
      <c r="N93"/>
      <c r="O93"/>
      <c r="P93" s="10"/>
      <c r="S93" s="25" t="s">
        <v>25</v>
      </c>
      <c r="T93" s="25">
        <v>4000672</v>
      </c>
    </row>
    <row r="94" spans="3:20" ht="11.25" customHeight="1" x14ac:dyDescent="0.25">
      <c r="C94" s="39">
        <v>6148</v>
      </c>
      <c r="D94" s="3" t="s">
        <v>158</v>
      </c>
      <c r="E94"/>
      <c r="F94" s="13">
        <v>3447000</v>
      </c>
      <c r="G94" s="56">
        <v>3227000</v>
      </c>
      <c r="H94" s="13">
        <v>2915000</v>
      </c>
      <c r="I94" s="13">
        <v>2126100</v>
      </c>
      <c r="J94" s="13">
        <v>1829941</v>
      </c>
      <c r="K94"/>
      <c r="L94"/>
      <c r="M94"/>
      <c r="N94"/>
      <c r="O94"/>
      <c r="P94" s="10"/>
      <c r="S94" s="25" t="s">
        <v>26</v>
      </c>
      <c r="T94" s="25">
        <v>4059402</v>
      </c>
    </row>
    <row r="95" spans="3:20" ht="11.25" customHeight="1" x14ac:dyDescent="0.25">
      <c r="C95" s="39">
        <v>18082</v>
      </c>
      <c r="D95" s="3" t="s">
        <v>159</v>
      </c>
      <c r="E95"/>
      <c r="F95" s="13">
        <v>124000</v>
      </c>
      <c r="G95" s="56">
        <v>124000</v>
      </c>
      <c r="H95" s="13">
        <v>86700</v>
      </c>
      <c r="I95" s="13">
        <v>40300</v>
      </c>
      <c r="J95" s="13">
        <v>36910</v>
      </c>
      <c r="K95"/>
      <c r="L95"/>
      <c r="M95"/>
      <c r="N95"/>
      <c r="O95"/>
      <c r="P95" s="10"/>
      <c r="S95" s="25" t="s">
        <v>27</v>
      </c>
      <c r="T95" s="25">
        <v>4057080</v>
      </c>
    </row>
    <row r="96" spans="3:20" ht="11.25" customHeight="1" x14ac:dyDescent="0.25">
      <c r="C96" s="39">
        <v>845</v>
      </c>
      <c r="D96" s="3" t="s">
        <v>173</v>
      </c>
      <c r="E96"/>
      <c r="F96" s="13">
        <v>3705000</v>
      </c>
      <c r="G96" s="56">
        <v>3505000</v>
      </c>
      <c r="H96" s="13">
        <v>2941900</v>
      </c>
      <c r="I96" s="13">
        <v>2168100</v>
      </c>
      <c r="J96" s="13">
        <v>1829941</v>
      </c>
      <c r="K96"/>
      <c r="L96"/>
      <c r="M96"/>
      <c r="N96"/>
      <c r="O96"/>
      <c r="P96" s="10"/>
      <c r="S96" s="25" t="s">
        <v>28</v>
      </c>
      <c r="T96" s="25">
        <v>4057041</v>
      </c>
    </row>
    <row r="97" spans="3:20" ht="11.25" customHeight="1" x14ac:dyDescent="0.25">
      <c r="C97" s="39">
        <v>49691</v>
      </c>
      <c r="D97" s="32" t="s">
        <v>192</v>
      </c>
      <c r="E97"/>
      <c r="F97" s="13">
        <v>3603000</v>
      </c>
      <c r="G97" s="56">
        <v>3298000</v>
      </c>
      <c r="H97" s="13">
        <v>2884500</v>
      </c>
      <c r="I97" s="13">
        <v>2536600</v>
      </c>
      <c r="J97" s="13">
        <v>2130363</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3603000</v>
      </c>
      <c r="G99" s="97">
        <v>3298000</v>
      </c>
      <c r="H99" s="96">
        <v>2884500</v>
      </c>
      <c r="I99" s="96">
        <v>2536600</v>
      </c>
      <c r="J99" s="96">
        <v>2130363</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7308000</v>
      </c>
      <c r="G101" s="56">
        <v>6803000</v>
      </c>
      <c r="H101" s="13">
        <v>5826400</v>
      </c>
      <c r="I101" s="13">
        <v>4704700</v>
      </c>
      <c r="J101" s="13">
        <v>3960304</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359000</v>
      </c>
      <c r="G104" s="56">
        <v>414000</v>
      </c>
      <c r="H104" s="13">
        <v>472800</v>
      </c>
      <c r="I104" s="13">
        <v>446300</v>
      </c>
      <c r="J104" s="13">
        <v>470456</v>
      </c>
      <c r="K104"/>
      <c r="L104"/>
      <c r="M104"/>
      <c r="N104"/>
      <c r="O104"/>
      <c r="P104" s="10"/>
      <c r="S104" s="25" t="s">
        <v>410</v>
      </c>
      <c r="T104" s="25">
        <v>4057043</v>
      </c>
    </row>
    <row r="105" spans="3:20" ht="11.25" customHeight="1" x14ac:dyDescent="0.25">
      <c r="C105" s="39">
        <v>4993</v>
      </c>
      <c r="D105" s="3" t="s">
        <v>168</v>
      </c>
      <c r="E105"/>
      <c r="F105" s="13">
        <v>-580000</v>
      </c>
      <c r="G105" s="56">
        <v>-1142000</v>
      </c>
      <c r="H105" s="13">
        <v>-844400</v>
      </c>
      <c r="I105" s="13">
        <v>-955900</v>
      </c>
      <c r="J105" s="13">
        <v>-616048</v>
      </c>
      <c r="K105"/>
      <c r="L105"/>
      <c r="M105"/>
      <c r="N105"/>
      <c r="O105"/>
      <c r="P105" s="10"/>
      <c r="S105" s="25" t="s">
        <v>261</v>
      </c>
      <c r="T105" s="25">
        <v>4057083</v>
      </c>
    </row>
    <row r="106" spans="3:20" ht="11.25" customHeight="1" x14ac:dyDescent="0.25">
      <c r="C106" s="39">
        <v>4992</v>
      </c>
      <c r="D106" s="3" t="s">
        <v>169</v>
      </c>
      <c r="E106"/>
      <c r="F106" s="13">
        <v>216000</v>
      </c>
      <c r="G106" s="56">
        <v>718000</v>
      </c>
      <c r="H106" s="13">
        <v>343800</v>
      </c>
      <c r="I106" s="13">
        <v>542800</v>
      </c>
      <c r="J106" s="13">
        <v>155619</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-5000</v>
      </c>
      <c r="G108" s="56">
        <v>-10000</v>
      </c>
      <c r="H108" s="13">
        <v>-27800</v>
      </c>
      <c r="I108" s="13">
        <v>33200</v>
      </c>
      <c r="J108" s="13">
        <v>10027</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3.4735591692950498</v>
      </c>
      <c r="G111" s="55">
        <v>3.50930933520893</v>
      </c>
      <c r="H111" s="14">
        <v>3.4777263917597301</v>
      </c>
      <c r="I111" s="14">
        <v>3.4706678330475298</v>
      </c>
      <c r="J111" s="14">
        <v>2.8419680405108001</v>
      </c>
      <c r="K111"/>
      <c r="L111"/>
      <c r="M111"/>
      <c r="N111"/>
      <c r="O111"/>
      <c r="P111" s="10"/>
      <c r="S111" s="25" t="s">
        <v>291</v>
      </c>
      <c r="T111" s="25">
        <v>4062444</v>
      </c>
    </row>
    <row r="112" spans="3:20" ht="11.25" customHeight="1" x14ac:dyDescent="0.25">
      <c r="C112" s="39">
        <v>284</v>
      </c>
      <c r="D112" s="3" t="s">
        <v>166</v>
      </c>
      <c r="E112"/>
      <c r="F112" s="14">
        <v>8.9191179048487204</v>
      </c>
      <c r="G112" s="55">
        <v>9.3835112622015497</v>
      </c>
      <c r="H112" s="14">
        <v>9.5502125748095494</v>
      </c>
      <c r="I112" s="14">
        <v>9.4761942550961091</v>
      </c>
      <c r="J112" s="14">
        <v>7.9435163317421997</v>
      </c>
      <c r="K112"/>
      <c r="L112"/>
      <c r="M112"/>
      <c r="N112"/>
      <c r="O112"/>
      <c r="P112" s="10"/>
      <c r="S112" s="25" t="s">
        <v>36</v>
      </c>
      <c r="T112" s="25">
        <v>4057103</v>
      </c>
    </row>
    <row r="113" spans="2:20" ht="11.25" customHeight="1" x14ac:dyDescent="0.25">
      <c r="C113" s="39">
        <v>18791</v>
      </c>
      <c r="D113" s="76" t="s">
        <v>172</v>
      </c>
      <c r="E113" s="61"/>
      <c r="F113" s="100">
        <v>4.4607318826603102</v>
      </c>
      <c r="G113" s="101">
        <v>4.6432745316391904</v>
      </c>
      <c r="H113" s="100">
        <v>4.7147897183177498</v>
      </c>
      <c r="I113" s="100">
        <v>5.08033684562528</v>
      </c>
      <c r="J113" s="100">
        <v>4.2020470638350202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2DB79F2-1CFD-467B-90F3-72B876D7D13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11EC-8C8B-4379-8997-8521B620910C}">
  <sheetPr codeName="Sheet47">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109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Southwestern Electric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_xll.SNL.Clients.Office.Excel.Functions.SNLTable(1,SWEPCO!F20:G20,SWEPCO!C24:C35,SWEPCO!F21:G21,,"Options:Curr=USD,Mag=SNLstandard,ConvMethod=SNLrecommended")</f>
        <v>SNLTable</v>
      </c>
      <c r="D20" s="10"/>
      <c r="E20" s="10"/>
      <c r="F20" s="22">
        <f>VLOOKUP(V40,S:T,2,FALSE)</f>
        <v>4057026</v>
      </c>
      <c r="G20" s="51">
        <f>F20</f>
        <v>4057026</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Southwestern Electric Power Company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44686</v>
      </c>
      <c r="G26" s="78">
        <v>43370</v>
      </c>
      <c r="H26" s="130"/>
      <c r="I26" s="10"/>
      <c r="J26"/>
      <c r="K26"/>
      <c r="L26"/>
      <c r="M26"/>
      <c r="N26" s="4"/>
      <c r="O26" s="4"/>
      <c r="P26" s="44"/>
      <c r="Q26" s="44"/>
    </row>
    <row r="27" spans="3:27" ht="11.25" customHeight="1" x14ac:dyDescent="0.25">
      <c r="C27" s="39">
        <v>44949</v>
      </c>
      <c r="D27" s="2" t="s">
        <v>130</v>
      </c>
      <c r="E27"/>
      <c r="F27" s="24" t="s">
        <v>378</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42768</v>
      </c>
      <c r="G29" s="78">
        <v>43370</v>
      </c>
      <c r="H29" s="130"/>
      <c r="I29"/>
      <c r="J29"/>
      <c r="K29"/>
      <c r="L29"/>
      <c r="M29"/>
      <c r="N29"/>
      <c r="O29"/>
      <c r="P29" s="10"/>
    </row>
    <row r="30" spans="3:27" ht="11.25" customHeight="1" x14ac:dyDescent="0.25">
      <c r="C30" s="39">
        <v>44965</v>
      </c>
      <c r="D30" s="2" t="s">
        <v>131</v>
      </c>
      <c r="E30"/>
      <c r="F30" s="24" t="s">
        <v>378</v>
      </c>
      <c r="G30" s="52" t="s">
        <v>373</v>
      </c>
      <c r="H30" s="129"/>
      <c r="I30"/>
      <c r="J30"/>
      <c r="K30"/>
      <c r="L30"/>
      <c r="M30"/>
      <c r="N30"/>
      <c r="O30"/>
      <c r="P30" s="10"/>
      <c r="Q30" s="44"/>
      <c r="R30" s="4"/>
      <c r="S30" s="113" t="s">
        <v>213</v>
      </c>
    </row>
    <row r="31" spans="3:27" ht="11.25" customHeight="1" x14ac:dyDescent="0.25">
      <c r="C31" s="39">
        <v>44966</v>
      </c>
      <c r="D31" s="3" t="s">
        <v>126</v>
      </c>
      <c r="E31"/>
      <c r="F31" s="24" t="s">
        <v>382</v>
      </c>
      <c r="G31" s="52" t="s">
        <v>375</v>
      </c>
      <c r="H31" s="129"/>
      <c r="I31"/>
      <c r="J31"/>
      <c r="K31"/>
      <c r="L31"/>
      <c r="M31"/>
      <c r="N31"/>
      <c r="O31"/>
      <c r="P31" s="10"/>
      <c r="S31" s="2" t="s">
        <v>214</v>
      </c>
    </row>
    <row r="32" spans="3:27" ht="11.25" customHeight="1" x14ac:dyDescent="0.25">
      <c r="C32" s="39">
        <v>44968</v>
      </c>
      <c r="D32" s="76" t="s">
        <v>125</v>
      </c>
      <c r="E32" s="61"/>
      <c r="F32" s="77">
        <v>39988</v>
      </c>
      <c r="G32" s="78">
        <v>39326</v>
      </c>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_xll.SNL.Clients.Office.Excel.Functions.SNLTable(1,SWEPCO!F36:J36,SWEPCO!C41:C113,SWEPCO!F37:J37,,"Options:Curr=USD,Mag=SNLstandard,ConvMethod=SNLrecommended")</f>
        <v>SNLTable</v>
      </c>
      <c r="E36"/>
      <c r="F36" s="11">
        <f>F20</f>
        <v>4057026</v>
      </c>
      <c r="G36" s="54">
        <f>F20</f>
        <v>4057026</v>
      </c>
      <c r="H36" s="11">
        <f>F20</f>
        <v>4057026</v>
      </c>
      <c r="I36" s="11">
        <f>F20</f>
        <v>4057026</v>
      </c>
      <c r="J36" s="11">
        <f>F20</f>
        <v>4057026</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Southwestern Electric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47.150662375570697</v>
      </c>
      <c r="G42" s="55">
        <v>47.479660097631502</v>
      </c>
      <c r="H42" s="31">
        <v>46.276807554468398</v>
      </c>
      <c r="I42" s="14">
        <v>45.489017250186599</v>
      </c>
      <c r="J42" s="14">
        <v>45.739956202288099</v>
      </c>
      <c r="K42"/>
      <c r="L42"/>
      <c r="M42"/>
      <c r="N42"/>
      <c r="O42"/>
      <c r="P42" s="10"/>
      <c r="S42" s="25" t="s">
        <v>335</v>
      </c>
      <c r="T42" s="25">
        <v>4056935</v>
      </c>
      <c r="V42" s="8" t="str">
        <f>_xll.SNL.Clients.Office.Excel.Functions.SNLTable(1,SWEPCO!X42,SWEPCO!W48:W56,SWEPCO!X43,,"Options:Curr=USD,Mag=SNLstandard,ConvMethod=SNLrecommended")</f>
        <v>SNLTable</v>
      </c>
      <c r="W42" s="3"/>
      <c r="X42" s="7">
        <f>F36</f>
        <v>4057026</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52.850834518374398</v>
      </c>
      <c r="G44" s="55">
        <v>52.491412041222198</v>
      </c>
      <c r="H44" s="31">
        <v>53.711815234086103</v>
      </c>
      <c r="I44" s="14">
        <v>54.505088608589702</v>
      </c>
      <c r="J44" s="14">
        <v>54.268230285913098</v>
      </c>
      <c r="K44"/>
      <c r="L44"/>
      <c r="M44"/>
      <c r="N44"/>
      <c r="O44"/>
      <c r="P44" s="10"/>
      <c r="S44" s="25" t="s">
        <v>408</v>
      </c>
      <c r="T44" s="25">
        <v>4024697</v>
      </c>
      <c r="V44" s="3"/>
      <c r="W44" s="3"/>
      <c r="X44" s="7">
        <v>1</v>
      </c>
    </row>
    <row r="45" spans="3:24" ht="11.25" customHeight="1" x14ac:dyDescent="0.25">
      <c r="C45" s="39">
        <v>18861</v>
      </c>
      <c r="D45" s="3" t="s">
        <v>163</v>
      </c>
      <c r="E45"/>
      <c r="F45" s="14">
        <v>52.475114138163299</v>
      </c>
      <c r="G45" s="55">
        <v>47.349484722473299</v>
      </c>
      <c r="H45" s="31">
        <v>49.608434306084902</v>
      </c>
      <c r="I45" s="14">
        <v>53.131753703485401</v>
      </c>
      <c r="J45" s="14">
        <v>51.083686375637001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2.6338246702870398</v>
      </c>
      <c r="G47" s="55">
        <v>2.3733660130718999</v>
      </c>
      <c r="H47" s="14">
        <v>2.0771730300568598</v>
      </c>
      <c r="I47" s="14">
        <v>2.0926902788244202</v>
      </c>
      <c r="J47" s="14">
        <v>2.4223107569721098</v>
      </c>
      <c r="K47"/>
      <c r="L47"/>
      <c r="M47"/>
      <c r="N47"/>
      <c r="O47"/>
      <c r="P47" s="10"/>
      <c r="S47" s="25" t="s">
        <v>215</v>
      </c>
      <c r="T47" s="25">
        <v>4056955</v>
      </c>
      <c r="V47" s="3"/>
      <c r="W47" s="3"/>
      <c r="X47" s="7"/>
    </row>
    <row r="48" spans="3:24" ht="11.25" customHeight="1" x14ac:dyDescent="0.25">
      <c r="C48" s="39">
        <v>18778</v>
      </c>
      <c r="D48" s="3" t="s">
        <v>197</v>
      </c>
      <c r="E48"/>
      <c r="F48" s="14">
        <v>2.6338246702870398</v>
      </c>
      <c r="G48" s="55">
        <v>2.3733660130718999</v>
      </c>
      <c r="H48" s="14">
        <v>2.0771730300568598</v>
      </c>
      <c r="I48" s="14">
        <v>2.0926902788244202</v>
      </c>
      <c r="J48" s="14">
        <v>2.4223107569721098</v>
      </c>
      <c r="K48" s="4"/>
      <c r="L48" s="4"/>
      <c r="M48" s="4"/>
      <c r="N48" s="4"/>
      <c r="O48" s="4"/>
      <c r="P48" s="44"/>
      <c r="Q48" s="44"/>
      <c r="S48" s="25" t="s">
        <v>5</v>
      </c>
      <c r="T48" s="25">
        <v>4022309</v>
      </c>
      <c r="V48" s="17" t="s">
        <v>174</v>
      </c>
      <c r="W48" s="114">
        <v>7597</v>
      </c>
      <c r="X48" s="20">
        <v>17000</v>
      </c>
    </row>
    <row r="49" spans="3:28" ht="11.25" customHeight="1" x14ac:dyDescent="0.25">
      <c r="C49" s="39">
        <v>7270</v>
      </c>
      <c r="D49" s="3" t="s">
        <v>148</v>
      </c>
      <c r="E49"/>
      <c r="F49" s="14">
        <v>5.2613185067513903</v>
      </c>
      <c r="G49" s="55">
        <v>4.9308016877637098</v>
      </c>
      <c r="H49" s="14">
        <v>4.4139378673383698</v>
      </c>
      <c r="I49" s="14">
        <v>4.2220484753713796</v>
      </c>
      <c r="J49" s="14">
        <v>4.2658022690437596</v>
      </c>
      <c r="K49"/>
      <c r="L49"/>
      <c r="M49"/>
      <c r="N49"/>
      <c r="O49"/>
      <c r="P49" s="10"/>
      <c r="S49" s="25" t="s">
        <v>6</v>
      </c>
      <c r="T49" s="25">
        <v>4057038</v>
      </c>
      <c r="V49" s="17" t="s">
        <v>175</v>
      </c>
      <c r="W49" s="114">
        <v>7598</v>
      </c>
      <c r="X49" s="20">
        <v>18000</v>
      </c>
    </row>
    <row r="50" spans="3:28" ht="11.25" customHeight="1" x14ac:dyDescent="0.25">
      <c r="C50" s="39">
        <v>11512</v>
      </c>
      <c r="D50" s="3" t="s">
        <v>198</v>
      </c>
      <c r="E50"/>
      <c r="F50" s="14">
        <v>5.3534551231135801</v>
      </c>
      <c r="G50" s="55">
        <v>4.9308016877637098</v>
      </c>
      <c r="H50" s="14">
        <v>4.4139378673383698</v>
      </c>
      <c r="I50" s="14">
        <v>4.2220484753713796</v>
      </c>
      <c r="J50" s="14">
        <v>4.5380875202593201</v>
      </c>
      <c r="K50"/>
      <c r="L50"/>
      <c r="M50"/>
      <c r="N50"/>
      <c r="O50"/>
      <c r="P50" s="10"/>
      <c r="S50" s="25" t="s">
        <v>269</v>
      </c>
      <c r="T50" s="25">
        <v>4135391</v>
      </c>
      <c r="V50" s="18" t="s">
        <v>176</v>
      </c>
      <c r="W50" s="115">
        <v>7599</v>
      </c>
      <c r="X50" s="20">
        <v>47100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11800</v>
      </c>
    </row>
    <row r="52" spans="3:28" ht="11.25" customHeight="1" x14ac:dyDescent="0.25">
      <c r="C52" s="39">
        <v>18788</v>
      </c>
      <c r="D52" s="3" t="s">
        <v>210</v>
      </c>
      <c r="E52"/>
      <c r="F52" s="14">
        <v>4.9743357487922699</v>
      </c>
      <c r="G52" s="55">
        <v>4.8808189286325501</v>
      </c>
      <c r="H52" s="14">
        <v>5.3278010272018301</v>
      </c>
      <c r="I52" s="14">
        <v>5.2437962962963001</v>
      </c>
      <c r="J52" s="14">
        <v>5.0031344984802404</v>
      </c>
      <c r="K52"/>
      <c r="L52"/>
      <c r="M52"/>
      <c r="N52"/>
      <c r="O52"/>
      <c r="P52" s="10"/>
      <c r="S52" s="25" t="s">
        <v>7</v>
      </c>
      <c r="T52" s="25">
        <v>4007308</v>
      </c>
      <c r="V52" s="19" t="s">
        <v>178</v>
      </c>
      <c r="W52" s="114">
        <v>7601</v>
      </c>
      <c r="X52" s="20">
        <v>908500</v>
      </c>
    </row>
    <row r="53" spans="3:28" ht="11.25" customHeight="1" x14ac:dyDescent="0.25">
      <c r="C53" s="39">
        <v>18794</v>
      </c>
      <c r="D53" s="3" t="s">
        <v>199</v>
      </c>
      <c r="E53"/>
      <c r="F53" s="14">
        <v>0.62509928514694202</v>
      </c>
      <c r="G53" s="55">
        <v>4.6725738396624497</v>
      </c>
      <c r="H53" s="14">
        <v>4.5575146935348503</v>
      </c>
      <c r="I53" s="14">
        <v>4.2627052384675501</v>
      </c>
      <c r="J53" s="14">
        <v>4.6377633711507302</v>
      </c>
      <c r="K53"/>
      <c r="L53"/>
      <c r="M53"/>
      <c r="N53"/>
      <c r="O53"/>
      <c r="P53" s="10"/>
      <c r="S53" s="25" t="s">
        <v>217</v>
      </c>
      <c r="T53" s="25">
        <v>4272394</v>
      </c>
      <c r="V53" s="17" t="s">
        <v>179</v>
      </c>
      <c r="W53" s="114">
        <v>7602</v>
      </c>
      <c r="X53" s="20">
        <v>2475300</v>
      </c>
    </row>
    <row r="54" spans="3:28" ht="11.25" customHeight="1" x14ac:dyDescent="0.25">
      <c r="C54" s="39">
        <v>18792</v>
      </c>
      <c r="D54" s="3" t="s">
        <v>200</v>
      </c>
      <c r="E54"/>
      <c r="F54" s="14">
        <v>-1.31107738998483</v>
      </c>
      <c r="G54" s="55">
        <v>15.393449017966301</v>
      </c>
      <c r="H54" s="14">
        <v>15.227656137031101</v>
      </c>
      <c r="I54" s="14">
        <v>14.779368919181399</v>
      </c>
      <c r="J54" s="14">
        <v>17.056176788867202</v>
      </c>
      <c r="K54"/>
      <c r="L54"/>
      <c r="M54"/>
      <c r="N54"/>
      <c r="O54"/>
      <c r="P54" s="10"/>
      <c r="S54" s="25" t="s">
        <v>8</v>
      </c>
      <c r="T54" s="25">
        <v>4006321</v>
      </c>
      <c r="V54" s="26" t="s">
        <v>183</v>
      </c>
      <c r="W54" s="116"/>
      <c r="X54" s="20"/>
    </row>
    <row r="55" spans="3:28" ht="11.25" customHeight="1" x14ac:dyDescent="0.25">
      <c r="C55" s="39">
        <v>11576</v>
      </c>
      <c r="D55" s="3" t="s">
        <v>201</v>
      </c>
      <c r="E55"/>
      <c r="F55" s="14">
        <v>1.76886417791898</v>
      </c>
      <c r="G55" s="55">
        <v>4.0067510548523204</v>
      </c>
      <c r="H55" s="14">
        <v>3.85306465155332</v>
      </c>
      <c r="I55" s="14">
        <v>4.9468334636434701</v>
      </c>
      <c r="J55" s="14">
        <v>4.6037277147487803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109</v>
      </c>
    </row>
    <row r="57" spans="3:28" ht="11.25" customHeight="1" x14ac:dyDescent="0.25">
      <c r="C57" s="39">
        <v>6419</v>
      </c>
      <c r="D57" s="3" t="s">
        <v>164</v>
      </c>
      <c r="E57"/>
      <c r="F57" s="14">
        <v>1.24095043623538</v>
      </c>
      <c r="G57" s="55">
        <v>0.56050288108957602</v>
      </c>
      <c r="H57" s="14">
        <v>0.52482584852527003</v>
      </c>
      <c r="I57" s="14">
        <v>0.80814973679079705</v>
      </c>
      <c r="J57" s="14">
        <v>0.63548279318409595</v>
      </c>
      <c r="K57"/>
      <c r="L57"/>
      <c r="M57"/>
      <c r="N57"/>
      <c r="O57"/>
      <c r="P57" s="10"/>
      <c r="S57" s="25" t="s">
        <v>338</v>
      </c>
      <c r="T57" s="25">
        <v>4963960</v>
      </c>
    </row>
    <row r="58" spans="3:28" ht="11.25" customHeight="1" x14ac:dyDescent="0.25">
      <c r="C58" s="39">
        <v>4963</v>
      </c>
      <c r="D58" s="3" t="s">
        <v>202</v>
      </c>
      <c r="E58"/>
      <c r="F58" s="14">
        <v>1.1209283129087599</v>
      </c>
      <c r="G58" s="55">
        <v>1.1048825969478999</v>
      </c>
      <c r="H58" s="14">
        <v>1.16037851788128</v>
      </c>
      <c r="I58" s="14">
        <v>1.1980480221109</v>
      </c>
      <c r="J58" s="14">
        <v>1.1866636831505899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17000</v>
      </c>
      <c r="G61" s="56">
        <v>276500</v>
      </c>
      <c r="H61" s="13">
        <v>209900</v>
      </c>
      <c r="I61" s="13">
        <v>69900</v>
      </c>
      <c r="J61" s="13">
        <v>155600</v>
      </c>
      <c r="K61"/>
      <c r="L61"/>
      <c r="M61"/>
      <c r="N61"/>
      <c r="O61"/>
      <c r="P61" s="10"/>
      <c r="S61" s="25" t="s">
        <v>409</v>
      </c>
      <c r="T61" s="25">
        <v>4086899</v>
      </c>
      <c r="V61" s="28" t="s">
        <v>148</v>
      </c>
      <c r="X61" s="27">
        <f>IF(ISNUMBER(F49),F49,NA())</f>
        <v>5.2613185067513903</v>
      </c>
      <c r="Y61" s="27">
        <f>IF(ISNUMBER(G49),G49,NA())</f>
        <v>4.9308016877637098</v>
      </c>
      <c r="Z61" s="27">
        <f>IF(ISNUMBER(H49),H49,NA())</f>
        <v>4.4139378673383698</v>
      </c>
      <c r="AA61" s="27">
        <f>IF(ISNUMBER(I49),I49,NA())</f>
        <v>4.2220484753713796</v>
      </c>
      <c r="AB61" s="27">
        <f>IF(ISNUMBER(J49),J49,NA())</f>
        <v>4.2658022690437596</v>
      </c>
    </row>
    <row r="62" spans="3:28" ht="11.25" customHeight="1" x14ac:dyDescent="0.25">
      <c r="C62" s="39">
        <v>7598</v>
      </c>
      <c r="D62" s="3" t="s">
        <v>204</v>
      </c>
      <c r="E62"/>
      <c r="F62" s="13">
        <v>18000</v>
      </c>
      <c r="G62" s="56">
        <v>293000</v>
      </c>
      <c r="H62" s="13">
        <v>18100</v>
      </c>
      <c r="I62" s="13">
        <v>132700</v>
      </c>
      <c r="J62" s="13">
        <v>469900</v>
      </c>
      <c r="K62"/>
      <c r="L62"/>
      <c r="M62"/>
      <c r="N62"/>
      <c r="O62"/>
      <c r="P62" s="10"/>
      <c r="S62" s="25" t="s">
        <v>11</v>
      </c>
      <c r="T62" s="25">
        <v>4056975</v>
      </c>
      <c r="V62" s="118" t="s">
        <v>187</v>
      </c>
    </row>
    <row r="63" spans="3:28" ht="11.25" customHeight="1" x14ac:dyDescent="0.25">
      <c r="C63" s="39">
        <v>7599</v>
      </c>
      <c r="D63" s="3" t="s">
        <v>205</v>
      </c>
      <c r="E63"/>
      <c r="F63" s="13">
        <v>47100</v>
      </c>
      <c r="G63" s="56">
        <v>17100</v>
      </c>
      <c r="H63" s="13">
        <v>291800</v>
      </c>
      <c r="I63" s="13">
        <v>16700</v>
      </c>
      <c r="J63" s="13">
        <v>129600</v>
      </c>
      <c r="K63"/>
      <c r="L63"/>
      <c r="M63"/>
      <c r="N63"/>
      <c r="O63"/>
      <c r="P63" s="10"/>
      <c r="S63" s="25" t="s">
        <v>270</v>
      </c>
      <c r="T63" s="25">
        <v>4098671</v>
      </c>
      <c r="V63" s="28" t="s">
        <v>188</v>
      </c>
    </row>
    <row r="64" spans="3:28" ht="11.25" customHeight="1" x14ac:dyDescent="0.25">
      <c r="C64" s="39">
        <v>7600</v>
      </c>
      <c r="D64" s="3" t="s">
        <v>206</v>
      </c>
      <c r="E64"/>
      <c r="F64" s="13">
        <v>11800</v>
      </c>
      <c r="G64" s="56">
        <v>46500</v>
      </c>
      <c r="H64" s="13">
        <v>16000</v>
      </c>
      <c r="I64" s="13">
        <v>290600</v>
      </c>
      <c r="J64" s="13">
        <v>13700</v>
      </c>
      <c r="K64"/>
      <c r="L64"/>
      <c r="M64"/>
      <c r="N64"/>
      <c r="O64"/>
      <c r="P64" s="10"/>
      <c r="S64" s="25" t="s">
        <v>395</v>
      </c>
      <c r="T64" s="25">
        <v>4545218</v>
      </c>
      <c r="V64" s="28" t="s">
        <v>189</v>
      </c>
    </row>
    <row r="65" spans="3:28" ht="11.25" customHeight="1" x14ac:dyDescent="0.25">
      <c r="C65" s="39">
        <v>7601</v>
      </c>
      <c r="D65" s="3" t="s">
        <v>207</v>
      </c>
      <c r="E65"/>
      <c r="F65" s="13">
        <v>908500</v>
      </c>
      <c r="G65" s="56">
        <v>11900</v>
      </c>
      <c r="H65" s="13">
        <v>45400</v>
      </c>
      <c r="I65" s="13">
        <v>14800</v>
      </c>
      <c r="J65" s="13">
        <v>287600</v>
      </c>
      <c r="K65"/>
      <c r="L65"/>
      <c r="M65"/>
      <c r="N65"/>
      <c r="O65"/>
      <c r="P65" s="10"/>
      <c r="S65" s="25" t="s">
        <v>218</v>
      </c>
      <c r="T65" s="25">
        <v>4057157</v>
      </c>
      <c r="V65" s="28" t="s">
        <v>164</v>
      </c>
      <c r="X65" s="27">
        <f>IF(ISNUMBER(F57),F57,NA())</f>
        <v>1.24095043623538</v>
      </c>
      <c r="Y65" s="27">
        <f>IF(ISNUMBER(G57),G57,NA())</f>
        <v>0.56050288108957602</v>
      </c>
      <c r="Z65" s="27">
        <f>IF(ISNUMBER(H57),H57,NA())</f>
        <v>0.52482584852527003</v>
      </c>
      <c r="AA65" s="27">
        <f>IF(ISNUMBER(I57),I57,NA())</f>
        <v>0.80814973679079705</v>
      </c>
      <c r="AB65" s="27">
        <f>IF(ISNUMBER(J57),J57,NA())</f>
        <v>0.63548279318409595</v>
      </c>
    </row>
    <row r="66" spans="3:28" ht="11.25" customHeight="1" x14ac:dyDescent="0.25">
      <c r="C66" s="39">
        <v>7602</v>
      </c>
      <c r="D66" s="3" t="s">
        <v>208</v>
      </c>
      <c r="E66"/>
      <c r="F66" s="13">
        <v>2475300</v>
      </c>
      <c r="G66" s="56">
        <v>2231300</v>
      </c>
      <c r="H66" s="13">
        <v>2210200</v>
      </c>
      <c r="I66" s="13">
        <v>2249500</v>
      </c>
      <c r="J66" s="13">
        <v>1595200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47.150662375570697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2131800</v>
      </c>
      <c r="G69" s="56">
        <v>1738500</v>
      </c>
      <c r="H69" s="13">
        <v>1750900</v>
      </c>
      <c r="I69" s="13">
        <v>1821900</v>
      </c>
      <c r="J69" s="13">
        <v>1779900</v>
      </c>
      <c r="K69" s="4"/>
      <c r="L69" s="4"/>
      <c r="M69" s="4"/>
      <c r="N69"/>
      <c r="O69"/>
      <c r="P69" s="10"/>
      <c r="S69" s="25" t="s">
        <v>340</v>
      </c>
      <c r="T69" s="25">
        <v>4057049</v>
      </c>
      <c r="V69" s="28" t="str">
        <f>"Total Debt -"</f>
        <v>Total Debt -</v>
      </c>
      <c r="X69" s="47">
        <f>F44</f>
        <v>52.850834518374398</v>
      </c>
    </row>
    <row r="70" spans="3:28" ht="11.25" customHeight="1" x14ac:dyDescent="0.25">
      <c r="C70" s="39">
        <v>18630</v>
      </c>
      <c r="D70" s="3" t="s">
        <v>135</v>
      </c>
      <c r="F70" s="13">
        <v>871000</v>
      </c>
      <c r="G70" s="56">
        <v>604500</v>
      </c>
      <c r="H70" s="13">
        <v>652300</v>
      </c>
      <c r="I70" s="13">
        <v>679400</v>
      </c>
      <c r="J70" s="13">
        <v>664800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4.9743357487922699</v>
      </c>
      <c r="Y71" s="27">
        <f>IF(ISNUMBER(G52),G52,NA())</f>
        <v>4.8808189286325501</v>
      </c>
      <c r="Z71" s="27">
        <f>IF(ISNUMBER(H52),H52,NA())</f>
        <v>5.3278010272018301</v>
      </c>
      <c r="AA71" s="27">
        <f>IF(ISNUMBER(I52),I52,NA())</f>
        <v>5.2437962962963001</v>
      </c>
      <c r="AB71" s="27">
        <f>IF(ISNUMBER(J52),J52,NA())</f>
        <v>5.0031344984802404</v>
      </c>
    </row>
    <row r="72" spans="3:28" ht="11.25" customHeight="1" x14ac:dyDescent="0.25">
      <c r="C72" s="39">
        <v>18632</v>
      </c>
      <c r="D72" s="3" t="s">
        <v>137</v>
      </c>
      <c r="E72" s="5"/>
      <c r="F72" s="13">
        <v>497000</v>
      </c>
      <c r="G72" s="56">
        <v>468000</v>
      </c>
      <c r="H72" s="13">
        <v>493600</v>
      </c>
      <c r="I72" s="13">
        <v>525700</v>
      </c>
      <c r="J72" s="13">
        <v>461800</v>
      </c>
      <c r="K72"/>
      <c r="L72"/>
      <c r="M72"/>
      <c r="N72"/>
      <c r="O72"/>
      <c r="P72" s="10"/>
      <c r="S72" s="25" t="s">
        <v>271</v>
      </c>
      <c r="T72" s="25">
        <v>4082886</v>
      </c>
    </row>
    <row r="73" spans="3:28" ht="11.25" customHeight="1" x14ac:dyDescent="0.25">
      <c r="C73" s="39">
        <v>18636</v>
      </c>
      <c r="D73" s="3" t="s">
        <v>138</v>
      </c>
      <c r="F73" s="13">
        <v>295000</v>
      </c>
      <c r="G73" s="56">
        <v>272700</v>
      </c>
      <c r="H73" s="13">
        <v>249100</v>
      </c>
      <c r="I73" s="13">
        <v>239500</v>
      </c>
      <c r="J73" s="13">
        <v>217400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1780700</v>
      </c>
      <c r="G75" s="56">
        <v>1448000</v>
      </c>
      <c r="H75" s="13">
        <v>1495200</v>
      </c>
      <c r="I75" s="13">
        <v>1544200</v>
      </c>
      <c r="J75" s="13">
        <v>1442300</v>
      </c>
      <c r="K75"/>
      <c r="L75"/>
      <c r="M75"/>
      <c r="N75"/>
      <c r="O75"/>
      <c r="P75" s="10"/>
      <c r="S75" s="25" t="s">
        <v>16</v>
      </c>
      <c r="T75" s="25">
        <v>4056958</v>
      </c>
    </row>
    <row r="76" spans="3:28" ht="11.25" customHeight="1" x14ac:dyDescent="0.25">
      <c r="C76" s="39">
        <v>6200</v>
      </c>
      <c r="D76" s="3" t="s">
        <v>141</v>
      </c>
      <c r="F76" s="13">
        <v>662400</v>
      </c>
      <c r="G76" s="56">
        <v>584300</v>
      </c>
      <c r="H76" s="13">
        <v>525700</v>
      </c>
      <c r="I76" s="13">
        <v>540000</v>
      </c>
      <c r="J76" s="13">
        <v>526400</v>
      </c>
      <c r="K76"/>
      <c r="L76"/>
      <c r="M76"/>
      <c r="N76"/>
      <c r="O76"/>
      <c r="P76" s="10"/>
      <c r="S76" s="25" t="s">
        <v>312</v>
      </c>
      <c r="T76" s="25">
        <v>4246977</v>
      </c>
    </row>
    <row r="77" spans="3:28" ht="11.25" customHeight="1" x14ac:dyDescent="0.25">
      <c r="C77" s="39">
        <v>28017</v>
      </c>
      <c r="D77" s="3" t="s">
        <v>150</v>
      </c>
      <c r="E77"/>
      <c r="F77" s="13">
        <v>674000</v>
      </c>
      <c r="G77" s="56">
        <v>584300</v>
      </c>
      <c r="H77" s="13">
        <v>525700</v>
      </c>
      <c r="I77" s="13">
        <v>540000</v>
      </c>
      <c r="J77" s="13">
        <v>560000</v>
      </c>
      <c r="K77"/>
      <c r="L77"/>
      <c r="M77"/>
      <c r="N77"/>
      <c r="O77"/>
      <c r="P77" s="10"/>
      <c r="S77" s="25" t="s">
        <v>272</v>
      </c>
      <c r="T77" s="25">
        <v>4142320</v>
      </c>
    </row>
    <row r="78" spans="3:28" ht="11.25" customHeight="1" x14ac:dyDescent="0.25">
      <c r="C78" s="39">
        <v>4424</v>
      </c>
      <c r="D78" s="3" t="s">
        <v>142</v>
      </c>
      <c r="F78" s="13">
        <v>241500</v>
      </c>
      <c r="G78" s="56">
        <v>193100</v>
      </c>
      <c r="H78" s="13">
        <v>157500</v>
      </c>
      <c r="I78" s="13">
        <v>172600</v>
      </c>
      <c r="J78" s="13">
        <v>185600</v>
      </c>
      <c r="K78"/>
      <c r="L78"/>
      <c r="M78"/>
      <c r="N78"/>
      <c r="O78"/>
      <c r="P78" s="10"/>
      <c r="S78" s="25" t="s">
        <v>273</v>
      </c>
      <c r="T78" s="25">
        <v>4237697</v>
      </c>
    </row>
    <row r="79" spans="3:28" ht="11.25" customHeight="1" x14ac:dyDescent="0.25">
      <c r="C79" s="39">
        <v>4427</v>
      </c>
      <c r="D79" s="3" t="s">
        <v>143</v>
      </c>
      <c r="F79" s="13">
        <v>-600</v>
      </c>
      <c r="G79" s="56">
        <v>9400</v>
      </c>
      <c r="H79" s="13">
        <v>-4700</v>
      </c>
      <c r="I79" s="13">
        <v>20400</v>
      </c>
      <c r="J79" s="13">
        <v>48100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242100</v>
      </c>
      <c r="G81" s="93">
        <v>183700</v>
      </c>
      <c r="H81" s="92">
        <v>162200</v>
      </c>
      <c r="I81" s="92">
        <v>152200</v>
      </c>
      <c r="J81" s="92">
        <v>137500</v>
      </c>
      <c r="K81"/>
      <c r="L81"/>
      <c r="M81"/>
      <c r="N81"/>
      <c r="O81"/>
      <c r="P81" s="10"/>
      <c r="S81" s="25" t="s">
        <v>275</v>
      </c>
      <c r="T81" s="25">
        <v>4276419</v>
      </c>
    </row>
    <row r="82" spans="3:20" ht="11.25" customHeight="1" x14ac:dyDescent="0.25">
      <c r="C82" s="39">
        <v>833</v>
      </c>
      <c r="D82" s="94" t="s">
        <v>146</v>
      </c>
      <c r="E82" s="95"/>
      <c r="F82" s="96">
        <v>242100</v>
      </c>
      <c r="G82" s="97">
        <v>183700</v>
      </c>
      <c r="H82" s="96">
        <v>162200</v>
      </c>
      <c r="I82" s="96">
        <v>152200</v>
      </c>
      <c r="J82" s="96">
        <v>137500</v>
      </c>
      <c r="K82"/>
      <c r="L82"/>
      <c r="M82"/>
      <c r="N82"/>
      <c r="O82"/>
      <c r="P82" s="10"/>
      <c r="S82" s="25" t="s">
        <v>17</v>
      </c>
      <c r="T82" s="25">
        <v>4057059</v>
      </c>
    </row>
    <row r="83" spans="3:20" ht="11.25" customHeight="1" x14ac:dyDescent="0.25">
      <c r="C83" s="39">
        <v>47814</v>
      </c>
      <c r="D83" s="32" t="s">
        <v>190</v>
      </c>
      <c r="F83" s="13">
        <v>3100</v>
      </c>
      <c r="G83" s="56">
        <v>2900</v>
      </c>
      <c r="H83" s="13">
        <v>3600</v>
      </c>
      <c r="I83" s="13">
        <v>5000</v>
      </c>
      <c r="J83" s="13">
        <v>12800</v>
      </c>
      <c r="K83" s="16"/>
      <c r="L83"/>
      <c r="M83"/>
      <c r="N83"/>
      <c r="O83"/>
      <c r="P83" s="10"/>
      <c r="S83" s="25" t="s">
        <v>18</v>
      </c>
      <c r="T83" s="25">
        <v>4057141</v>
      </c>
    </row>
    <row r="84" spans="3:20" ht="11.25" customHeight="1" x14ac:dyDescent="0.25">
      <c r="C84" s="39">
        <v>47813</v>
      </c>
      <c r="D84" s="29" t="s">
        <v>191</v>
      </c>
      <c r="E84"/>
      <c r="F84" s="13">
        <v>239000</v>
      </c>
      <c r="G84" s="56">
        <v>180800</v>
      </c>
      <c r="H84" s="13">
        <v>158600</v>
      </c>
      <c r="I84" s="13">
        <v>147200</v>
      </c>
      <c r="J84" s="13">
        <v>124700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668500</v>
      </c>
      <c r="G87" s="56">
        <v>428000</v>
      </c>
      <c r="H87" s="13">
        <v>354100</v>
      </c>
      <c r="I87" s="13">
        <v>414500</v>
      </c>
      <c r="J87" s="13">
        <v>380400</v>
      </c>
      <c r="K87"/>
      <c r="L87"/>
      <c r="M87"/>
      <c r="N87"/>
      <c r="O87"/>
      <c r="P87" s="10"/>
      <c r="S87" s="25" t="s">
        <v>21</v>
      </c>
      <c r="T87" s="25">
        <v>4057039</v>
      </c>
    </row>
    <row r="88" spans="3:20" ht="11.25" customHeight="1" x14ac:dyDescent="0.25">
      <c r="C88" s="39">
        <v>18807</v>
      </c>
      <c r="D88" s="3" t="s">
        <v>152</v>
      </c>
      <c r="E88"/>
      <c r="F88" s="13">
        <v>7480200</v>
      </c>
      <c r="G88" s="56">
        <v>7136700</v>
      </c>
      <c r="H88" s="13">
        <v>7135700</v>
      </c>
      <c r="I88" s="13">
        <v>6871800</v>
      </c>
      <c r="J88" s="13">
        <v>6632000</v>
      </c>
      <c r="K88"/>
      <c r="L88"/>
      <c r="M88"/>
      <c r="N88"/>
      <c r="O88"/>
      <c r="P88" s="10"/>
      <c r="S88" s="25" t="s">
        <v>22</v>
      </c>
      <c r="T88" s="25">
        <v>4057113</v>
      </c>
    </row>
    <row r="89" spans="3:20" ht="11.25" customHeight="1" x14ac:dyDescent="0.25">
      <c r="C89" s="39">
        <v>18851</v>
      </c>
      <c r="D89" s="3" t="s">
        <v>153</v>
      </c>
      <c r="E89"/>
      <c r="F89" s="13">
        <v>1100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31400</v>
      </c>
      <c r="G90" s="56">
        <v>28000</v>
      </c>
      <c r="H90" s="13">
        <v>25100</v>
      </c>
      <c r="I90" s="13">
        <v>22100</v>
      </c>
      <c r="J90" s="13">
        <v>19400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9325700</v>
      </c>
      <c r="G92" s="97">
        <v>8154100</v>
      </c>
      <c r="H92" s="96">
        <v>7832200</v>
      </c>
      <c r="I92" s="96">
        <v>7628300</v>
      </c>
      <c r="J92" s="96">
        <v>7342900</v>
      </c>
      <c r="K92"/>
      <c r="L92"/>
      <c r="M92"/>
      <c r="N92"/>
      <c r="O92"/>
      <c r="P92" s="10"/>
      <c r="S92" s="25" t="s">
        <v>24</v>
      </c>
      <c r="T92" s="25">
        <v>4004172</v>
      </c>
    </row>
    <row r="93" spans="3:20" ht="11.25" customHeight="1" x14ac:dyDescent="0.25">
      <c r="C93" s="39">
        <v>6361</v>
      </c>
      <c r="D93" s="3" t="s">
        <v>157</v>
      </c>
      <c r="E93"/>
      <c r="F93" s="13">
        <v>538700</v>
      </c>
      <c r="G93" s="56">
        <v>763600</v>
      </c>
      <c r="H93" s="13">
        <v>674700</v>
      </c>
      <c r="I93" s="13">
        <v>512900</v>
      </c>
      <c r="J93" s="13">
        <v>598600</v>
      </c>
      <c r="K93"/>
      <c r="L93"/>
      <c r="M93"/>
      <c r="N93"/>
      <c r="O93"/>
      <c r="P93" s="10"/>
      <c r="S93" s="25" t="s">
        <v>25</v>
      </c>
      <c r="T93" s="25">
        <v>4000672</v>
      </c>
    </row>
    <row r="94" spans="3:20" ht="11.25" customHeight="1" x14ac:dyDescent="0.25">
      <c r="C94" s="39">
        <v>6148</v>
      </c>
      <c r="D94" s="3" t="s">
        <v>158</v>
      </c>
      <c r="E94"/>
      <c r="F94" s="13">
        <v>3505600</v>
      </c>
      <c r="G94" s="56">
        <v>2618900</v>
      </c>
      <c r="H94" s="13">
        <v>2616200</v>
      </c>
      <c r="I94" s="13">
        <v>2704300</v>
      </c>
      <c r="J94" s="13">
        <v>2496000</v>
      </c>
      <c r="K94"/>
      <c r="L94"/>
      <c r="M94"/>
      <c r="N94"/>
      <c r="O94"/>
      <c r="P94" s="10"/>
      <c r="S94" s="25" t="s">
        <v>26</v>
      </c>
      <c r="T94" s="25">
        <v>4059402</v>
      </c>
    </row>
    <row r="95" spans="3:20" ht="11.25" customHeight="1" x14ac:dyDescent="0.25">
      <c r="C95" s="39">
        <v>18082</v>
      </c>
      <c r="D95" s="3" t="s">
        <v>159</v>
      </c>
      <c r="E95"/>
      <c r="F95" s="13">
        <v>216800</v>
      </c>
      <c r="G95" s="56">
        <v>243300</v>
      </c>
      <c r="H95" s="13">
        <v>235800</v>
      </c>
      <c r="I95" s="13">
        <v>242700</v>
      </c>
      <c r="J95" s="13">
        <v>180200</v>
      </c>
      <c r="K95"/>
      <c r="L95"/>
      <c r="M95"/>
      <c r="N95"/>
      <c r="O95"/>
      <c r="P95" s="10"/>
      <c r="S95" s="25" t="s">
        <v>27</v>
      </c>
      <c r="T95" s="25">
        <v>4057080</v>
      </c>
    </row>
    <row r="96" spans="3:20" ht="11.25" customHeight="1" x14ac:dyDescent="0.25">
      <c r="C96" s="39">
        <v>845</v>
      </c>
      <c r="D96" s="3" t="s">
        <v>173</v>
      </c>
      <c r="E96"/>
      <c r="F96" s="13">
        <v>3530700</v>
      </c>
      <c r="G96" s="56">
        <v>2903300</v>
      </c>
      <c r="H96" s="13">
        <v>2832600</v>
      </c>
      <c r="I96" s="13">
        <v>2774200</v>
      </c>
      <c r="J96" s="13">
        <v>2651600</v>
      </c>
      <c r="K96"/>
      <c r="L96"/>
      <c r="M96"/>
      <c r="N96"/>
      <c r="O96"/>
      <c r="P96" s="10"/>
      <c r="S96" s="25" t="s">
        <v>28</v>
      </c>
      <c r="T96" s="25">
        <v>4057041</v>
      </c>
    </row>
    <row r="97" spans="3:20" ht="11.25" customHeight="1" x14ac:dyDescent="0.25">
      <c r="C97" s="39">
        <v>49691</v>
      </c>
      <c r="D97" s="32" t="s">
        <v>192</v>
      </c>
      <c r="E97"/>
      <c r="F97" s="13">
        <v>3149900</v>
      </c>
      <c r="G97" s="56">
        <v>2626100</v>
      </c>
      <c r="H97" s="13">
        <v>2440500</v>
      </c>
      <c r="I97" s="13">
        <v>2315300</v>
      </c>
      <c r="J97" s="13">
        <v>2234900</v>
      </c>
      <c r="K97"/>
      <c r="L97"/>
      <c r="M97"/>
      <c r="N97"/>
      <c r="O97"/>
      <c r="P97" s="10"/>
      <c r="S97" s="25" t="s">
        <v>431</v>
      </c>
      <c r="T97" s="25">
        <v>4072145</v>
      </c>
    </row>
    <row r="98" spans="3:20" ht="11.25" customHeight="1" x14ac:dyDescent="0.25">
      <c r="C98" s="48">
        <v>47772</v>
      </c>
      <c r="D98" s="99" t="s">
        <v>193</v>
      </c>
      <c r="E98" s="10"/>
      <c r="F98" s="92">
        <v>-100</v>
      </c>
      <c r="G98" s="93">
        <v>1600</v>
      </c>
      <c r="H98" s="92">
        <v>600</v>
      </c>
      <c r="I98" s="92">
        <v>300</v>
      </c>
      <c r="J98" s="92">
        <v>-400</v>
      </c>
      <c r="K98"/>
      <c r="L98"/>
      <c r="M98"/>
      <c r="N98"/>
      <c r="O98"/>
      <c r="P98" s="10"/>
      <c r="S98" s="25" t="s">
        <v>29</v>
      </c>
      <c r="T98" s="25">
        <v>4057081</v>
      </c>
    </row>
    <row r="99" spans="3:20" ht="11.25" customHeight="1" x14ac:dyDescent="0.25">
      <c r="C99" s="39">
        <v>3800</v>
      </c>
      <c r="D99" s="94" t="s">
        <v>160</v>
      </c>
      <c r="E99" s="95"/>
      <c r="F99" s="96">
        <v>3149800</v>
      </c>
      <c r="G99" s="97">
        <v>2627700</v>
      </c>
      <c r="H99" s="96">
        <v>2441100</v>
      </c>
      <c r="I99" s="96">
        <v>2315600</v>
      </c>
      <c r="J99" s="96">
        <v>2234500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6680500</v>
      </c>
      <c r="G101" s="56">
        <v>5531000</v>
      </c>
      <c r="H101" s="13">
        <v>5273700</v>
      </c>
      <c r="I101" s="13">
        <v>5089800</v>
      </c>
      <c r="J101" s="13">
        <v>4886100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96800</v>
      </c>
      <c r="G104" s="56">
        <v>356300</v>
      </c>
      <c r="H104" s="13">
        <v>339800</v>
      </c>
      <c r="I104" s="13">
        <v>504800</v>
      </c>
      <c r="J104" s="13">
        <v>444700</v>
      </c>
      <c r="K104"/>
      <c r="L104"/>
      <c r="M104"/>
      <c r="N104"/>
      <c r="O104"/>
      <c r="P104" s="10"/>
      <c r="S104" s="25" t="s">
        <v>410</v>
      </c>
      <c r="T104" s="25">
        <v>4057043</v>
      </c>
    </row>
    <row r="105" spans="3:20" ht="11.25" customHeight="1" x14ac:dyDescent="0.25">
      <c r="C105" s="39">
        <v>4993</v>
      </c>
      <c r="D105" s="3" t="s">
        <v>168</v>
      </c>
      <c r="E105"/>
      <c r="F105" s="13">
        <v>-920700</v>
      </c>
      <c r="G105" s="56">
        <v>-392600</v>
      </c>
      <c r="H105" s="13">
        <v>-330200</v>
      </c>
      <c r="I105" s="13">
        <v>-528900</v>
      </c>
      <c r="J105" s="13">
        <v>-220600</v>
      </c>
      <c r="K105"/>
      <c r="L105"/>
      <c r="M105"/>
      <c r="N105"/>
      <c r="O105"/>
      <c r="P105" s="10"/>
      <c r="S105" s="25" t="s">
        <v>261</v>
      </c>
      <c r="T105" s="25">
        <v>4057083</v>
      </c>
    </row>
    <row r="106" spans="3:20" ht="11.25" customHeight="1" x14ac:dyDescent="0.25">
      <c r="C106" s="39">
        <v>4992</v>
      </c>
      <c r="D106" s="3" t="s">
        <v>169</v>
      </c>
      <c r="E106"/>
      <c r="F106" s="13">
        <v>861900</v>
      </c>
      <c r="G106" s="56">
        <v>47900</v>
      </c>
      <c r="H106" s="13">
        <v>-32500</v>
      </c>
      <c r="I106" s="13">
        <v>47000</v>
      </c>
      <c r="J106" s="13">
        <v>-232800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38000</v>
      </c>
      <c r="G108" s="56">
        <v>11600</v>
      </c>
      <c r="H108" s="13">
        <v>-22900</v>
      </c>
      <c r="I108" s="13">
        <v>22900</v>
      </c>
      <c r="J108" s="13">
        <v>-8700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2.7084096623437599</v>
      </c>
      <c r="G111" s="55">
        <v>2.28808796122581</v>
      </c>
      <c r="H111" s="14">
        <v>2.09813841957271</v>
      </c>
      <c r="I111" s="14">
        <v>2.0032707804793</v>
      </c>
      <c r="J111" s="14">
        <v>1.8260079979150301</v>
      </c>
      <c r="K111"/>
      <c r="L111"/>
      <c r="M111"/>
      <c r="N111"/>
      <c r="O111"/>
      <c r="P111" s="10"/>
      <c r="S111" s="25" t="s">
        <v>291</v>
      </c>
      <c r="T111" s="25">
        <v>4062444</v>
      </c>
    </row>
    <row r="112" spans="3:20" ht="11.25" customHeight="1" x14ac:dyDescent="0.25">
      <c r="C112" s="39">
        <v>284</v>
      </c>
      <c r="D112" s="3" t="s">
        <v>166</v>
      </c>
      <c r="E112"/>
      <c r="F112" s="14">
        <v>8.2802847309805294</v>
      </c>
      <c r="G112" s="55">
        <v>7.2659672299736</v>
      </c>
      <c r="H112" s="14">
        <v>6.8741556962360599</v>
      </c>
      <c r="I112" s="14">
        <v>6.7204256563950597</v>
      </c>
      <c r="J112" s="14">
        <v>6.188501763723</v>
      </c>
      <c r="K112"/>
      <c r="L112"/>
      <c r="M112"/>
      <c r="N112"/>
      <c r="O112"/>
      <c r="P112" s="10"/>
      <c r="S112" s="25" t="s">
        <v>36</v>
      </c>
      <c r="T112" s="25">
        <v>4057103</v>
      </c>
    </row>
    <row r="113" spans="2:20" ht="11.25" customHeight="1" x14ac:dyDescent="0.25">
      <c r="C113" s="39">
        <v>18791</v>
      </c>
      <c r="D113" s="76" t="s">
        <v>172</v>
      </c>
      <c r="E113" s="61"/>
      <c r="F113" s="100">
        <v>3.8930262007417</v>
      </c>
      <c r="G113" s="101">
        <v>3.4144426089724398</v>
      </c>
      <c r="H113" s="100">
        <v>3.14317481003122</v>
      </c>
      <c r="I113" s="100">
        <v>2.9864291127784099</v>
      </c>
      <c r="J113" s="100">
        <v>2.8318328909667101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F795206-55D6-4EA8-B009-E9B1DB51F77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515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3F81A-7DE0-4EFF-87B8-23FA5F7C26F7}">
  <sheetPr>
    <outlinePr summaryRight="0"/>
    <pageSetUpPr autoPageBreaks="0"/>
  </sheetPr>
  <dimension ref="A1:AB460"/>
  <sheetViews>
    <sheetView showGridLines="0" zoomScaleNormal="100" workbookViewId="0">
      <selection activeCell="G10" sqref="G10:J10"/>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118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Unitil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_xll.SNL.Clients.Office.Excel.Functions.SNLTable(1,'SWEPCO (2)'!F20:G20,'SWEPCO (2)'!C24:C35,'SWEPCO (2)'!F21:G21,,"Options:Curr=USD,Mag=SNLstandard,ConvMethod=SNLrecommended")</f>
        <v>SNLTable</v>
      </c>
      <c r="D20" s="10"/>
      <c r="E20" s="10"/>
      <c r="F20" s="22">
        <f>VLOOKUP(V40,S:T,2,FALSE)</f>
        <v>4056953</v>
      </c>
      <c r="G20" s="51">
        <f>F20</f>
        <v>4056953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Unitil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44778</v>
      </c>
      <c r="G26" s="78">
        <v>44777</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_xll.SNL.Clients.Office.Excel.Functions.SNLTable(1,'SWEPCO (2)'!F36:J36,'SWEPCO (2)'!C41:C113,'SWEPCO (2)'!F37:J37,,"Options:Curr=USD,Mag=SNLstandard,ConvMethod=SNLrecommended")</f>
        <v>SNLTable</v>
      </c>
      <c r="E36"/>
      <c r="F36" s="11">
        <f>F20</f>
        <v>4056953</v>
      </c>
      <c r="G36" s="54">
        <f>F20</f>
        <v>4056953</v>
      </c>
      <c r="H36" s="11">
        <f>F20</f>
        <v>4056953</v>
      </c>
      <c r="I36" s="11">
        <f>F20</f>
        <v>4056953</v>
      </c>
      <c r="J36" s="11">
        <f>F20</f>
        <v>4056953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Unitil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43.797003866797702</v>
      </c>
      <c r="G42" s="55">
        <v>39.647999152001702</v>
      </c>
      <c r="H42" s="31">
        <v>41.989073475303798</v>
      </c>
      <c r="I42" s="14">
        <v>41.5159039848646</v>
      </c>
      <c r="J42" s="14">
        <v>42.6075949367089</v>
      </c>
      <c r="K42"/>
      <c r="L42"/>
      <c r="M42"/>
      <c r="N42"/>
      <c r="O42"/>
      <c r="P42" s="10"/>
      <c r="S42" s="25" t="s">
        <v>335</v>
      </c>
      <c r="T42" s="25">
        <v>4056935</v>
      </c>
      <c r="V42" s="8" t="str">
        <f>_xll.SNL.Clients.Office.Excel.Functions.SNLTable(1,'SWEPCO (2)'!X42,'SWEPCO (2)'!W48:W56,'SWEPCO (2)'!X43,,"Options:Curr=USD,Mag=SNLstandard,ConvMethod=SNLrecommended")</f>
        <v>SNLTable</v>
      </c>
      <c r="W42" s="3"/>
      <c r="X42" s="7">
        <f>F36</f>
        <v>4056953</v>
      </c>
    </row>
    <row r="43" spans="3:24" ht="11.25" customHeight="1" x14ac:dyDescent="0.25">
      <c r="C43" s="39">
        <v>18869</v>
      </c>
      <c r="D43" s="3" t="s">
        <v>196</v>
      </c>
      <c r="E43"/>
      <c r="F43" s="14">
        <v>0</v>
      </c>
      <c r="G43" s="55">
        <v>0</v>
      </c>
      <c r="H43" s="31">
        <v>2.22990299921953E-2</v>
      </c>
      <c r="I43" s="14">
        <v>2.3649048125812901E-2</v>
      </c>
      <c r="J43" s="14">
        <v>2.53164556962025E-2</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56.183456983585202</v>
      </c>
      <c r="G44" s="55">
        <v>60.3316162725989</v>
      </c>
      <c r="H44" s="31">
        <v>57.988627494703998</v>
      </c>
      <c r="I44" s="14">
        <v>58.460446967009602</v>
      </c>
      <c r="J44" s="14">
        <v>57.367088607594901</v>
      </c>
      <c r="K44"/>
      <c r="L44"/>
      <c r="M44"/>
      <c r="N44"/>
      <c r="O44"/>
      <c r="P44" s="10"/>
      <c r="S44" s="25" t="s">
        <v>408</v>
      </c>
      <c r="T44" s="25">
        <v>4024697</v>
      </c>
      <c r="V44" s="3"/>
      <c r="W44" s="3"/>
      <c r="X44" s="7">
        <v>1</v>
      </c>
    </row>
    <row r="45" spans="3:24" ht="11.25" customHeight="1" x14ac:dyDescent="0.25">
      <c r="C45" s="39">
        <v>18861</v>
      </c>
      <c r="D45" s="3" t="s">
        <v>163</v>
      </c>
      <c r="E45"/>
      <c r="F45" s="14">
        <v>48.953971625246901</v>
      </c>
      <c r="G45" s="55">
        <v>53.716821555465401</v>
      </c>
      <c r="H45" s="31">
        <v>49.124763072806303</v>
      </c>
      <c r="I45" s="14">
        <v>46.127468369398102</v>
      </c>
      <c r="J45" s="14">
        <v>48.354430379746802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2.8602941176470602</v>
      </c>
      <c r="G47" s="55">
        <v>2.7045454545454501</v>
      </c>
      <c r="H47" s="14">
        <v>2.74812030075188</v>
      </c>
      <c r="I47" s="14">
        <v>2.6969696969696999</v>
      </c>
      <c r="J47" s="14">
        <v>2.9568627450980398</v>
      </c>
      <c r="K47"/>
      <c r="L47"/>
      <c r="M47"/>
      <c r="N47"/>
      <c r="O47"/>
      <c r="P47" s="10"/>
      <c r="S47" s="25" t="s">
        <v>215</v>
      </c>
      <c r="T47" s="25">
        <v>4056955</v>
      </c>
      <c r="V47" s="3"/>
      <c r="W47" s="3"/>
      <c r="X47" s="7"/>
    </row>
    <row r="48" spans="3:24" ht="11.25" customHeight="1" x14ac:dyDescent="0.25">
      <c r="C48" s="39">
        <v>18778</v>
      </c>
      <c r="D48" s="3" t="s">
        <v>197</v>
      </c>
      <c r="E48"/>
      <c r="F48" s="14">
        <v>2.8602941176470602</v>
      </c>
      <c r="G48" s="55">
        <v>2.7045454545454501</v>
      </c>
      <c r="H48" s="14">
        <v>2.74812030075188</v>
      </c>
      <c r="I48" s="14">
        <v>2.6969696969696999</v>
      </c>
      <c r="J48" s="14">
        <v>2.9568627450980398</v>
      </c>
      <c r="K48" s="4"/>
      <c r="L48" s="4"/>
      <c r="M48" s="4"/>
      <c r="N48" s="4"/>
      <c r="O48" s="4"/>
      <c r="P48" s="44"/>
      <c r="Q48" s="44"/>
      <c r="S48" s="25" t="s">
        <v>5</v>
      </c>
      <c r="T48" s="25">
        <v>4022309</v>
      </c>
      <c r="V48" s="17" t="s">
        <v>174</v>
      </c>
      <c r="W48" s="114">
        <v>7597</v>
      </c>
      <c r="X48" s="20">
        <v>72400</v>
      </c>
    </row>
    <row r="49" spans="3:28" ht="11.25" customHeight="1" x14ac:dyDescent="0.25">
      <c r="C49" s="39">
        <v>7270</v>
      </c>
      <c r="D49" s="3" t="s">
        <v>148</v>
      </c>
      <c r="E49"/>
      <c r="F49" s="14">
        <v>5.1034482758620703</v>
      </c>
      <c r="G49" s="55">
        <v>4.9390243902439002</v>
      </c>
      <c r="H49" s="14">
        <v>5.4897959183673501</v>
      </c>
      <c r="I49" s="14">
        <v>4.7016129032258096</v>
      </c>
      <c r="J49" s="14">
        <v>4.9243697478991599</v>
      </c>
      <c r="K49"/>
      <c r="L49"/>
      <c r="M49"/>
      <c r="N49"/>
      <c r="O49"/>
      <c r="P49" s="10"/>
      <c r="S49" s="25" t="s">
        <v>6</v>
      </c>
      <c r="T49" s="25">
        <v>4057038</v>
      </c>
      <c r="V49" s="17" t="s">
        <v>175</v>
      </c>
      <c r="W49" s="114">
        <v>7598</v>
      </c>
      <c r="X49" s="20">
        <v>7007</v>
      </c>
    </row>
    <row r="50" spans="3:28" ht="11.25" customHeight="1" x14ac:dyDescent="0.25">
      <c r="C50" s="39">
        <v>11512</v>
      </c>
      <c r="D50" s="3" t="s">
        <v>198</v>
      </c>
      <c r="E50"/>
      <c r="F50" s="14">
        <v>5.1034482758620703</v>
      </c>
      <c r="G50" s="55">
        <v>4.9390243902439002</v>
      </c>
      <c r="H50" s="14">
        <v>4.9428571428571404</v>
      </c>
      <c r="I50" s="14">
        <v>4.7016129032258096</v>
      </c>
      <c r="J50" s="14">
        <v>4.9243697478991599</v>
      </c>
      <c r="K50"/>
      <c r="L50"/>
      <c r="M50"/>
      <c r="N50"/>
      <c r="O50"/>
      <c r="P50" s="10"/>
      <c r="S50" s="25" t="s">
        <v>269</v>
      </c>
      <c r="T50" s="25">
        <v>4135391</v>
      </c>
      <c r="V50" s="18" t="s">
        <v>176</v>
      </c>
      <c r="W50" s="115">
        <v>7599</v>
      </c>
      <c r="X50" s="20">
        <v>6952</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5019</v>
      </c>
    </row>
    <row r="52" spans="3:28" ht="11.25" customHeight="1" x14ac:dyDescent="0.25">
      <c r="C52" s="39">
        <v>18788</v>
      </c>
      <c r="D52" s="3" t="s">
        <v>210</v>
      </c>
      <c r="E52"/>
      <c r="F52" s="14">
        <v>4.2372597597597599</v>
      </c>
      <c r="G52" s="55">
        <v>4.4385164609053502</v>
      </c>
      <c r="H52" s="14">
        <v>3.5690520446096698</v>
      </c>
      <c r="I52" s="14">
        <v>3.9146655231560898</v>
      </c>
      <c r="J52" s="14">
        <v>3.7071245733788398</v>
      </c>
      <c r="K52"/>
      <c r="L52"/>
      <c r="M52"/>
      <c r="N52"/>
      <c r="O52"/>
      <c r="P52" s="10"/>
      <c r="S52" s="25" t="s">
        <v>7</v>
      </c>
      <c r="T52" s="25">
        <v>4007308</v>
      </c>
      <c r="V52" s="19" t="s">
        <v>178</v>
      </c>
      <c r="W52" s="114">
        <v>7601</v>
      </c>
      <c r="X52" s="20">
        <v>38000</v>
      </c>
    </row>
    <row r="53" spans="3:28" ht="11.25" customHeight="1" x14ac:dyDescent="0.25">
      <c r="C53" s="39">
        <v>18794</v>
      </c>
      <c r="D53" s="3" t="s">
        <v>199</v>
      </c>
      <c r="E53"/>
      <c r="F53" s="14">
        <v>4.9348659003831399</v>
      </c>
      <c r="G53" s="55">
        <v>4.7723577235772403</v>
      </c>
      <c r="H53" s="14">
        <v>4.8</v>
      </c>
      <c r="I53" s="14">
        <v>4.07258064516129</v>
      </c>
      <c r="J53" s="14">
        <v>5.1008403361344499</v>
      </c>
      <c r="K53"/>
      <c r="L53"/>
      <c r="M53"/>
      <c r="N53"/>
      <c r="O53"/>
      <c r="P53" s="10"/>
      <c r="S53" s="25" t="s">
        <v>217</v>
      </c>
      <c r="T53" s="25">
        <v>4272394</v>
      </c>
      <c r="V53" s="17" t="s">
        <v>179</v>
      </c>
      <c r="W53" s="114">
        <v>7602</v>
      </c>
      <c r="X53" s="20">
        <v>444400</v>
      </c>
    </row>
    <row r="54" spans="3:28" ht="11.25" customHeight="1" x14ac:dyDescent="0.25">
      <c r="C54" s="39">
        <v>18792</v>
      </c>
      <c r="D54" s="3" t="s">
        <v>200</v>
      </c>
      <c r="E54"/>
      <c r="F54" s="14">
        <v>18.0013217505931</v>
      </c>
      <c r="G54" s="55">
        <v>16.874358809133799</v>
      </c>
      <c r="H54" s="14">
        <v>18.956852329245098</v>
      </c>
      <c r="I54" s="14">
        <v>16.343520648482901</v>
      </c>
      <c r="J54" s="14">
        <v>22.072616376086099</v>
      </c>
      <c r="K54"/>
      <c r="L54"/>
      <c r="M54"/>
      <c r="N54"/>
      <c r="O54"/>
      <c r="P54" s="10"/>
      <c r="S54" s="25" t="s">
        <v>8</v>
      </c>
      <c r="T54" s="25">
        <v>4006321</v>
      </c>
      <c r="V54" s="26" t="s">
        <v>183</v>
      </c>
      <c r="W54" s="116"/>
      <c r="X54" s="20"/>
    </row>
    <row r="55" spans="3:28" ht="11.25" customHeight="1" x14ac:dyDescent="0.25">
      <c r="C55" s="39">
        <v>11576</v>
      </c>
      <c r="D55" s="3" t="s">
        <v>201</v>
      </c>
      <c r="E55"/>
      <c r="F55" s="14">
        <v>5.1302681992337202</v>
      </c>
      <c r="G55" s="55">
        <v>4.0772357723577199</v>
      </c>
      <c r="H55" s="14">
        <v>5.2816326530612203</v>
      </c>
      <c r="I55" s="14">
        <v>4.1653225806451601</v>
      </c>
      <c r="J55" s="14">
        <v>4.6218487394957997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118</v>
      </c>
    </row>
    <row r="57" spans="3:28" ht="11.25" customHeight="1" x14ac:dyDescent="0.25">
      <c r="C57" s="39">
        <v>6419</v>
      </c>
      <c r="D57" s="3" t="s">
        <v>164</v>
      </c>
      <c r="E57"/>
      <c r="F57" s="14">
        <v>0.92046109510086505</v>
      </c>
      <c r="G57" s="55">
        <v>1.0235121234386499</v>
      </c>
      <c r="H57" s="14">
        <v>0.819148936170213</v>
      </c>
      <c r="I57" s="14">
        <v>0.79064935064935105</v>
      </c>
      <c r="J57" s="14">
        <v>1.0019867549668899</v>
      </c>
      <c r="K57"/>
      <c r="L57"/>
      <c r="M57"/>
      <c r="N57"/>
      <c r="O57"/>
      <c r="P57" s="10"/>
      <c r="S57" s="25" t="s">
        <v>338</v>
      </c>
      <c r="T57" s="25">
        <v>4963960</v>
      </c>
    </row>
    <row r="58" spans="3:28" ht="11.25" customHeight="1" x14ac:dyDescent="0.25">
      <c r="C58" s="39">
        <v>4963</v>
      </c>
      <c r="D58" s="3" t="s">
        <v>202</v>
      </c>
      <c r="E58"/>
      <c r="F58" s="14">
        <v>1.28224303232999</v>
      </c>
      <c r="G58" s="55">
        <v>1.5208992805755399</v>
      </c>
      <c r="H58" s="14">
        <v>1.38030785562633</v>
      </c>
      <c r="I58" s="14">
        <v>1.4073441502988899</v>
      </c>
      <c r="J58" s="14">
        <v>1.3456057007125899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72400</v>
      </c>
      <c r="G61" s="56">
        <v>63400</v>
      </c>
      <c r="H61" s="13">
        <v>78300</v>
      </c>
      <c r="I61" s="13">
        <v>104300</v>
      </c>
      <c r="J61" s="13">
        <v>71200</v>
      </c>
      <c r="K61"/>
      <c r="L61"/>
      <c r="M61"/>
      <c r="N61"/>
      <c r="O61"/>
      <c r="P61" s="10"/>
      <c r="S61" s="25" t="s">
        <v>409</v>
      </c>
      <c r="T61" s="25">
        <v>4086899</v>
      </c>
      <c r="V61" s="28" t="s">
        <v>148</v>
      </c>
      <c r="X61" s="27">
        <f>IF(ISNUMBER(F49),F49,NA())</f>
        <v>5.1034482758620703</v>
      </c>
      <c r="Y61" s="27">
        <f>IF(ISNUMBER(G49),G49,NA())</f>
        <v>4.9390243902439002</v>
      </c>
      <c r="Z61" s="27">
        <f>IF(ISNUMBER(H49),H49,NA())</f>
        <v>5.4897959183673501</v>
      </c>
      <c r="AA61" s="27">
        <f>IF(ISNUMBER(I49),I49,NA())</f>
        <v>4.7016129032258096</v>
      </c>
      <c r="AB61" s="27">
        <f>IF(ISNUMBER(J49),J49,NA())</f>
        <v>4.9243697478991599</v>
      </c>
    </row>
    <row r="62" spans="3:28" ht="11.25" customHeight="1" x14ac:dyDescent="0.25">
      <c r="C62" s="39">
        <v>7598</v>
      </c>
      <c r="D62" s="3" t="s">
        <v>204</v>
      </c>
      <c r="E62"/>
      <c r="F62" s="13">
        <v>7007</v>
      </c>
      <c r="G62" s="56">
        <v>23530</v>
      </c>
      <c r="H62" s="13">
        <v>8761</v>
      </c>
      <c r="I62" s="13">
        <v>22335</v>
      </c>
      <c r="J62" s="13">
        <v>21854</v>
      </c>
      <c r="K62"/>
      <c r="L62"/>
      <c r="M62"/>
      <c r="N62"/>
      <c r="O62"/>
      <c r="P62" s="10"/>
      <c r="S62" s="25" t="s">
        <v>11</v>
      </c>
      <c r="T62" s="25">
        <v>4056975</v>
      </c>
      <c r="V62" s="118" t="s">
        <v>187</v>
      </c>
    </row>
    <row r="63" spans="3:28" ht="11.25" customHeight="1" x14ac:dyDescent="0.25">
      <c r="C63" s="39">
        <v>7599</v>
      </c>
      <c r="D63" s="3" t="s">
        <v>205</v>
      </c>
      <c r="E63"/>
      <c r="F63" s="13">
        <v>6952</v>
      </c>
      <c r="G63" s="56">
        <v>6988</v>
      </c>
      <c r="H63" s="13">
        <v>28297</v>
      </c>
      <c r="I63" s="13">
        <v>8693</v>
      </c>
      <c r="J63" s="13">
        <v>22296</v>
      </c>
      <c r="K63"/>
      <c r="L63"/>
      <c r="M63"/>
      <c r="N63"/>
      <c r="O63"/>
      <c r="P63" s="10"/>
      <c r="S63" s="25" t="s">
        <v>270</v>
      </c>
      <c r="T63" s="25">
        <v>4098671</v>
      </c>
      <c r="V63" s="28" t="s">
        <v>188</v>
      </c>
    </row>
    <row r="64" spans="3:28" ht="11.25" customHeight="1" x14ac:dyDescent="0.25">
      <c r="C64" s="39">
        <v>7600</v>
      </c>
      <c r="D64" s="3" t="s">
        <v>206</v>
      </c>
      <c r="E64"/>
      <c r="F64" s="13">
        <v>5019</v>
      </c>
      <c r="G64" s="56">
        <v>7033</v>
      </c>
      <c r="H64" s="13">
        <v>6755</v>
      </c>
      <c r="I64" s="13">
        <v>28232</v>
      </c>
      <c r="J64" s="13">
        <v>8698</v>
      </c>
      <c r="K64"/>
      <c r="L64"/>
      <c r="M64"/>
      <c r="N64"/>
      <c r="O64"/>
      <c r="P64" s="10"/>
      <c r="S64" s="25" t="s">
        <v>395</v>
      </c>
      <c r="T64" s="25">
        <v>4545218</v>
      </c>
      <c r="V64" s="28" t="s">
        <v>189</v>
      </c>
    </row>
    <row r="65" spans="3:28" ht="11.25" customHeight="1" x14ac:dyDescent="0.25">
      <c r="C65" s="39">
        <v>7601</v>
      </c>
      <c r="D65" s="3" t="s">
        <v>207</v>
      </c>
      <c r="E65"/>
      <c r="F65" s="13">
        <v>38000</v>
      </c>
      <c r="G65" s="56">
        <v>7000</v>
      </c>
      <c r="H65" s="13">
        <v>6700</v>
      </c>
      <c r="I65" s="13">
        <v>6714</v>
      </c>
      <c r="J65" s="13">
        <v>28214</v>
      </c>
      <c r="K65"/>
      <c r="L65"/>
      <c r="M65"/>
      <c r="N65"/>
      <c r="O65"/>
      <c r="P65" s="10"/>
      <c r="S65" s="25" t="s">
        <v>218</v>
      </c>
      <c r="T65" s="25">
        <v>4057157</v>
      </c>
      <c r="V65" s="28" t="s">
        <v>164</v>
      </c>
      <c r="X65" s="27">
        <f>IF(ISNUMBER(F57),F57,NA())</f>
        <v>0.92046109510086505</v>
      </c>
      <c r="Y65" s="27">
        <f>IF(ISNUMBER(G57),G57,NA())</f>
        <v>1.0235121234386499</v>
      </c>
      <c r="Z65" s="27">
        <f>IF(ISNUMBER(H57),H57,NA())</f>
        <v>0.819148936170213</v>
      </c>
      <c r="AA65" s="27">
        <f>IF(ISNUMBER(I57),I57,NA())</f>
        <v>0.79064935064935105</v>
      </c>
      <c r="AB65" s="27">
        <f>IF(ISNUMBER(J57),J57,NA())</f>
        <v>1.0019867549668899</v>
      </c>
    </row>
    <row r="66" spans="3:28" ht="11.25" customHeight="1" x14ac:dyDescent="0.25">
      <c r="C66" s="39">
        <v>7602</v>
      </c>
      <c r="D66" s="3" t="s">
        <v>208</v>
      </c>
      <c r="E66"/>
      <c r="F66" s="13">
        <v>444400</v>
      </c>
      <c r="G66" s="56">
        <v>482300</v>
      </c>
      <c r="H66" s="13">
        <v>390500</v>
      </c>
      <c r="I66" s="13">
        <v>327200</v>
      </c>
      <c r="J66" s="13">
        <v>303900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43.797003866797702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473300</v>
      </c>
      <c r="G69" s="56">
        <v>418600</v>
      </c>
      <c r="H69" s="13">
        <v>438200</v>
      </c>
      <c r="I69" s="13">
        <v>444100</v>
      </c>
      <c r="J69" s="13">
        <v>406200</v>
      </c>
      <c r="K69" s="4"/>
      <c r="L69" s="4"/>
      <c r="M69" s="4"/>
      <c r="N69"/>
      <c r="O69"/>
      <c r="P69" s="10"/>
      <c r="S69" s="25" t="s">
        <v>340</v>
      </c>
      <c r="T69" s="25">
        <v>4057049</v>
      </c>
      <c r="V69" s="28" t="str">
        <f>"Total Debt -"</f>
        <v>Total Debt -</v>
      </c>
      <c r="X69" s="47">
        <f>F44</f>
        <v>56.183456983585202</v>
      </c>
    </row>
    <row r="70" spans="3:28" ht="11.25" customHeight="1" x14ac:dyDescent="0.25">
      <c r="C70" s="39">
        <v>18630</v>
      </c>
      <c r="D70" s="3" t="s">
        <v>135</v>
      </c>
      <c r="F70" s="13">
        <v>151100</v>
      </c>
      <c r="G70" s="56">
        <v>134300</v>
      </c>
      <c r="H70" s="13">
        <v>142000</v>
      </c>
      <c r="I70" s="13">
        <v>131400</v>
      </c>
      <c r="J70" s="13">
        <v>114000</v>
      </c>
      <c r="K70"/>
      <c r="L70"/>
      <c r="M70"/>
      <c r="N70"/>
      <c r="O70"/>
      <c r="P70" s="10"/>
      <c r="S70" s="25" t="s">
        <v>14</v>
      </c>
      <c r="T70" s="25">
        <v>4010420</v>
      </c>
      <c r="V70" s="118" t="s">
        <v>211</v>
      </c>
    </row>
    <row r="71" spans="3:28" ht="11.25" customHeight="1" x14ac:dyDescent="0.25">
      <c r="C71" s="39">
        <v>18631</v>
      </c>
      <c r="D71" s="3" t="s">
        <v>136</v>
      </c>
      <c r="F71" s="13">
        <v>91700</v>
      </c>
      <c r="G71" s="56">
        <v>68800</v>
      </c>
      <c r="H71" s="13">
        <v>81200</v>
      </c>
      <c r="I71" s="13">
        <v>99200</v>
      </c>
      <c r="J71" s="13">
        <v>84300</v>
      </c>
      <c r="K71"/>
      <c r="L71"/>
      <c r="M71"/>
      <c r="N71"/>
      <c r="O71"/>
      <c r="P71" s="10"/>
      <c r="S71" s="25" t="s">
        <v>15</v>
      </c>
      <c r="T71" s="25">
        <v>4065694</v>
      </c>
      <c r="V71" s="28" t="s">
        <v>210</v>
      </c>
      <c r="X71" s="27">
        <f>IF(ISNUMBER(F52),F52,NA())</f>
        <v>4.2372597597597599</v>
      </c>
      <c r="Y71" s="27">
        <f>IF(ISNUMBER(G52),G52,NA())</f>
        <v>4.4385164609053502</v>
      </c>
      <c r="Z71" s="27">
        <f>IF(ISNUMBER(H52),H52,NA())</f>
        <v>3.5690520446096698</v>
      </c>
      <c r="AA71" s="27">
        <f>IF(ISNUMBER(I52),I52,NA())</f>
        <v>3.9146655231560898</v>
      </c>
      <c r="AB71" s="27">
        <f>IF(ISNUMBER(J52),J52,NA())</f>
        <v>3.7071245733788398</v>
      </c>
    </row>
    <row r="72" spans="3:28" ht="11.25" customHeight="1" x14ac:dyDescent="0.25">
      <c r="C72" s="39">
        <v>18632</v>
      </c>
      <c r="D72" s="3" t="s">
        <v>137</v>
      </c>
      <c r="E72" s="5"/>
      <c r="F72" s="13">
        <v>68700</v>
      </c>
      <c r="G72" s="56">
        <v>65700</v>
      </c>
      <c r="H72" s="13">
        <v>67200</v>
      </c>
      <c r="I72" s="13">
        <v>69500</v>
      </c>
      <c r="J72" s="13">
        <v>64500</v>
      </c>
      <c r="K72"/>
      <c r="L72"/>
      <c r="M72"/>
      <c r="N72"/>
      <c r="O72"/>
      <c r="P72" s="10"/>
      <c r="S72" s="25" t="s">
        <v>271</v>
      </c>
      <c r="T72" s="25">
        <v>4082886</v>
      </c>
    </row>
    <row r="73" spans="3:28" ht="11.25" customHeight="1" x14ac:dyDescent="0.25">
      <c r="C73" s="39">
        <v>18636</v>
      </c>
      <c r="D73" s="3" t="s">
        <v>138</v>
      </c>
      <c r="F73" s="13">
        <v>59500</v>
      </c>
      <c r="G73" s="56">
        <v>54500</v>
      </c>
      <c r="H73" s="13">
        <v>52000</v>
      </c>
      <c r="I73" s="13">
        <v>50400</v>
      </c>
      <c r="J73" s="13">
        <v>46900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395500</v>
      </c>
      <c r="G75" s="56">
        <v>347200</v>
      </c>
      <c r="H75" s="13">
        <v>365100</v>
      </c>
      <c r="I75" s="13">
        <v>372900</v>
      </c>
      <c r="J75" s="13">
        <v>330800</v>
      </c>
      <c r="K75"/>
      <c r="L75"/>
      <c r="M75"/>
      <c r="N75"/>
      <c r="O75"/>
      <c r="P75" s="10"/>
      <c r="S75" s="25" t="s">
        <v>16</v>
      </c>
      <c r="T75" s="25">
        <v>4056958</v>
      </c>
    </row>
    <row r="76" spans="3:28" ht="11.25" customHeight="1" x14ac:dyDescent="0.25">
      <c r="C76" s="39">
        <v>6200</v>
      </c>
      <c r="D76" s="3" t="s">
        <v>141</v>
      </c>
      <c r="F76" s="13">
        <v>133200</v>
      </c>
      <c r="G76" s="56">
        <v>121500</v>
      </c>
      <c r="H76" s="13">
        <v>134500</v>
      </c>
      <c r="I76" s="13">
        <v>116600</v>
      </c>
      <c r="J76" s="13">
        <v>117200</v>
      </c>
      <c r="K76"/>
      <c r="L76"/>
      <c r="M76"/>
      <c r="N76"/>
      <c r="O76"/>
      <c r="P76" s="10"/>
      <c r="S76" s="25" t="s">
        <v>312</v>
      </c>
      <c r="T76" s="25">
        <v>4246977</v>
      </c>
    </row>
    <row r="77" spans="3:28" ht="11.25" customHeight="1" x14ac:dyDescent="0.25">
      <c r="C77" s="39">
        <v>28017</v>
      </c>
      <c r="D77" s="3" t="s">
        <v>150</v>
      </c>
      <c r="E77"/>
      <c r="F77" s="13">
        <v>133200</v>
      </c>
      <c r="G77" s="56">
        <v>121500</v>
      </c>
      <c r="H77" s="13">
        <v>121100</v>
      </c>
      <c r="I77" s="13">
        <v>116600</v>
      </c>
      <c r="J77" s="13">
        <v>117200</v>
      </c>
      <c r="K77"/>
      <c r="L77"/>
      <c r="M77"/>
      <c r="N77"/>
      <c r="O77"/>
      <c r="P77" s="10"/>
      <c r="S77" s="25" t="s">
        <v>272</v>
      </c>
      <c r="T77" s="25">
        <v>4142320</v>
      </c>
    </row>
    <row r="78" spans="3:28" ht="11.25" customHeight="1" x14ac:dyDescent="0.25">
      <c r="C78" s="39">
        <v>4424</v>
      </c>
      <c r="D78" s="3" t="s">
        <v>142</v>
      </c>
      <c r="F78" s="13">
        <v>47600</v>
      </c>
      <c r="G78" s="56">
        <v>42400</v>
      </c>
      <c r="H78" s="13">
        <v>58000</v>
      </c>
      <c r="I78" s="13">
        <v>41400</v>
      </c>
      <c r="J78" s="13">
        <v>46500</v>
      </c>
      <c r="K78"/>
      <c r="L78"/>
      <c r="M78"/>
      <c r="N78"/>
      <c r="O78"/>
      <c r="P78" s="10"/>
      <c r="S78" s="25" t="s">
        <v>273</v>
      </c>
      <c r="T78" s="25">
        <v>4237697</v>
      </c>
    </row>
    <row r="79" spans="3:28" ht="11.25" customHeight="1" x14ac:dyDescent="0.25">
      <c r="C79" s="39">
        <v>4427</v>
      </c>
      <c r="D79" s="3" t="s">
        <v>143</v>
      </c>
      <c r="F79" s="13">
        <v>11500</v>
      </c>
      <c r="G79" s="56">
        <v>10200</v>
      </c>
      <c r="H79" s="13">
        <v>13800</v>
      </c>
      <c r="I79" s="13">
        <v>8400</v>
      </c>
      <c r="J79" s="13">
        <v>17500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36100</v>
      </c>
      <c r="G81" s="93">
        <v>32200</v>
      </c>
      <c r="H81" s="92">
        <v>44200</v>
      </c>
      <c r="I81" s="92">
        <v>33000</v>
      </c>
      <c r="J81" s="92">
        <v>29000</v>
      </c>
      <c r="K81"/>
      <c r="L81"/>
      <c r="M81"/>
      <c r="N81"/>
      <c r="O81"/>
      <c r="P81" s="10"/>
      <c r="S81" s="25" t="s">
        <v>275</v>
      </c>
      <c r="T81" s="25">
        <v>4276419</v>
      </c>
    </row>
    <row r="82" spans="3:20" ht="11.25" customHeight="1" x14ac:dyDescent="0.25">
      <c r="C82" s="39">
        <v>833</v>
      </c>
      <c r="D82" s="94" t="s">
        <v>146</v>
      </c>
      <c r="E82" s="95"/>
      <c r="F82" s="96">
        <v>36100</v>
      </c>
      <c r="G82" s="97">
        <v>32200</v>
      </c>
      <c r="H82" s="96">
        <v>44200</v>
      </c>
      <c r="I82" s="96">
        <v>33000</v>
      </c>
      <c r="J82" s="96">
        <v>29000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36100</v>
      </c>
      <c r="G84" s="56">
        <v>32200</v>
      </c>
      <c r="H84" s="13">
        <v>44200</v>
      </c>
      <c r="I84" s="13">
        <v>33000</v>
      </c>
      <c r="J84" s="13">
        <v>29000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159700</v>
      </c>
      <c r="G87" s="56">
        <v>139300</v>
      </c>
      <c r="H87" s="13">
        <v>130900</v>
      </c>
      <c r="I87" s="13">
        <v>152200</v>
      </c>
      <c r="J87" s="13">
        <v>151300</v>
      </c>
      <c r="K87"/>
      <c r="L87"/>
      <c r="M87"/>
      <c r="N87"/>
      <c r="O87"/>
      <c r="P87" s="10"/>
      <c r="S87" s="25" t="s">
        <v>21</v>
      </c>
      <c r="T87" s="25">
        <v>4057039</v>
      </c>
    </row>
    <row r="88" spans="3:20" ht="11.25" customHeight="1" x14ac:dyDescent="0.25">
      <c r="C88" s="39">
        <v>18807</v>
      </c>
      <c r="D88" s="3" t="s">
        <v>152</v>
      </c>
      <c r="E88"/>
      <c r="F88" s="13">
        <v>1261900</v>
      </c>
      <c r="G88" s="56">
        <v>1198400</v>
      </c>
      <c r="H88" s="13">
        <v>1115500</v>
      </c>
      <c r="I88" s="13">
        <v>1036800</v>
      </c>
      <c r="J88" s="13">
        <v>971500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5700</v>
      </c>
      <c r="G90" s="56">
        <v>5700</v>
      </c>
      <c r="H90" s="13">
        <v>5600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1540300</v>
      </c>
      <c r="G92" s="97">
        <v>1477900</v>
      </c>
      <c r="H92" s="96">
        <v>1370800</v>
      </c>
      <c r="I92" s="96">
        <v>1298300</v>
      </c>
      <c r="J92" s="96">
        <v>1241900</v>
      </c>
      <c r="K92"/>
      <c r="L92"/>
      <c r="M92"/>
      <c r="N92"/>
      <c r="O92"/>
      <c r="P92" s="10"/>
      <c r="S92" s="25" t="s">
        <v>24</v>
      </c>
      <c r="T92" s="25">
        <v>4004172</v>
      </c>
    </row>
    <row r="93" spans="3:20" ht="11.25" customHeight="1" x14ac:dyDescent="0.25">
      <c r="C93" s="39">
        <v>6361</v>
      </c>
      <c r="D93" s="3" t="s">
        <v>157</v>
      </c>
      <c r="E93"/>
      <c r="F93" s="13">
        <v>173500</v>
      </c>
      <c r="G93" s="56">
        <v>136100</v>
      </c>
      <c r="H93" s="13">
        <v>159800</v>
      </c>
      <c r="I93" s="13">
        <v>192500</v>
      </c>
      <c r="J93" s="13">
        <v>151000</v>
      </c>
      <c r="K93"/>
      <c r="L93"/>
      <c r="M93"/>
      <c r="N93"/>
      <c r="O93"/>
      <c r="P93" s="10"/>
      <c r="S93" s="25" t="s">
        <v>25</v>
      </c>
      <c r="T93" s="25">
        <v>4000672</v>
      </c>
    </row>
    <row r="94" spans="3:20" ht="11.25" customHeight="1" x14ac:dyDescent="0.25">
      <c r="C94" s="39">
        <v>6148</v>
      </c>
      <c r="D94" s="3" t="s">
        <v>158</v>
      </c>
      <c r="E94"/>
      <c r="F94" s="13">
        <v>501086</v>
      </c>
      <c r="G94" s="56">
        <v>527034</v>
      </c>
      <c r="H94" s="13">
        <v>440600</v>
      </c>
      <c r="I94" s="13">
        <v>390100</v>
      </c>
      <c r="J94" s="13">
        <v>382000</v>
      </c>
      <c r="K94"/>
      <c r="L94"/>
      <c r="M94"/>
      <c r="N94"/>
      <c r="O94"/>
      <c r="P94" s="10"/>
      <c r="S94" s="25" t="s">
        <v>26</v>
      </c>
      <c r="T94" s="25">
        <v>4059402</v>
      </c>
    </row>
    <row r="95" spans="3:20" ht="11.25" customHeight="1" x14ac:dyDescent="0.25">
      <c r="C95" s="39">
        <v>18082</v>
      </c>
      <c r="D95" s="3" t="s">
        <v>159</v>
      </c>
      <c r="E95"/>
      <c r="F95" s="13">
        <v>113014</v>
      </c>
      <c r="G95" s="56">
        <v>109966</v>
      </c>
      <c r="H95" s="13">
        <v>101500</v>
      </c>
      <c r="I95" s="13">
        <v>98100</v>
      </c>
      <c r="J95" s="13">
        <v>90200</v>
      </c>
      <c r="K95"/>
      <c r="L95"/>
      <c r="M95"/>
      <c r="N95"/>
      <c r="O95"/>
      <c r="P95" s="10"/>
      <c r="S95" s="25" t="s">
        <v>27</v>
      </c>
      <c r="T95" s="25">
        <v>4057080</v>
      </c>
    </row>
    <row r="96" spans="3:20" ht="11.25" customHeight="1" x14ac:dyDescent="0.25">
      <c r="C96" s="39">
        <v>845</v>
      </c>
      <c r="D96" s="3" t="s">
        <v>173</v>
      </c>
      <c r="E96"/>
      <c r="F96" s="13">
        <v>575086</v>
      </c>
      <c r="G96" s="56">
        <v>591934</v>
      </c>
      <c r="H96" s="13">
        <v>520100</v>
      </c>
      <c r="I96" s="13">
        <v>494400</v>
      </c>
      <c r="J96" s="13">
        <v>453200</v>
      </c>
      <c r="K96"/>
      <c r="L96"/>
      <c r="M96"/>
      <c r="N96"/>
      <c r="O96"/>
      <c r="P96" s="10"/>
      <c r="S96" s="25" t="s">
        <v>28</v>
      </c>
      <c r="T96" s="25">
        <v>4057041</v>
      </c>
    </row>
    <row r="97" spans="3:20" ht="11.25" customHeight="1" x14ac:dyDescent="0.25">
      <c r="C97" s="39">
        <v>49691</v>
      </c>
      <c r="D97" s="32" t="s">
        <v>192</v>
      </c>
      <c r="E97"/>
      <c r="F97" s="13">
        <v>448300</v>
      </c>
      <c r="G97" s="56">
        <v>389000</v>
      </c>
      <c r="H97" s="13">
        <v>376800</v>
      </c>
      <c r="I97" s="13">
        <v>351300</v>
      </c>
      <c r="J97" s="13">
        <v>336800</v>
      </c>
      <c r="K97"/>
      <c r="L97"/>
      <c r="M97"/>
      <c r="N97"/>
      <c r="O97"/>
      <c r="P97" s="10"/>
      <c r="S97" s="25" t="s">
        <v>431</v>
      </c>
      <c r="T97" s="25">
        <v>4072145</v>
      </c>
    </row>
    <row r="98" spans="3:20" ht="11.25" customHeight="1" x14ac:dyDescent="0.25">
      <c r="C98" s="48">
        <v>47772</v>
      </c>
      <c r="D98" s="99" t="s">
        <v>193</v>
      </c>
      <c r="E98" s="10"/>
      <c r="F98" s="92">
        <v>200</v>
      </c>
      <c r="G98" s="93">
        <v>200</v>
      </c>
      <c r="H98" s="92">
        <v>0</v>
      </c>
      <c r="I98" s="92">
        <v>0</v>
      </c>
      <c r="J98" s="92">
        <v>0</v>
      </c>
      <c r="K98"/>
      <c r="L98"/>
      <c r="M98"/>
      <c r="N98"/>
      <c r="O98"/>
      <c r="P98" s="10"/>
      <c r="S98" s="25" t="s">
        <v>29</v>
      </c>
      <c r="T98" s="25">
        <v>4057081</v>
      </c>
    </row>
    <row r="99" spans="3:20" ht="11.25" customHeight="1" x14ac:dyDescent="0.25">
      <c r="C99" s="39">
        <v>3800</v>
      </c>
      <c r="D99" s="94" t="s">
        <v>160</v>
      </c>
      <c r="E99" s="95"/>
      <c r="F99" s="96">
        <v>448500</v>
      </c>
      <c r="G99" s="97">
        <v>389200</v>
      </c>
      <c r="H99" s="96">
        <v>376800</v>
      </c>
      <c r="I99" s="96">
        <v>351300</v>
      </c>
      <c r="J99" s="96">
        <v>336800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1023586</v>
      </c>
      <c r="G101" s="56">
        <v>981134</v>
      </c>
      <c r="H101" s="13">
        <v>896900</v>
      </c>
      <c r="I101" s="13">
        <v>845700</v>
      </c>
      <c r="J101" s="13">
        <v>790000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107800</v>
      </c>
      <c r="G104" s="56">
        <v>75700</v>
      </c>
      <c r="H104" s="13">
        <v>104900</v>
      </c>
      <c r="I104" s="13">
        <v>78500</v>
      </c>
      <c r="J104" s="13">
        <v>86200</v>
      </c>
      <c r="K104"/>
      <c r="L104"/>
      <c r="M104"/>
      <c r="N104"/>
      <c r="O104"/>
      <c r="P104" s="10"/>
      <c r="S104" s="25" t="s">
        <v>410</v>
      </c>
      <c r="T104" s="25">
        <v>4057043</v>
      </c>
    </row>
    <row r="105" spans="3:20" ht="11.25" customHeight="1" x14ac:dyDescent="0.25">
      <c r="C105" s="39">
        <v>4993</v>
      </c>
      <c r="D105" s="3" t="s">
        <v>168</v>
      </c>
      <c r="E105"/>
      <c r="F105" s="13">
        <v>-115000</v>
      </c>
      <c r="G105" s="56">
        <v>-122600</v>
      </c>
      <c r="H105" s="13">
        <v>-105800</v>
      </c>
      <c r="I105" s="13">
        <v>-102400</v>
      </c>
      <c r="J105" s="13">
        <v>-119300</v>
      </c>
      <c r="K105"/>
      <c r="L105"/>
      <c r="M105"/>
      <c r="N105"/>
      <c r="O105"/>
      <c r="P105" s="10"/>
      <c r="S105" s="25" t="s">
        <v>261</v>
      </c>
      <c r="T105" s="25">
        <v>4057083</v>
      </c>
    </row>
    <row r="106" spans="3:20" ht="11.25" customHeight="1" x14ac:dyDescent="0.25">
      <c r="C106" s="39">
        <v>4992</v>
      </c>
      <c r="D106" s="3" t="s">
        <v>169</v>
      </c>
      <c r="E106"/>
      <c r="F106" s="13">
        <v>7700</v>
      </c>
      <c r="G106" s="56">
        <v>47700</v>
      </c>
      <c r="H106" s="13">
        <v>-1700</v>
      </c>
      <c r="I106" s="13">
        <v>22800</v>
      </c>
      <c r="J106" s="13">
        <v>36200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500</v>
      </c>
      <c r="G108" s="56">
        <v>800</v>
      </c>
      <c r="H108" s="13">
        <v>-2600</v>
      </c>
      <c r="I108" s="13">
        <v>-1100</v>
      </c>
      <c r="J108" s="13">
        <v>3100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2.4178694618398602</v>
      </c>
      <c r="G111" s="55">
        <v>2.2954296356361898</v>
      </c>
      <c r="H111" s="14">
        <v>3.39103332534164</v>
      </c>
      <c r="I111" s="14">
        <v>2.6328911937767998</v>
      </c>
      <c r="J111" s="14">
        <v>2.5015904508254199</v>
      </c>
      <c r="K111"/>
      <c r="L111"/>
      <c r="M111"/>
      <c r="N111"/>
      <c r="O111"/>
      <c r="P111" s="10"/>
      <c r="S111" s="25" t="s">
        <v>291</v>
      </c>
      <c r="T111" s="25">
        <v>4062444</v>
      </c>
    </row>
    <row r="112" spans="3:20" ht="11.25" customHeight="1" x14ac:dyDescent="0.25">
      <c r="C112" s="39">
        <v>284</v>
      </c>
      <c r="D112" s="3" t="s">
        <v>166</v>
      </c>
      <c r="E112"/>
      <c r="F112" s="14">
        <v>8.68545306908063</v>
      </c>
      <c r="G112" s="55">
        <v>8.37778066866138</v>
      </c>
      <c r="H112" s="14">
        <v>11.9382828589757</v>
      </c>
      <c r="I112" s="14">
        <v>9.5317182366321305</v>
      </c>
      <c r="J112" s="14">
        <v>9.5437903657081709</v>
      </c>
      <c r="K112"/>
      <c r="L112"/>
      <c r="M112"/>
      <c r="N112"/>
      <c r="O112"/>
      <c r="P112" s="10"/>
      <c r="S112" s="25" t="s">
        <v>36</v>
      </c>
      <c r="T112" s="25">
        <v>4057103</v>
      </c>
    </row>
    <row r="113" spans="2:20" ht="11.25" customHeight="1" x14ac:dyDescent="0.25">
      <c r="C113" s="39">
        <v>18791</v>
      </c>
      <c r="D113" s="76" t="s">
        <v>172</v>
      </c>
      <c r="E113" s="61"/>
      <c r="F113" s="100">
        <v>3.6835212422343799</v>
      </c>
      <c r="G113" s="101">
        <v>3.4862454354680499</v>
      </c>
      <c r="H113" s="100">
        <v>5.1983181911734402</v>
      </c>
      <c r="I113" s="100">
        <v>4.1113170230327203</v>
      </c>
      <c r="J113" s="100">
        <v>3.92774307142736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42289ECE-B4AE-4874-B1FB-DFA9BB445B94}">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694D8-7727-4717-BD67-9CBDE3FF626B}">
  <sheetPr>
    <outlinePr summaryBelow="0" summaryRight="0"/>
    <pageSetUpPr autoPageBreaks="0"/>
  </sheetPr>
  <dimension ref="A5:N47"/>
  <sheetViews>
    <sheetView topLeftCell="H8" zoomScaleNormal="100" workbookViewId="0">
      <selection activeCell="M8" sqref="M8"/>
    </sheetView>
  </sheetViews>
  <sheetFormatPr defaultColWidth="8.88671875" defaultRowHeight="10.199999999999999" x14ac:dyDescent="0.2"/>
  <cols>
    <col min="1" max="1" width="25.6640625" style="162" customWidth="1"/>
    <col min="2" max="2" width="15.6640625" style="162" customWidth="1"/>
    <col min="3" max="3" width="13.6640625" style="162" customWidth="1"/>
    <col min="4" max="13" width="25.6640625" style="162" customWidth="1"/>
    <col min="14" max="14" width="40.6640625" style="162" customWidth="1"/>
    <col min="15" max="16384" width="8.88671875" style="162"/>
  </cols>
  <sheetData>
    <row r="5" spans="1:14" x14ac:dyDescent="0.2">
      <c r="A5" s="161" t="str">
        <f>_xll.SNL.Clients.Office.Excel.Functions.SPGTable(B11:B47,C9:N9,C10:N10)</f>
        <v>SPGTable</v>
      </c>
    </row>
    <row r="6" spans="1:14" ht="16.649999999999999" customHeight="1" x14ac:dyDescent="0.25">
      <c r="A6" s="163" t="s">
        <v>574</v>
      </c>
    </row>
    <row r="8" spans="1:14" ht="87.15" customHeight="1" x14ac:dyDescent="0.35">
      <c r="A8" s="164" t="s">
        <v>182</v>
      </c>
      <c r="B8" s="164" t="s">
        <v>575</v>
      </c>
      <c r="C8" s="164" t="s">
        <v>576</v>
      </c>
      <c r="D8" s="165" t="s">
        <v>577</v>
      </c>
      <c r="E8" s="165" t="s">
        <v>578</v>
      </c>
      <c r="F8" s="165" t="s">
        <v>579</v>
      </c>
      <c r="G8" s="165" t="s">
        <v>580</v>
      </c>
      <c r="H8" s="165" t="s">
        <v>581</v>
      </c>
      <c r="I8" s="165" t="s">
        <v>582</v>
      </c>
      <c r="J8" s="165" t="s">
        <v>583</v>
      </c>
      <c r="K8" s="165" t="s">
        <v>584</v>
      </c>
      <c r="L8" s="165" t="s">
        <v>585</v>
      </c>
      <c r="M8" s="165" t="s">
        <v>586</v>
      </c>
      <c r="N8" s="164" t="s">
        <v>587</v>
      </c>
    </row>
    <row r="9" spans="1:14" ht="24" customHeight="1" x14ac:dyDescent="0.35">
      <c r="A9" s="166"/>
      <c r="B9" s="167" t="s">
        <v>588</v>
      </c>
      <c r="C9" s="167" t="s">
        <v>589</v>
      </c>
      <c r="D9" s="168" t="s">
        <v>590</v>
      </c>
      <c r="E9" s="169" t="s">
        <v>591</v>
      </c>
      <c r="F9" s="169" t="s">
        <v>591</v>
      </c>
      <c r="G9" s="169" t="s">
        <v>591</v>
      </c>
      <c r="H9" s="169" t="s">
        <v>591</v>
      </c>
      <c r="I9" s="169" t="s">
        <v>591</v>
      </c>
      <c r="J9" s="169" t="s">
        <v>591</v>
      </c>
      <c r="K9" s="169" t="s">
        <v>591</v>
      </c>
      <c r="L9" s="169" t="s">
        <v>591</v>
      </c>
      <c r="M9" s="169" t="s">
        <v>591</v>
      </c>
      <c r="N9" s="167" t="s">
        <v>592</v>
      </c>
    </row>
    <row r="10" spans="1:14" ht="24" customHeight="1" x14ac:dyDescent="0.35">
      <c r="A10" s="166"/>
      <c r="B10" s="166"/>
      <c r="C10" s="166"/>
      <c r="D10" s="169" t="s">
        <v>591</v>
      </c>
      <c r="E10" s="169" t="s">
        <v>591</v>
      </c>
      <c r="F10" s="169" t="s">
        <v>591</v>
      </c>
      <c r="G10" s="169" t="s">
        <v>591</v>
      </c>
      <c r="H10" s="169" t="s">
        <v>591</v>
      </c>
      <c r="I10" s="169" t="s">
        <v>591</v>
      </c>
      <c r="J10" s="169" t="s">
        <v>591</v>
      </c>
      <c r="K10" s="169" t="s">
        <v>591</v>
      </c>
      <c r="L10" s="169" t="s">
        <v>591</v>
      </c>
      <c r="M10" s="169" t="s">
        <v>591</v>
      </c>
      <c r="N10" s="166"/>
    </row>
    <row r="11" spans="1:14" ht="30.6" x14ac:dyDescent="0.2">
      <c r="A11" s="170" t="s">
        <v>593</v>
      </c>
      <c r="B11" s="170" t="s">
        <v>594</v>
      </c>
      <c r="C11" s="171" t="s">
        <v>595</v>
      </c>
      <c r="D11" s="172">
        <v>1419200</v>
      </c>
      <c r="E11" s="172">
        <v>157400</v>
      </c>
      <c r="F11" s="172">
        <v>-69100</v>
      </c>
      <c r="G11" s="172">
        <v>5116600</v>
      </c>
      <c r="H11" s="173" t="s">
        <v>319</v>
      </c>
      <c r="I11" s="172">
        <v>1763200</v>
      </c>
      <c r="J11" s="173">
        <v>0</v>
      </c>
      <c r="K11" s="172">
        <v>2413100</v>
      </c>
      <c r="L11" s="174">
        <v>7.7</v>
      </c>
      <c r="M11" s="172">
        <v>3464.1967685</v>
      </c>
      <c r="N11" s="170" t="s">
        <v>596</v>
      </c>
    </row>
    <row r="12" spans="1:14" ht="30.6" x14ac:dyDescent="0.2">
      <c r="A12" s="170" t="s">
        <v>597</v>
      </c>
      <c r="B12" s="170" t="s">
        <v>598</v>
      </c>
      <c r="C12" s="171" t="s">
        <v>599</v>
      </c>
      <c r="D12" s="172">
        <v>3669000</v>
      </c>
      <c r="E12" s="172">
        <v>786000</v>
      </c>
      <c r="F12" s="172">
        <v>-292000</v>
      </c>
      <c r="G12" s="172">
        <v>14987000</v>
      </c>
      <c r="H12" s="172">
        <v>515000</v>
      </c>
      <c r="I12" s="172">
        <v>6735000</v>
      </c>
      <c r="J12" s="173">
        <v>0</v>
      </c>
      <c r="K12" s="172">
        <v>5990000</v>
      </c>
      <c r="L12" s="172">
        <v>11.3</v>
      </c>
      <c r="M12" s="172">
        <v>15063.78787534</v>
      </c>
      <c r="N12" s="170" t="s">
        <v>600</v>
      </c>
    </row>
    <row r="13" spans="1:14" x14ac:dyDescent="0.2">
      <c r="A13" s="170" t="s">
        <v>601</v>
      </c>
      <c r="B13" s="170" t="s">
        <v>602</v>
      </c>
      <c r="C13" s="171" t="s">
        <v>603</v>
      </c>
      <c r="D13" s="172">
        <v>6119000</v>
      </c>
      <c r="E13" s="172">
        <v>1469000</v>
      </c>
      <c r="F13" s="172">
        <v>-383000</v>
      </c>
      <c r="G13" s="172">
        <v>29261000</v>
      </c>
      <c r="H13" s="172">
        <v>545000</v>
      </c>
      <c r="I13" s="172">
        <v>12562000</v>
      </c>
      <c r="J13" s="173">
        <v>0</v>
      </c>
      <c r="K13" s="172">
        <v>9700000</v>
      </c>
      <c r="L13" s="172">
        <v>10.199999999999999</v>
      </c>
      <c r="M13" s="172">
        <v>22563.804751650001</v>
      </c>
      <c r="N13" s="170" t="s">
        <v>604</v>
      </c>
    </row>
    <row r="14" spans="1:14" ht="40.799999999999997" x14ac:dyDescent="0.2">
      <c r="A14" s="170" t="s">
        <v>605</v>
      </c>
      <c r="B14" s="170" t="s">
        <v>606</v>
      </c>
      <c r="C14" s="171" t="s">
        <v>607</v>
      </c>
      <c r="D14" s="172">
        <v>16792000</v>
      </c>
      <c r="E14" s="172">
        <v>3541500</v>
      </c>
      <c r="F14" s="172">
        <v>-1199100</v>
      </c>
      <c r="G14" s="172">
        <v>66579600</v>
      </c>
      <c r="H14" s="172">
        <v>2614000</v>
      </c>
      <c r="I14" s="172">
        <v>31300700</v>
      </c>
      <c r="J14" s="173">
        <v>0</v>
      </c>
      <c r="K14" s="172">
        <v>22433200</v>
      </c>
      <c r="L14" s="172">
        <v>11</v>
      </c>
      <c r="M14" s="172">
        <v>48401.843920009997</v>
      </c>
      <c r="N14" s="170" t="s">
        <v>608</v>
      </c>
    </row>
    <row r="15" spans="1:14" ht="30.6" x14ac:dyDescent="0.2">
      <c r="A15" s="170" t="s">
        <v>609</v>
      </c>
      <c r="B15" s="170" t="s">
        <v>610</v>
      </c>
      <c r="C15" s="171" t="s">
        <v>611</v>
      </c>
      <c r="D15" s="172">
        <v>6974000</v>
      </c>
      <c r="E15" s="172">
        <v>898000</v>
      </c>
      <c r="F15" s="172">
        <v>-298000</v>
      </c>
      <c r="G15" s="172">
        <v>29170000</v>
      </c>
      <c r="H15" s="172">
        <v>161000</v>
      </c>
      <c r="I15" s="172">
        <v>7922000</v>
      </c>
      <c r="J15" s="173">
        <v>0</v>
      </c>
      <c r="K15" s="172">
        <v>19076000</v>
      </c>
      <c r="L15" s="174">
        <v>3.82</v>
      </c>
      <c r="M15" s="172">
        <v>17256.819332160001</v>
      </c>
      <c r="N15" s="170" t="s">
        <v>612</v>
      </c>
    </row>
    <row r="16" spans="1:14" x14ac:dyDescent="0.2">
      <c r="A16" s="170" t="s">
        <v>613</v>
      </c>
      <c r="B16" s="170" t="s">
        <v>614</v>
      </c>
      <c r="C16" s="171" t="s">
        <v>615</v>
      </c>
      <c r="D16" s="172">
        <v>1438936</v>
      </c>
      <c r="E16" s="172">
        <v>226846</v>
      </c>
      <c r="F16" s="172">
        <v>-102165</v>
      </c>
      <c r="G16" s="172">
        <v>5359378</v>
      </c>
      <c r="H16" s="172">
        <v>284000</v>
      </c>
      <c r="I16" s="172">
        <v>1965057</v>
      </c>
      <c r="J16" s="173">
        <v>0</v>
      </c>
      <c r="K16" s="172">
        <v>2154744</v>
      </c>
      <c r="L16" s="174">
        <v>6.53</v>
      </c>
      <c r="M16" s="172">
        <v>3268.7192719</v>
      </c>
      <c r="N16" s="170" t="s">
        <v>604</v>
      </c>
    </row>
    <row r="17" spans="1:14" x14ac:dyDescent="0.2">
      <c r="A17" s="170" t="s">
        <v>616</v>
      </c>
      <c r="B17" s="170" t="s">
        <v>617</v>
      </c>
      <c r="C17" s="171" t="s">
        <v>618</v>
      </c>
      <c r="D17" s="172">
        <v>1949102</v>
      </c>
      <c r="E17" s="172">
        <v>410263</v>
      </c>
      <c r="F17" s="172">
        <v>-154112</v>
      </c>
      <c r="G17" s="172">
        <v>6449176</v>
      </c>
      <c r="H17" s="172">
        <v>420180</v>
      </c>
      <c r="I17" s="172">
        <v>4126923</v>
      </c>
      <c r="J17" s="173">
        <v>0</v>
      </c>
      <c r="K17" s="172">
        <v>2787094</v>
      </c>
      <c r="L17" s="174">
        <v>9.25</v>
      </c>
      <c r="M17" s="172">
        <v>4589.9756024999997</v>
      </c>
      <c r="N17" s="170" t="s">
        <v>604</v>
      </c>
    </row>
    <row r="18" spans="1:14" ht="20.399999999999999" x14ac:dyDescent="0.2">
      <c r="A18" s="170" t="s">
        <v>619</v>
      </c>
      <c r="B18" s="170" t="s">
        <v>620</v>
      </c>
      <c r="C18" s="171" t="s">
        <v>621</v>
      </c>
      <c r="D18" s="172">
        <v>8352000</v>
      </c>
      <c r="E18" s="172">
        <v>1370000</v>
      </c>
      <c r="F18" s="172">
        <v>-529000</v>
      </c>
      <c r="G18" s="172">
        <v>23506000</v>
      </c>
      <c r="H18" s="172">
        <v>7000</v>
      </c>
      <c r="I18" s="172">
        <v>15570000</v>
      </c>
      <c r="J18" s="172">
        <v>2363</v>
      </c>
      <c r="K18" s="172">
        <v>8625000</v>
      </c>
      <c r="L18" s="172">
        <v>-12.2</v>
      </c>
      <c r="M18" s="172">
        <v>18050.465122900001</v>
      </c>
      <c r="N18" s="170" t="s">
        <v>604</v>
      </c>
    </row>
    <row r="19" spans="1:14" ht="20.399999999999999" x14ac:dyDescent="0.2">
      <c r="A19" s="170" t="s">
        <v>622</v>
      </c>
      <c r="B19" s="170" t="s">
        <v>623</v>
      </c>
      <c r="C19" s="171" t="s">
        <v>624</v>
      </c>
      <c r="D19" s="172">
        <v>7329000</v>
      </c>
      <c r="E19" s="172">
        <v>1308000</v>
      </c>
      <c r="F19" s="172">
        <v>-503000</v>
      </c>
      <c r="G19" s="172">
        <v>22378000</v>
      </c>
      <c r="H19" s="173" t="s">
        <v>319</v>
      </c>
      <c r="I19" s="172">
        <v>12046000</v>
      </c>
      <c r="J19" s="173">
        <v>0</v>
      </c>
      <c r="K19" s="172">
        <v>6407000</v>
      </c>
      <c r="L19" s="172">
        <v>14.4</v>
      </c>
      <c r="M19" s="172">
        <v>19138.665503249998</v>
      </c>
      <c r="N19" s="170" t="s">
        <v>604</v>
      </c>
    </row>
    <row r="20" spans="1:14" x14ac:dyDescent="0.2">
      <c r="A20" s="170" t="s">
        <v>625</v>
      </c>
      <c r="B20" s="170" t="s">
        <v>626</v>
      </c>
      <c r="C20" s="171" t="s">
        <v>627</v>
      </c>
      <c r="D20" s="172">
        <v>13676000</v>
      </c>
      <c r="E20" s="172">
        <v>2688000</v>
      </c>
      <c r="F20" s="172">
        <v>-930000</v>
      </c>
      <c r="G20" s="172">
        <v>49407000</v>
      </c>
      <c r="H20" s="172">
        <v>1488000</v>
      </c>
      <c r="I20" s="172">
        <v>22686000</v>
      </c>
      <c r="J20" s="173">
        <v>0</v>
      </c>
      <c r="K20" s="172">
        <v>20037000</v>
      </c>
      <c r="L20" s="174">
        <v>5.97</v>
      </c>
      <c r="M20" s="172">
        <v>31680.468266939999</v>
      </c>
      <c r="N20" s="170" t="s">
        <v>604</v>
      </c>
    </row>
    <row r="21" spans="1:14" x14ac:dyDescent="0.2">
      <c r="A21" s="170" t="s">
        <v>628</v>
      </c>
      <c r="B21" s="170" t="s">
        <v>629</v>
      </c>
      <c r="C21" s="171" t="s">
        <v>630</v>
      </c>
      <c r="D21" s="172">
        <v>13964000</v>
      </c>
      <c r="E21" s="172">
        <v>4427000</v>
      </c>
      <c r="F21" s="172">
        <v>-1331000</v>
      </c>
      <c r="G21" s="172">
        <v>60280000</v>
      </c>
      <c r="H21" s="172">
        <v>2314000</v>
      </c>
      <c r="I21" s="172">
        <v>37658000</v>
      </c>
      <c r="J21" s="172">
        <v>2387</v>
      </c>
      <c r="K21" s="172">
        <v>25525000</v>
      </c>
      <c r="L21" s="174">
        <v>5.3</v>
      </c>
      <c r="M21" s="172">
        <v>66628.203430690002</v>
      </c>
      <c r="N21" s="170" t="s">
        <v>604</v>
      </c>
    </row>
    <row r="22" spans="1:14" x14ac:dyDescent="0.2">
      <c r="A22" s="170" t="s">
        <v>631</v>
      </c>
      <c r="B22" s="170" t="s">
        <v>632</v>
      </c>
      <c r="C22" s="171" t="s">
        <v>633</v>
      </c>
      <c r="D22" s="172">
        <v>14964000</v>
      </c>
      <c r="E22" s="172">
        <v>1511000</v>
      </c>
      <c r="F22" s="172">
        <v>-630000</v>
      </c>
      <c r="G22" s="172">
        <v>27041000</v>
      </c>
      <c r="H22" s="172">
        <v>758000</v>
      </c>
      <c r="I22" s="172">
        <v>14512000</v>
      </c>
      <c r="J22" s="173">
        <v>0</v>
      </c>
      <c r="K22" s="172">
        <v>8705000</v>
      </c>
      <c r="L22" s="172">
        <v>11.3</v>
      </c>
      <c r="M22" s="172">
        <v>24663.851924300001</v>
      </c>
      <c r="N22" s="170" t="s">
        <v>604</v>
      </c>
    </row>
    <row r="23" spans="1:14" ht="40.799999999999997" x14ac:dyDescent="0.2">
      <c r="A23" s="170" t="s">
        <v>634</v>
      </c>
      <c r="B23" s="170" t="s">
        <v>635</v>
      </c>
      <c r="C23" s="171" t="s">
        <v>636</v>
      </c>
      <c r="D23" s="172">
        <v>24677000</v>
      </c>
      <c r="E23" s="172">
        <v>5844000</v>
      </c>
      <c r="F23" s="172">
        <v>-2280000</v>
      </c>
      <c r="G23" s="172">
        <v>111292000</v>
      </c>
      <c r="H23" s="172">
        <v>3304000</v>
      </c>
      <c r="I23" s="172">
        <v>59684000</v>
      </c>
      <c r="J23" s="172">
        <v>1962</v>
      </c>
      <c r="K23" s="172">
        <v>47334000</v>
      </c>
      <c r="L23" s="174">
        <v>2.78</v>
      </c>
      <c r="M23" s="172">
        <v>81698.16254936</v>
      </c>
      <c r="N23" s="170" t="s">
        <v>608</v>
      </c>
    </row>
    <row r="24" spans="1:14" ht="20.399999999999999" x14ac:dyDescent="0.2">
      <c r="A24" s="170" t="s">
        <v>637</v>
      </c>
      <c r="B24" s="170" t="s">
        <v>638</v>
      </c>
      <c r="C24" s="171" t="s">
        <v>639</v>
      </c>
      <c r="D24" s="172">
        <v>14905000</v>
      </c>
      <c r="E24" s="172">
        <v>3166000</v>
      </c>
      <c r="F24" s="172">
        <v>-1091000</v>
      </c>
      <c r="G24" s="172">
        <v>52509000</v>
      </c>
      <c r="H24" s="172">
        <v>2354000</v>
      </c>
      <c r="I24" s="172">
        <v>24170000</v>
      </c>
      <c r="J24" s="173">
        <v>0</v>
      </c>
      <c r="K24" s="172">
        <v>13911000</v>
      </c>
      <c r="L24" s="174">
        <v>5.4</v>
      </c>
      <c r="M24" s="172">
        <v>25034.631103200001</v>
      </c>
      <c r="N24" s="170" t="s">
        <v>640</v>
      </c>
    </row>
    <row r="25" spans="1:14" ht="40.799999999999997" x14ac:dyDescent="0.2">
      <c r="A25" s="170" t="s">
        <v>641</v>
      </c>
      <c r="B25" s="170" t="s">
        <v>642</v>
      </c>
      <c r="C25" s="171" t="s">
        <v>643</v>
      </c>
      <c r="D25" s="172">
        <v>11742896</v>
      </c>
      <c r="E25" s="172">
        <v>2020592</v>
      </c>
      <c r="F25" s="172">
        <v>-864133</v>
      </c>
      <c r="G25" s="172">
        <v>42601736</v>
      </c>
      <c r="H25" s="172">
        <v>1201177</v>
      </c>
      <c r="I25" s="172">
        <v>24824439</v>
      </c>
      <c r="J25" s="173">
        <v>0</v>
      </c>
      <c r="K25" s="172">
        <v>11637284</v>
      </c>
      <c r="L25" s="172">
        <v>13.1</v>
      </c>
      <c r="M25" s="172">
        <v>22132.045434619999</v>
      </c>
      <c r="N25" s="170" t="s">
        <v>608</v>
      </c>
    </row>
    <row r="26" spans="1:14" ht="40.799999999999997" x14ac:dyDescent="0.2">
      <c r="A26" s="170" t="s">
        <v>644</v>
      </c>
      <c r="B26" s="170" t="s">
        <v>645</v>
      </c>
      <c r="C26" s="171" t="s">
        <v>646</v>
      </c>
      <c r="D26" s="172">
        <v>5586700</v>
      </c>
      <c r="E26" s="172">
        <v>1324200</v>
      </c>
      <c r="F26" s="172">
        <v>-372600</v>
      </c>
      <c r="G26" s="172">
        <v>21087800</v>
      </c>
      <c r="H26" s="172">
        <v>1478300</v>
      </c>
      <c r="I26" s="172">
        <v>9297900</v>
      </c>
      <c r="J26" s="173">
        <v>0</v>
      </c>
      <c r="K26" s="172">
        <v>9244400</v>
      </c>
      <c r="L26" s="174">
        <v>7.15</v>
      </c>
      <c r="M26" s="172">
        <v>14701.17238179</v>
      </c>
      <c r="N26" s="170" t="s">
        <v>608</v>
      </c>
    </row>
    <row r="27" spans="1:14" ht="20.399999999999999" x14ac:dyDescent="0.2">
      <c r="A27" s="170" t="s">
        <v>647</v>
      </c>
      <c r="B27" s="170" t="s">
        <v>648</v>
      </c>
      <c r="C27" s="171" t="s">
        <v>649</v>
      </c>
      <c r="D27" s="172">
        <v>9863085</v>
      </c>
      <c r="E27" s="172">
        <v>2077721</v>
      </c>
      <c r="F27" s="172">
        <v>-582334</v>
      </c>
      <c r="G27" s="172">
        <v>33424850</v>
      </c>
      <c r="H27" s="172">
        <v>1505450</v>
      </c>
      <c r="I27" s="172">
        <v>17477279</v>
      </c>
      <c r="J27" s="173">
        <v>0</v>
      </c>
      <c r="K27" s="172">
        <v>14599844</v>
      </c>
      <c r="L27" s="174">
        <v>9.0299999999999994</v>
      </c>
      <c r="M27" s="172">
        <v>29056.950385799999</v>
      </c>
      <c r="N27" s="170" t="s">
        <v>640</v>
      </c>
    </row>
    <row r="28" spans="1:14" ht="40.799999999999997" x14ac:dyDescent="0.2">
      <c r="A28" s="170" t="s">
        <v>650</v>
      </c>
      <c r="B28" s="170" t="s">
        <v>651</v>
      </c>
      <c r="C28" s="171" t="s">
        <v>652</v>
      </c>
      <c r="D28" s="172">
        <v>36347000</v>
      </c>
      <c r="E28" s="172">
        <v>4425000</v>
      </c>
      <c r="F28" s="172">
        <v>-1571000</v>
      </c>
      <c r="G28" s="172">
        <v>82693000</v>
      </c>
      <c r="H28" s="172">
        <v>3330000</v>
      </c>
      <c r="I28" s="172">
        <v>35714000</v>
      </c>
      <c r="J28" s="173">
        <v>0</v>
      </c>
      <c r="K28" s="172">
        <v>34393000</v>
      </c>
      <c r="L28" s="174">
        <v>6.06</v>
      </c>
      <c r="M28" s="172">
        <v>42733.9718048</v>
      </c>
      <c r="N28" s="170" t="s">
        <v>608</v>
      </c>
    </row>
    <row r="29" spans="1:14" ht="40.799999999999997" x14ac:dyDescent="0.2">
      <c r="A29" s="170" t="s">
        <v>653</v>
      </c>
      <c r="B29" s="170" t="s">
        <v>654</v>
      </c>
      <c r="C29" s="171" t="s">
        <v>655</v>
      </c>
      <c r="D29" s="172">
        <v>10943000</v>
      </c>
      <c r="E29" s="172">
        <v>2229000</v>
      </c>
      <c r="F29" s="172">
        <v>-1114000</v>
      </c>
      <c r="G29" s="172">
        <v>35023000</v>
      </c>
      <c r="H29" s="172" t="s">
        <v>319</v>
      </c>
      <c r="I29" s="172">
        <v>22225000</v>
      </c>
      <c r="J29" s="173">
        <v>0</v>
      </c>
      <c r="K29" s="172">
        <v>8675000</v>
      </c>
      <c r="L29" s="172">
        <v>14.1</v>
      </c>
      <c r="M29" s="172">
        <v>25112.26344767</v>
      </c>
      <c r="N29" s="170" t="s">
        <v>608</v>
      </c>
    </row>
    <row r="30" spans="1:14" ht="20.399999999999999" x14ac:dyDescent="0.2">
      <c r="A30" s="170" t="s">
        <v>656</v>
      </c>
      <c r="B30" s="170" t="s">
        <v>657</v>
      </c>
      <c r="C30" s="171" t="s">
        <v>658</v>
      </c>
      <c r="D30" s="172">
        <v>9448000</v>
      </c>
      <c r="E30" s="172">
        <v>2514000</v>
      </c>
      <c r="F30" s="172">
        <v>-1042000</v>
      </c>
      <c r="G30" s="172">
        <v>37856000</v>
      </c>
      <c r="H30" s="172">
        <v>247000</v>
      </c>
      <c r="I30" s="172">
        <v>23707000</v>
      </c>
      <c r="J30" s="172">
        <v>1273.7</v>
      </c>
      <c r="K30" s="172">
        <v>17665000</v>
      </c>
      <c r="L30" s="174">
        <v>7.12</v>
      </c>
      <c r="M30" s="172">
        <v>28655.466</v>
      </c>
      <c r="N30" s="170" t="s">
        <v>640</v>
      </c>
    </row>
    <row r="31" spans="1:14" ht="30.6" x14ac:dyDescent="0.2">
      <c r="A31" s="170" t="s">
        <v>659</v>
      </c>
      <c r="B31" s="170" t="s">
        <v>660</v>
      </c>
      <c r="C31" s="171" t="s">
        <v>661</v>
      </c>
      <c r="D31" s="172">
        <v>2850379</v>
      </c>
      <c r="E31" s="172">
        <v>391914</v>
      </c>
      <c r="F31" s="172">
        <v>-96253</v>
      </c>
      <c r="G31" s="172">
        <v>5514484</v>
      </c>
      <c r="H31" s="172">
        <v>142303</v>
      </c>
      <c r="I31" s="172">
        <v>2321937</v>
      </c>
      <c r="J31" s="173">
        <v>0</v>
      </c>
      <c r="K31" s="172">
        <v>2390884</v>
      </c>
      <c r="L31" s="174">
        <v>8.57</v>
      </c>
      <c r="M31" s="172">
        <v>4607.4917377499996</v>
      </c>
      <c r="N31" s="170" t="s">
        <v>612</v>
      </c>
    </row>
    <row r="32" spans="1:14" ht="30.6" x14ac:dyDescent="0.2">
      <c r="A32" s="170" t="s">
        <v>662</v>
      </c>
      <c r="B32" s="170" t="s">
        <v>663</v>
      </c>
      <c r="C32" s="171" t="s">
        <v>664</v>
      </c>
      <c r="D32" s="172">
        <v>1458084</v>
      </c>
      <c r="E32" s="172">
        <v>314402</v>
      </c>
      <c r="F32" s="172">
        <v>-98691</v>
      </c>
      <c r="G32" s="172">
        <v>4901822</v>
      </c>
      <c r="H32" s="173" t="s">
        <v>319</v>
      </c>
      <c r="I32" s="172">
        <v>2000640</v>
      </c>
      <c r="J32" s="173">
        <v>0</v>
      </c>
      <c r="K32" s="172">
        <v>2668436</v>
      </c>
      <c r="L32" s="174">
        <v>9.4499999999999993</v>
      </c>
      <c r="M32" s="172">
        <v>5570.7552906000001</v>
      </c>
      <c r="N32" s="170" t="s">
        <v>612</v>
      </c>
    </row>
    <row r="33" spans="1:14" ht="30.6" x14ac:dyDescent="0.2">
      <c r="A33" s="170" t="s">
        <v>665</v>
      </c>
      <c r="B33" s="170" t="s">
        <v>666</v>
      </c>
      <c r="C33" s="171" t="s">
        <v>667</v>
      </c>
      <c r="D33" s="172">
        <v>593084</v>
      </c>
      <c r="E33" s="172">
        <v>133900</v>
      </c>
      <c r="F33" s="172">
        <v>-24112</v>
      </c>
      <c r="G33" s="172">
        <v>1886735</v>
      </c>
      <c r="H33" s="172">
        <v>5500</v>
      </c>
      <c r="I33" s="172">
        <v>614211</v>
      </c>
      <c r="J33" s="173">
        <v>0</v>
      </c>
      <c r="K33" s="172">
        <v>1027468</v>
      </c>
      <c r="L33" s="172">
        <v>10.1</v>
      </c>
      <c r="M33" s="172">
        <v>2717.3156217999999</v>
      </c>
      <c r="N33" s="170" t="s">
        <v>612</v>
      </c>
    </row>
    <row r="34" spans="1:14" ht="40.799999999999997" x14ac:dyDescent="0.2">
      <c r="A34" s="170" t="s">
        <v>668</v>
      </c>
      <c r="B34" s="170" t="s">
        <v>669</v>
      </c>
      <c r="C34" s="171" t="s">
        <v>670</v>
      </c>
      <c r="D34" s="172">
        <v>17069000</v>
      </c>
      <c r="E34" s="172">
        <v>3121000</v>
      </c>
      <c r="F34" s="172">
        <v>-1270000</v>
      </c>
      <c r="G34" s="172">
        <v>99348000</v>
      </c>
      <c r="H34" s="172">
        <v>2082000</v>
      </c>
      <c r="I34" s="172">
        <v>50960000</v>
      </c>
      <c r="J34" s="173">
        <v>0</v>
      </c>
      <c r="K34" s="172">
        <v>37202000</v>
      </c>
      <c r="L34" s="174">
        <v>7.94</v>
      </c>
      <c r="M34" s="172">
        <v>157333.63903968001</v>
      </c>
      <c r="N34" s="170" t="s">
        <v>608</v>
      </c>
    </row>
    <row r="35" spans="1:14" ht="20.399999999999999" x14ac:dyDescent="0.2">
      <c r="A35" s="170" t="s">
        <v>671</v>
      </c>
      <c r="B35" s="170" t="s">
        <v>672</v>
      </c>
      <c r="C35" s="171" t="s">
        <v>673</v>
      </c>
      <c r="D35" s="172">
        <v>1372316</v>
      </c>
      <c r="E35" s="172">
        <v>268773</v>
      </c>
      <c r="F35" s="172">
        <v>-93674</v>
      </c>
      <c r="G35" s="172">
        <v>5247232</v>
      </c>
      <c r="H35" s="172" t="s">
        <v>319</v>
      </c>
      <c r="I35" s="172">
        <v>2541478</v>
      </c>
      <c r="J35" s="173">
        <v>0</v>
      </c>
      <c r="K35" s="172">
        <v>2339713</v>
      </c>
      <c r="L35" s="174">
        <v>7.54</v>
      </c>
      <c r="M35" s="172">
        <v>3268.54709834</v>
      </c>
      <c r="N35" s="170" t="s">
        <v>604</v>
      </c>
    </row>
    <row r="36" spans="1:14" ht="30.6" x14ac:dyDescent="0.2">
      <c r="A36" s="170" t="s">
        <v>674</v>
      </c>
      <c r="B36" s="170" t="s">
        <v>675</v>
      </c>
      <c r="C36" s="171" t="s">
        <v>676</v>
      </c>
      <c r="D36" s="172">
        <v>3653700</v>
      </c>
      <c r="E36" s="172">
        <v>538100</v>
      </c>
      <c r="F36" s="172">
        <v>-161800</v>
      </c>
      <c r="G36" s="172">
        <v>9703500</v>
      </c>
      <c r="H36" s="172">
        <v>486900</v>
      </c>
      <c r="I36" s="172">
        <v>4496400</v>
      </c>
      <c r="J36" s="173">
        <v>0</v>
      </c>
      <c r="K36" s="172">
        <v>4056300</v>
      </c>
      <c r="L36" s="174">
        <v>-4.47</v>
      </c>
      <c r="M36" s="172">
        <v>7781.8446656599999</v>
      </c>
      <c r="N36" s="170" t="s">
        <v>612</v>
      </c>
    </row>
    <row r="37" spans="1:14" ht="30.6" x14ac:dyDescent="0.2">
      <c r="A37" s="170" t="s">
        <v>677</v>
      </c>
      <c r="B37" s="170" t="s">
        <v>678</v>
      </c>
      <c r="C37" s="171" t="s">
        <v>679</v>
      </c>
      <c r="D37" s="172">
        <v>1196844</v>
      </c>
      <c r="E37" s="172">
        <v>247692</v>
      </c>
      <c r="F37" s="172">
        <v>-37771</v>
      </c>
      <c r="G37" s="172">
        <v>2143738</v>
      </c>
      <c r="H37" s="172">
        <v>91163</v>
      </c>
      <c r="I37" s="172">
        <v>734014</v>
      </c>
      <c r="J37" s="173">
        <v>0</v>
      </c>
      <c r="K37" s="172">
        <v>990777</v>
      </c>
      <c r="L37" s="172">
        <v>11.6</v>
      </c>
      <c r="M37" s="172">
        <v>2623.6580905199999</v>
      </c>
      <c r="N37" s="170" t="s">
        <v>612</v>
      </c>
    </row>
    <row r="38" spans="1:14" ht="40.799999999999997" x14ac:dyDescent="0.2">
      <c r="A38" s="170" t="s">
        <v>680</v>
      </c>
      <c r="B38" s="170" t="s">
        <v>681</v>
      </c>
      <c r="C38" s="171" t="s">
        <v>682</v>
      </c>
      <c r="D38" s="172">
        <v>20642000</v>
      </c>
      <c r="E38" s="172">
        <v>3164000</v>
      </c>
      <c r="F38" s="172">
        <v>-1615000</v>
      </c>
      <c r="G38" s="172">
        <v>71060000</v>
      </c>
      <c r="H38" s="172">
        <v>2184000</v>
      </c>
      <c r="I38" s="172">
        <v>38225000</v>
      </c>
      <c r="J38" s="173">
        <v>0</v>
      </c>
      <c r="K38" s="172">
        <v>20971000</v>
      </c>
      <c r="L38" s="172">
        <v>-10.1</v>
      </c>
      <c r="M38" s="172">
        <v>21600.816906880002</v>
      </c>
      <c r="N38" s="170" t="s">
        <v>608</v>
      </c>
    </row>
    <row r="39" spans="1:14" ht="40.799999999999997" x14ac:dyDescent="0.2">
      <c r="A39" s="170" t="s">
        <v>683</v>
      </c>
      <c r="B39" s="170" t="s">
        <v>684</v>
      </c>
      <c r="C39" s="171" t="s">
        <v>685</v>
      </c>
      <c r="D39" s="172">
        <v>3803835</v>
      </c>
      <c r="E39" s="172">
        <v>917851</v>
      </c>
      <c r="F39" s="172">
        <v>-254314</v>
      </c>
      <c r="G39" s="172">
        <v>16497759</v>
      </c>
      <c r="H39" s="172">
        <v>292000</v>
      </c>
      <c r="I39" s="172">
        <v>6913735</v>
      </c>
      <c r="J39" s="173">
        <v>0</v>
      </c>
      <c r="K39" s="172">
        <v>5906200</v>
      </c>
      <c r="L39" s="174">
        <v>9.9499999999999993</v>
      </c>
      <c r="M39" s="172">
        <v>8382.9370896700002</v>
      </c>
      <c r="N39" s="170" t="s">
        <v>608</v>
      </c>
    </row>
    <row r="40" spans="1:14" ht="40.799999999999997" x14ac:dyDescent="0.2">
      <c r="A40" s="170" t="s">
        <v>686</v>
      </c>
      <c r="B40" s="170" t="s">
        <v>687</v>
      </c>
      <c r="C40" s="171" t="s">
        <v>688</v>
      </c>
      <c r="D40" s="172">
        <v>1779873</v>
      </c>
      <c r="E40" s="172">
        <v>301822</v>
      </c>
      <c r="F40" s="172">
        <v>-97405</v>
      </c>
      <c r="G40" s="172">
        <v>6758912</v>
      </c>
      <c r="H40" s="172">
        <v>62700</v>
      </c>
      <c r="I40" s="172">
        <v>3519580</v>
      </c>
      <c r="J40" s="173">
        <v>0</v>
      </c>
      <c r="K40" s="172">
        <v>2167524</v>
      </c>
      <c r="L40" s="174">
        <v>9.27</v>
      </c>
      <c r="M40" s="172">
        <v>3931.2372292</v>
      </c>
      <c r="N40" s="170" t="s">
        <v>608</v>
      </c>
    </row>
    <row r="41" spans="1:14" ht="30.6" x14ac:dyDescent="0.2">
      <c r="A41" s="170" t="s">
        <v>689</v>
      </c>
      <c r="B41" s="170" t="s">
        <v>690</v>
      </c>
      <c r="C41" s="171" t="s">
        <v>691</v>
      </c>
      <c r="D41" s="172">
        <v>2396000</v>
      </c>
      <c r="E41" s="172">
        <v>373000</v>
      </c>
      <c r="F41" s="172">
        <v>-145000</v>
      </c>
      <c r="G41" s="172">
        <v>7682000</v>
      </c>
      <c r="H41" s="172" t="s">
        <v>319</v>
      </c>
      <c r="I41" s="172">
        <v>3285000</v>
      </c>
      <c r="J41" s="173">
        <v>0</v>
      </c>
      <c r="K41" s="172">
        <v>2707000</v>
      </c>
      <c r="L41" s="174">
        <v>5.96</v>
      </c>
      <c r="M41" s="172">
        <v>4871.9753327999997</v>
      </c>
      <c r="N41" s="170" t="s">
        <v>612</v>
      </c>
    </row>
    <row r="42" spans="1:14" ht="20.399999999999999" x14ac:dyDescent="0.2">
      <c r="A42" s="170" t="s">
        <v>692</v>
      </c>
      <c r="B42" s="170" t="s">
        <v>693</v>
      </c>
      <c r="C42" s="171" t="s">
        <v>694</v>
      </c>
      <c r="D42" s="172">
        <v>9722000</v>
      </c>
      <c r="E42" s="172">
        <v>2122000</v>
      </c>
      <c r="F42" s="172">
        <v>-571000</v>
      </c>
      <c r="G42" s="172">
        <v>34567000</v>
      </c>
      <c r="H42" s="172">
        <v>3519000</v>
      </c>
      <c r="I42" s="172">
        <v>15219000</v>
      </c>
      <c r="J42" s="173">
        <v>0</v>
      </c>
      <c r="K42" s="172">
        <v>14438000</v>
      </c>
      <c r="L42" s="172">
        <v>12.3</v>
      </c>
      <c r="M42" s="172">
        <v>32835.896949000002</v>
      </c>
      <c r="N42" s="170" t="s">
        <v>604</v>
      </c>
    </row>
    <row r="43" spans="1:14" x14ac:dyDescent="0.2">
      <c r="A43" s="170" t="s">
        <v>695</v>
      </c>
      <c r="B43" s="170" t="s">
        <v>696</v>
      </c>
      <c r="C43" s="171" t="s">
        <v>697</v>
      </c>
      <c r="D43" s="172">
        <v>12857000</v>
      </c>
      <c r="E43" s="172">
        <v>2783000</v>
      </c>
      <c r="F43" s="172">
        <v>-1199000</v>
      </c>
      <c r="G43" s="172">
        <v>44488000</v>
      </c>
      <c r="H43" s="172">
        <v>3471000</v>
      </c>
      <c r="I43" s="172">
        <v>20195000</v>
      </c>
      <c r="J43" s="172">
        <v>3147</v>
      </c>
      <c r="K43" s="172">
        <v>25092000</v>
      </c>
      <c r="L43" s="172">
        <v>10.1</v>
      </c>
      <c r="M43" s="172">
        <v>49014.736505039997</v>
      </c>
      <c r="N43" s="170" t="s">
        <v>604</v>
      </c>
    </row>
    <row r="44" spans="1:14" ht="40.799999999999997" x14ac:dyDescent="0.2">
      <c r="A44" s="170" t="s">
        <v>698</v>
      </c>
      <c r="B44" s="170" t="s">
        <v>699</v>
      </c>
      <c r="C44" s="171" t="s">
        <v>700</v>
      </c>
      <c r="D44" s="172">
        <v>23113000</v>
      </c>
      <c r="E44" s="172">
        <v>4083000</v>
      </c>
      <c r="F44" s="172">
        <v>-1852000</v>
      </c>
      <c r="G44" s="172">
        <v>92638000</v>
      </c>
      <c r="H44" s="172">
        <v>1440000</v>
      </c>
      <c r="I44" s="172">
        <v>49950000</v>
      </c>
      <c r="J44" s="173">
        <v>0</v>
      </c>
      <c r="K44" s="172">
        <v>27874000</v>
      </c>
      <c r="L44" s="172">
        <v>11.2</v>
      </c>
      <c r="M44" s="172">
        <v>72742.146134070004</v>
      </c>
      <c r="N44" s="170" t="s">
        <v>608</v>
      </c>
    </row>
    <row r="45" spans="1:14" x14ac:dyDescent="0.2">
      <c r="A45" s="170" t="s">
        <v>701</v>
      </c>
      <c r="B45" s="170" t="s">
        <v>702</v>
      </c>
      <c r="C45" s="171" t="s">
        <v>703</v>
      </c>
      <c r="D45" s="172">
        <v>473300</v>
      </c>
      <c r="E45" s="172">
        <v>76844</v>
      </c>
      <c r="F45" s="172">
        <v>-27200</v>
      </c>
      <c r="G45" s="172">
        <v>1261900</v>
      </c>
      <c r="H45" s="172">
        <v>64100</v>
      </c>
      <c r="I45" s="172">
        <v>497800</v>
      </c>
      <c r="J45" s="173">
        <v>0</v>
      </c>
      <c r="K45" s="172">
        <v>448300</v>
      </c>
      <c r="L45" s="174">
        <v>8.41</v>
      </c>
      <c r="M45" s="172">
        <v>837.12886048999997</v>
      </c>
      <c r="N45" s="170" t="s">
        <v>604</v>
      </c>
    </row>
    <row r="46" spans="1:14" ht="20.399999999999999" x14ac:dyDescent="0.2">
      <c r="A46" s="170" t="s">
        <v>704</v>
      </c>
      <c r="B46" s="170" t="s">
        <v>705</v>
      </c>
      <c r="C46" s="171" t="s">
        <v>706</v>
      </c>
      <c r="D46" s="172">
        <v>8316000</v>
      </c>
      <c r="E46" s="172">
        <v>1787100</v>
      </c>
      <c r="F46" s="172">
        <v>-472300</v>
      </c>
      <c r="G46" s="172">
        <v>27001900</v>
      </c>
      <c r="H46" s="172">
        <v>1897000</v>
      </c>
      <c r="I46" s="172">
        <v>13472400</v>
      </c>
      <c r="J46" s="173">
        <v>0</v>
      </c>
      <c r="K46" s="172">
        <v>10913200</v>
      </c>
      <c r="L46" s="172">
        <v>11.7</v>
      </c>
      <c r="M46" s="172">
        <v>29512.05472036</v>
      </c>
      <c r="N46" s="170" t="s">
        <v>604</v>
      </c>
    </row>
    <row r="47" spans="1:14" ht="40.799999999999997" x14ac:dyDescent="0.2">
      <c r="A47" s="170" t="s">
        <v>707</v>
      </c>
      <c r="B47" s="170" t="s">
        <v>708</v>
      </c>
      <c r="C47" s="171" t="s">
        <v>709</v>
      </c>
      <c r="D47" s="172">
        <v>13431000</v>
      </c>
      <c r="E47" s="172">
        <v>2146000</v>
      </c>
      <c r="F47" s="172">
        <v>-842000</v>
      </c>
      <c r="G47" s="172">
        <v>46440000</v>
      </c>
      <c r="H47" s="172">
        <v>1005000</v>
      </c>
      <c r="I47" s="172">
        <v>21779000</v>
      </c>
      <c r="J47" s="173">
        <v>0</v>
      </c>
      <c r="K47" s="172">
        <v>15612000</v>
      </c>
      <c r="L47" s="172">
        <v>10.6</v>
      </c>
      <c r="M47" s="172">
        <v>38182.035296800001</v>
      </c>
      <c r="N47" s="170" t="s">
        <v>608</v>
      </c>
    </row>
  </sheetData>
  <pageMargins left="0.2" right="0.2" top="0.5" bottom="0.5" header="0.5" footer="0.5"/>
  <pageSetup fitToWidth="0" fitToHeight="0" orientation="landscape"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outlinePr summaryRight="0"/>
    <pageSetUpPr autoPageBreaks="0"/>
  </sheetPr>
  <dimension ref="A1:AB460"/>
  <sheetViews>
    <sheetView showGridLines="0" topLeftCell="A3" zoomScaleNormal="100" workbookViewId="0">
      <selection activeCell="F66" sqref="F66"/>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_xll.SNL.Clients.Office.Excel.Functions.SNLTable(1,ALE!F20:G20,ALE!C24:C35,ALE!F21:G21,,"Options:Curr=USD,Mag=SNLstandard,ConvMethod=SNLrecommended")</f>
        <v>SNLTable</v>
      </c>
      <c r="D20" s="10"/>
      <c r="E20" s="10"/>
      <c r="F20" s="22">
        <f>VLOOKUP(V40,S:T,2,FALSE)</f>
        <v>4022309</v>
      </c>
      <c r="G20" s="51">
        <f>F20</f>
        <v>4022309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ALLETE, Inc.</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_xll.SNL.Clients.Office.Excel.Functions.SNLTable(1,ALE!F36:J36,ALE!C41:C113,ALE!F37:J37,,"Options:Curr=USD,Mag=SNLstandard,ConvMethod=SNLrecommended")</f>
        <v>SNLTable</v>
      </c>
      <c r="E36"/>
      <c r="F36" s="11">
        <f>F20</f>
        <v>4022309</v>
      </c>
      <c r="G36" s="54">
        <f>F20</f>
        <v>4022309</v>
      </c>
      <c r="H36" s="11">
        <f>F20</f>
        <v>4022309</v>
      </c>
      <c r="I36" s="11">
        <f>F20</f>
        <v>4022309</v>
      </c>
      <c r="J36" s="11">
        <f>F20</f>
        <v>4022309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ALLETE,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48.847189328151302</v>
      </c>
      <c r="G42" s="55">
        <v>49.672042428834303</v>
      </c>
      <c r="H42" s="31">
        <v>56.104673085141101</v>
      </c>
      <c r="I42" s="14">
        <v>59.196001977044297</v>
      </c>
      <c r="J42" s="14">
        <v>57.908441831163401</v>
      </c>
      <c r="K42"/>
      <c r="L42"/>
      <c r="M42"/>
      <c r="N42"/>
      <c r="O42"/>
      <c r="P42" s="10"/>
      <c r="S42" s="25" t="s">
        <v>335</v>
      </c>
      <c r="T42" s="25">
        <v>4056935</v>
      </c>
      <c r="V42" s="8" t="str">
        <f>_xll.SNL.Clients.Office.Excel.Functions.SNLTable(1,ALE!X42,ALE!W48:W56,ALE!X43,,"Options:Curr=USD,Mag=SNLstandard,ConvMethod=SNLrecommended")</f>
        <v>SNLTable</v>
      </c>
      <c r="W42" s="3"/>
      <c r="X42" s="7">
        <f>F36</f>
        <v>4022309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40.359506892573002</v>
      </c>
      <c r="G44" s="55">
        <v>39.3830501136487</v>
      </c>
      <c r="H44" s="31">
        <v>41.288554837736598</v>
      </c>
      <c r="I44" s="14">
        <v>40.803998022955703</v>
      </c>
      <c r="J44" s="14">
        <v>42.091558168836599</v>
      </c>
      <c r="K44"/>
      <c r="L44"/>
      <c r="M44"/>
      <c r="N44"/>
      <c r="O44"/>
      <c r="P44" s="10"/>
      <c r="S44" s="25" t="s">
        <v>408</v>
      </c>
      <c r="T44" s="25">
        <v>4024697</v>
      </c>
      <c r="V44" s="3"/>
      <c r="W44" s="3"/>
      <c r="X44" s="7">
        <v>1</v>
      </c>
    </row>
    <row r="45" spans="3:24" ht="11.25" customHeight="1" x14ac:dyDescent="0.25">
      <c r="C45" s="39">
        <v>18861</v>
      </c>
      <c r="D45" s="3" t="s">
        <v>163</v>
      </c>
      <c r="E45"/>
      <c r="F45" s="14">
        <v>35.926398251047502</v>
      </c>
      <c r="G45" s="55">
        <v>34.845762528412202</v>
      </c>
      <c r="H45" s="31">
        <v>35.763304089892202</v>
      </c>
      <c r="I45" s="14">
        <v>39.225108462847999</v>
      </c>
      <c r="J45" s="14">
        <v>40.2967940641187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2.1895803183791598</v>
      </c>
      <c r="G47" s="55">
        <v>2.30030487804878</v>
      </c>
      <c r="H47" s="14">
        <v>2.77041602465331</v>
      </c>
      <c r="I47" s="14">
        <v>2.9631811487481601</v>
      </c>
      <c r="J47" s="14">
        <v>3.33185840707965</v>
      </c>
      <c r="K47"/>
      <c r="L47"/>
      <c r="M47"/>
      <c r="N47"/>
      <c r="O47"/>
      <c r="P47" s="10"/>
      <c r="S47" s="25" t="s">
        <v>215</v>
      </c>
      <c r="T47" s="25">
        <v>4056955</v>
      </c>
      <c r="V47" s="3"/>
      <c r="W47" s="3"/>
      <c r="X47" s="7"/>
    </row>
    <row r="48" spans="3:24" ht="11.25" customHeight="1" x14ac:dyDescent="0.25">
      <c r="C48" s="39">
        <v>18778</v>
      </c>
      <c r="D48" s="3" t="s">
        <v>197</v>
      </c>
      <c r="E48"/>
      <c r="F48" s="14">
        <v>2.1895803183791598</v>
      </c>
      <c r="G48" s="55">
        <v>2.30030487804878</v>
      </c>
      <c r="H48" s="14">
        <v>2.77041602465331</v>
      </c>
      <c r="I48" s="14">
        <v>2.9631811487481601</v>
      </c>
      <c r="J48" s="14">
        <v>3.33185840707965</v>
      </c>
      <c r="K48" s="4"/>
      <c r="L48" s="4"/>
      <c r="M48" s="4"/>
      <c r="N48" s="4"/>
      <c r="O48" s="4"/>
      <c r="P48" s="44"/>
      <c r="Q48" s="44"/>
      <c r="S48" s="25" t="s">
        <v>5</v>
      </c>
      <c r="T48" s="25">
        <v>4022309</v>
      </c>
      <c r="V48" s="17" t="s">
        <v>174</v>
      </c>
      <c r="W48" s="114">
        <v>7597</v>
      </c>
      <c r="X48" s="20">
        <v>214200</v>
      </c>
    </row>
    <row r="49" spans="3:28" ht="11.25" customHeight="1" x14ac:dyDescent="0.25">
      <c r="C49" s="39">
        <v>7270</v>
      </c>
      <c r="D49" s="3" t="s">
        <v>148</v>
      </c>
      <c r="E49"/>
      <c r="F49" s="14">
        <v>5.9565846599131698</v>
      </c>
      <c r="G49" s="55">
        <v>6.1798780487804903</v>
      </c>
      <c r="H49" s="14">
        <v>6.84745762711864</v>
      </c>
      <c r="I49" s="14">
        <v>6.2827687776141401</v>
      </c>
      <c r="J49" s="14">
        <v>6.2920353982300901</v>
      </c>
      <c r="K49"/>
      <c r="L49"/>
      <c r="M49"/>
      <c r="N49"/>
      <c r="O49"/>
      <c r="P49" s="10"/>
      <c r="S49" s="25" t="s">
        <v>6</v>
      </c>
      <c r="T49" s="25">
        <v>4057038</v>
      </c>
      <c r="V49" s="17" t="s">
        <v>175</v>
      </c>
      <c r="W49" s="114">
        <v>7598</v>
      </c>
      <c r="X49" s="20">
        <v>89700</v>
      </c>
    </row>
    <row r="50" spans="3:28" ht="11.25" customHeight="1" x14ac:dyDescent="0.25">
      <c r="C50" s="39">
        <v>11512</v>
      </c>
      <c r="D50" s="3" t="s">
        <v>198</v>
      </c>
      <c r="E50"/>
      <c r="F50" s="14">
        <v>5.9565846599131698</v>
      </c>
      <c r="G50" s="55">
        <v>6.1798780487804903</v>
      </c>
      <c r="H50" s="14">
        <v>6.4838212634822803</v>
      </c>
      <c r="I50" s="14">
        <v>6.2827687776141401</v>
      </c>
      <c r="J50" s="14">
        <v>6.2920353982300901</v>
      </c>
      <c r="K50"/>
      <c r="L50"/>
      <c r="M50"/>
      <c r="N50"/>
      <c r="O50"/>
      <c r="P50" s="10"/>
      <c r="S50" s="25" t="s">
        <v>269</v>
      </c>
      <c r="T50" s="25">
        <v>4135391</v>
      </c>
      <c r="V50" s="18" t="s">
        <v>176</v>
      </c>
      <c r="W50" s="115">
        <v>7599</v>
      </c>
      <c r="X50" s="20">
        <v>74400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386700</v>
      </c>
    </row>
    <row r="52" spans="3:28" ht="11.25" customHeight="1" x14ac:dyDescent="0.25">
      <c r="C52" s="39">
        <v>18788</v>
      </c>
      <c r="D52" s="3" t="s">
        <v>210</v>
      </c>
      <c r="E52"/>
      <c r="F52" s="14">
        <v>4.83986273080661</v>
      </c>
      <c r="G52" s="55">
        <v>4.5839294523926997</v>
      </c>
      <c r="H52" s="14">
        <v>3.5724291179117902</v>
      </c>
      <c r="I52" s="14">
        <v>3.5364217065166401</v>
      </c>
      <c r="J52" s="14">
        <v>3.5704406938584201</v>
      </c>
      <c r="K52"/>
      <c r="L52"/>
      <c r="M52"/>
      <c r="N52"/>
      <c r="O52"/>
      <c r="P52" s="10"/>
      <c r="S52" s="25" t="s">
        <v>7</v>
      </c>
      <c r="T52" s="25">
        <v>4007308</v>
      </c>
      <c r="V52" s="19" t="s">
        <v>178</v>
      </c>
      <c r="W52" s="114">
        <v>7601</v>
      </c>
      <c r="X52" s="20">
        <v>77200</v>
      </c>
    </row>
    <row r="53" spans="3:28" ht="11.25" customHeight="1" x14ac:dyDescent="0.25">
      <c r="C53" s="39">
        <v>18794</v>
      </c>
      <c r="D53" s="3" t="s">
        <v>199</v>
      </c>
      <c r="E53"/>
      <c r="F53" s="14">
        <v>4.7264833574529703</v>
      </c>
      <c r="G53" s="55">
        <v>5.4969512195121997</v>
      </c>
      <c r="H53" s="14">
        <v>4.8613251155624004</v>
      </c>
      <c r="I53" s="14">
        <v>6.4521354933726096</v>
      </c>
      <c r="J53" s="14">
        <v>7.0471976401179903</v>
      </c>
      <c r="K53"/>
      <c r="L53"/>
      <c r="M53"/>
      <c r="N53"/>
      <c r="O53"/>
      <c r="P53" s="10"/>
      <c r="S53" s="25" t="s">
        <v>217</v>
      </c>
      <c r="T53" s="25">
        <v>4272394</v>
      </c>
      <c r="V53" s="17" t="s">
        <v>179</v>
      </c>
      <c r="W53" s="114">
        <v>7602</v>
      </c>
      <c r="X53" s="20">
        <v>1143900</v>
      </c>
    </row>
    <row r="54" spans="3:28" ht="11.25" customHeight="1" x14ac:dyDescent="0.25">
      <c r="C54" s="39">
        <v>18792</v>
      </c>
      <c r="D54" s="3" t="s">
        <v>200</v>
      </c>
      <c r="E54"/>
      <c r="F54" s="14">
        <v>13.0566553928982</v>
      </c>
      <c r="G54" s="55">
        <v>15.9767532589832</v>
      </c>
      <c r="H54" s="14">
        <v>15.9298306392561</v>
      </c>
      <c r="I54" s="14">
        <v>24.6182399681832</v>
      </c>
      <c r="J54" s="14">
        <v>26.996684502511201</v>
      </c>
      <c r="K54"/>
      <c r="L54"/>
      <c r="M54"/>
      <c r="N54"/>
      <c r="O54"/>
      <c r="P54" s="10"/>
      <c r="S54" s="25" t="s">
        <v>8</v>
      </c>
      <c r="T54" s="25">
        <v>4006321</v>
      </c>
      <c r="V54" s="26" t="s">
        <v>183</v>
      </c>
      <c r="W54" s="116"/>
      <c r="X54" s="20"/>
    </row>
    <row r="55" spans="3:28" ht="11.25" customHeight="1" x14ac:dyDescent="0.25">
      <c r="C55" s="39">
        <v>11576</v>
      </c>
      <c r="D55" s="3" t="s">
        <v>201</v>
      </c>
      <c r="E55"/>
      <c r="F55" s="14">
        <v>4.8133140376266299</v>
      </c>
      <c r="G55" s="55">
        <v>5.5701219512195097</v>
      </c>
      <c r="H55" s="14">
        <v>4.8043143297380597</v>
      </c>
      <c r="I55" s="14">
        <v>7.3519882179675999</v>
      </c>
      <c r="J55" s="14">
        <v>6.9424778761061896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0.53606919396393105</v>
      </c>
      <c r="G57" s="55">
        <v>0.55461270670148</v>
      </c>
      <c r="H57" s="14">
        <v>0.531139140717383</v>
      </c>
      <c r="I57" s="14">
        <v>0.82522833868180701</v>
      </c>
      <c r="J57" s="14">
        <v>1.0464123006833701</v>
      </c>
      <c r="K57"/>
      <c r="L57"/>
      <c r="M57"/>
      <c r="N57"/>
      <c r="O57"/>
      <c r="P57" s="10"/>
      <c r="S57" s="25" t="s">
        <v>338</v>
      </c>
      <c r="T57" s="25">
        <v>4963960</v>
      </c>
    </row>
    <row r="58" spans="3:28" ht="11.25" customHeight="1" x14ac:dyDescent="0.25">
      <c r="C58" s="39">
        <v>4963</v>
      </c>
      <c r="D58" s="3" t="s">
        <v>202</v>
      </c>
      <c r="E58"/>
      <c r="F58" s="14">
        <v>0.67671316566541095</v>
      </c>
      <c r="G58" s="55">
        <v>0.64970359260052901</v>
      </c>
      <c r="H58" s="14">
        <v>0.70324541873608504</v>
      </c>
      <c r="I58" s="14">
        <v>0.68930327488635301</v>
      </c>
      <c r="J58" s="14">
        <v>0.72686393965767304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214200</v>
      </c>
      <c r="G61" s="56">
        <v>203700</v>
      </c>
      <c r="H61" s="13">
        <v>212900</v>
      </c>
      <c r="I61" s="13">
        <v>57900</v>
      </c>
      <c r="J61" s="13">
        <v>64100</v>
      </c>
      <c r="K61"/>
      <c r="L61"/>
      <c r="M61"/>
      <c r="N61"/>
      <c r="O61"/>
      <c r="P61" s="10"/>
      <c r="S61" s="25" t="s">
        <v>409</v>
      </c>
      <c r="T61" s="25">
        <v>4086899</v>
      </c>
      <c r="V61" s="28" t="s">
        <v>148</v>
      </c>
      <c r="X61" s="27">
        <f>IF(ISNUMBER(F49),F49,NA())</f>
        <v>5.9565846599131698</v>
      </c>
      <c r="Y61" s="27">
        <f>IF(ISNUMBER(G49),G49,NA())</f>
        <v>6.1798780487804903</v>
      </c>
      <c r="Z61" s="27">
        <f>IF(ISNUMBER(H49),H49,NA())</f>
        <v>6.84745762711864</v>
      </c>
      <c r="AA61" s="27">
        <f>IF(ISNUMBER(I49),I49,NA())</f>
        <v>6.2827687776141401</v>
      </c>
      <c r="AB61" s="27">
        <f>IF(ISNUMBER(J49),J49,NA())</f>
        <v>6.2920353982300901</v>
      </c>
    </row>
    <row r="62" spans="3:28" ht="11.25" customHeight="1" x14ac:dyDescent="0.25">
      <c r="C62" s="39">
        <v>7598</v>
      </c>
      <c r="D62" s="3" t="s">
        <v>204</v>
      </c>
      <c r="E62"/>
      <c r="F62" s="13">
        <v>89700</v>
      </c>
      <c r="G62" s="56">
        <v>89200</v>
      </c>
      <c r="H62" s="13">
        <v>98600</v>
      </c>
      <c r="I62" s="13">
        <v>113700</v>
      </c>
      <c r="J62" s="13">
        <v>57600</v>
      </c>
      <c r="K62"/>
      <c r="L62"/>
      <c r="M62"/>
      <c r="N62"/>
      <c r="O62"/>
      <c r="P62" s="10"/>
      <c r="S62" s="25" t="s">
        <v>11</v>
      </c>
      <c r="T62" s="25">
        <v>4056975</v>
      </c>
      <c r="V62" s="118" t="s">
        <v>187</v>
      </c>
    </row>
    <row r="63" spans="3:28" ht="11.25" customHeight="1" x14ac:dyDescent="0.25">
      <c r="C63" s="39">
        <v>7599</v>
      </c>
      <c r="D63" s="3" t="s">
        <v>205</v>
      </c>
      <c r="E63"/>
      <c r="F63" s="13">
        <v>74400</v>
      </c>
      <c r="G63" s="56">
        <v>89100</v>
      </c>
      <c r="H63" s="13">
        <v>88800</v>
      </c>
      <c r="I63" s="13">
        <v>98500</v>
      </c>
      <c r="J63" s="13">
        <v>143000</v>
      </c>
      <c r="K63"/>
      <c r="L63"/>
      <c r="M63"/>
      <c r="N63"/>
      <c r="O63"/>
      <c r="P63" s="10"/>
      <c r="S63" s="25" t="s">
        <v>270</v>
      </c>
      <c r="T63" s="25">
        <v>4098671</v>
      </c>
      <c r="V63" s="28" t="s">
        <v>188</v>
      </c>
    </row>
    <row r="64" spans="3:28" ht="11.25" customHeight="1" x14ac:dyDescent="0.25">
      <c r="C64" s="39">
        <v>7600</v>
      </c>
      <c r="D64" s="3" t="s">
        <v>206</v>
      </c>
      <c r="E64"/>
      <c r="F64" s="13">
        <v>386700</v>
      </c>
      <c r="G64" s="56">
        <v>73900</v>
      </c>
      <c r="H64" s="13">
        <v>88800</v>
      </c>
      <c r="I64" s="13">
        <v>89300</v>
      </c>
      <c r="J64" s="13">
        <v>97800</v>
      </c>
      <c r="K64"/>
      <c r="L64"/>
      <c r="M64"/>
      <c r="N64"/>
      <c r="O64"/>
      <c r="P64" s="10"/>
      <c r="S64" s="25" t="s">
        <v>395</v>
      </c>
      <c r="T64" s="25">
        <v>4545218</v>
      </c>
      <c r="V64" s="28" t="s">
        <v>189</v>
      </c>
    </row>
    <row r="65" spans="3:28" ht="11.25" customHeight="1" x14ac:dyDescent="0.25">
      <c r="C65" s="39">
        <v>7601</v>
      </c>
      <c r="D65" s="3" t="s">
        <v>207</v>
      </c>
      <c r="E65"/>
      <c r="F65" s="13">
        <v>77200</v>
      </c>
      <c r="G65" s="56">
        <v>241100</v>
      </c>
      <c r="H65" s="13">
        <v>73500</v>
      </c>
      <c r="I65" s="13">
        <v>88500</v>
      </c>
      <c r="J65" s="13">
        <v>88000</v>
      </c>
      <c r="K65"/>
      <c r="L65"/>
      <c r="M65"/>
      <c r="N65"/>
      <c r="O65"/>
      <c r="P65" s="10"/>
      <c r="S65" s="25" t="s">
        <v>218</v>
      </c>
      <c r="T65" s="25">
        <v>4057157</v>
      </c>
      <c r="V65" s="28" t="s">
        <v>164</v>
      </c>
      <c r="X65" s="27">
        <f>IF(ISNUMBER(F57),F57,NA())</f>
        <v>0.53606919396393105</v>
      </c>
      <c r="Y65" s="27">
        <f>IF(ISNUMBER(G57),G57,NA())</f>
        <v>0.55461270670148</v>
      </c>
      <c r="Z65" s="27">
        <f>IF(ISNUMBER(H57),H57,NA())</f>
        <v>0.531139140717383</v>
      </c>
      <c r="AA65" s="27">
        <f>IF(ISNUMBER(I57),I57,NA())</f>
        <v>0.82522833868180701</v>
      </c>
      <c r="AB65" s="27">
        <f>IF(ISNUMBER(J57),J57,NA())</f>
        <v>1.0464123006833701</v>
      </c>
    </row>
    <row r="66" spans="3:28" ht="11.25" customHeight="1" x14ac:dyDescent="0.25">
      <c r="C66" s="39">
        <v>7602</v>
      </c>
      <c r="D66" s="3" t="s">
        <v>208</v>
      </c>
      <c r="E66"/>
      <c r="F66" s="13">
        <v>1143900</v>
      </c>
      <c r="G66" s="56">
        <v>1109100</v>
      </c>
      <c r="H66" s="13">
        <v>1059600</v>
      </c>
      <c r="I66" s="13">
        <v>1047300</v>
      </c>
      <c r="J66" s="13">
        <v>1062300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48.847189328151302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1419200</v>
      </c>
      <c r="G69" s="56">
        <v>1169100</v>
      </c>
      <c r="H69" s="13">
        <v>1240500</v>
      </c>
      <c r="I69" s="13">
        <v>1498600</v>
      </c>
      <c r="J69" s="13">
        <v>1419300</v>
      </c>
      <c r="K69" s="4"/>
      <c r="L69" s="4"/>
      <c r="M69" s="4"/>
      <c r="N69"/>
      <c r="O69"/>
      <c r="P69" s="10"/>
      <c r="S69" s="25" t="s">
        <v>340</v>
      </c>
      <c r="T69" s="25">
        <v>4057049</v>
      </c>
      <c r="V69" s="28" t="str">
        <f>"Total Debt -"</f>
        <v>Total Debt -</v>
      </c>
      <c r="X69" s="47">
        <f>F44</f>
        <v>40.359506892573002</v>
      </c>
    </row>
    <row r="70" spans="3:28" ht="11.25" customHeight="1" x14ac:dyDescent="0.25">
      <c r="C70" s="39">
        <v>18630</v>
      </c>
      <c r="D70" s="3" t="s">
        <v>135</v>
      </c>
      <c r="F70" s="13">
        <v>562400</v>
      </c>
      <c r="G70" s="56">
        <v>358600</v>
      </c>
      <c r="H70" s="13">
        <v>390700</v>
      </c>
      <c r="I70" s="13">
        <v>407500</v>
      </c>
      <c r="J70" s="13">
        <v>396900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4.83986273080661</v>
      </c>
      <c r="Y71" s="27">
        <f>IF(ISNUMBER(G52),G52,NA())</f>
        <v>4.5839294523926997</v>
      </c>
      <c r="Z71" s="27">
        <f>IF(ISNUMBER(H52),H52,NA())</f>
        <v>3.5724291179117902</v>
      </c>
      <c r="AA71" s="27">
        <f>IF(ISNUMBER(I52),I52,NA())</f>
        <v>3.5364217065166401</v>
      </c>
      <c r="AB71" s="27">
        <f>IF(ISNUMBER(J52),J52,NA())</f>
        <v>3.5704406938584201</v>
      </c>
    </row>
    <row r="72" spans="3:28" ht="11.25" customHeight="1" x14ac:dyDescent="0.25">
      <c r="C72" s="39">
        <v>18632</v>
      </c>
      <c r="D72" s="3" t="s">
        <v>137</v>
      </c>
      <c r="E72" s="5"/>
      <c r="F72" s="13">
        <v>403300</v>
      </c>
      <c r="G72" s="56">
        <v>385700</v>
      </c>
      <c r="H72" s="13">
        <v>414700</v>
      </c>
      <c r="I72" s="13">
        <v>628400</v>
      </c>
      <c r="J72" s="13">
        <v>562800</v>
      </c>
      <c r="K72"/>
      <c r="L72"/>
      <c r="M72"/>
      <c r="N72"/>
      <c r="O72"/>
      <c r="P72" s="10"/>
      <c r="S72" s="25" t="s">
        <v>271</v>
      </c>
      <c r="T72" s="25">
        <v>4082886</v>
      </c>
    </row>
    <row r="73" spans="3:28" ht="11.25" customHeight="1" x14ac:dyDescent="0.25">
      <c r="C73" s="39">
        <v>18636</v>
      </c>
      <c r="D73" s="3" t="s">
        <v>138</v>
      </c>
      <c r="F73" s="13">
        <v>231700</v>
      </c>
      <c r="G73" s="56">
        <v>217800</v>
      </c>
      <c r="H73" s="13">
        <v>202000</v>
      </c>
      <c r="I73" s="13">
        <v>205600</v>
      </c>
      <c r="J73" s="13">
        <v>177500</v>
      </c>
      <c r="K73"/>
      <c r="L73"/>
      <c r="M73"/>
      <c r="N73"/>
      <c r="O73"/>
      <c r="P73" s="10"/>
      <c r="S73" s="25" t="s">
        <v>396</v>
      </c>
      <c r="T73" s="25">
        <v>4235589</v>
      </c>
    </row>
    <row r="74" spans="3:28" ht="11.25" customHeight="1" x14ac:dyDescent="0.25">
      <c r="C74" s="39">
        <v>18635</v>
      </c>
      <c r="D74" s="3" t="s">
        <v>139</v>
      </c>
      <c r="F74" s="13">
        <v>0</v>
      </c>
      <c r="G74" s="56">
        <v>0</v>
      </c>
      <c r="H74" s="13">
        <v>0</v>
      </c>
      <c r="I74" s="13">
        <v>-2000</v>
      </c>
      <c r="J74" s="13">
        <v>-700</v>
      </c>
      <c r="K74"/>
      <c r="L74"/>
      <c r="M74"/>
      <c r="N74"/>
      <c r="O74"/>
      <c r="P74" s="10"/>
      <c r="S74" s="25" t="s">
        <v>288</v>
      </c>
      <c r="T74" s="25">
        <v>4304864</v>
      </c>
    </row>
    <row r="75" spans="3:28" ht="11.25" customHeight="1" x14ac:dyDescent="0.25">
      <c r="C75" s="39">
        <v>18634</v>
      </c>
      <c r="D75" s="3" t="s">
        <v>140</v>
      </c>
      <c r="F75" s="13">
        <v>1267900</v>
      </c>
      <c r="G75" s="56">
        <v>1018200</v>
      </c>
      <c r="H75" s="13">
        <v>1060700</v>
      </c>
      <c r="I75" s="13">
        <v>1297400</v>
      </c>
      <c r="J75" s="13">
        <v>1193400</v>
      </c>
      <c r="K75"/>
      <c r="L75"/>
      <c r="M75"/>
      <c r="N75"/>
      <c r="O75"/>
      <c r="P75" s="10"/>
      <c r="S75" s="25" t="s">
        <v>16</v>
      </c>
      <c r="T75" s="25">
        <v>4056958</v>
      </c>
    </row>
    <row r="76" spans="3:28" ht="11.25" customHeight="1" x14ac:dyDescent="0.25">
      <c r="C76" s="39">
        <v>6200</v>
      </c>
      <c r="D76" s="3" t="s">
        <v>141</v>
      </c>
      <c r="F76" s="13">
        <v>411600</v>
      </c>
      <c r="G76" s="56">
        <v>405400</v>
      </c>
      <c r="H76" s="13">
        <v>444400</v>
      </c>
      <c r="I76" s="13">
        <v>426600</v>
      </c>
      <c r="J76" s="13">
        <v>426600</v>
      </c>
      <c r="K76"/>
      <c r="L76"/>
      <c r="M76"/>
      <c r="N76"/>
      <c r="O76"/>
      <c r="P76" s="10"/>
      <c r="S76" s="25" t="s">
        <v>312</v>
      </c>
      <c r="T76" s="25">
        <v>4246977</v>
      </c>
    </row>
    <row r="77" spans="3:28" ht="11.25" customHeight="1" x14ac:dyDescent="0.25">
      <c r="C77" s="39">
        <v>28017</v>
      </c>
      <c r="D77" s="3" t="s">
        <v>150</v>
      </c>
      <c r="E77"/>
      <c r="F77" s="13">
        <v>411600</v>
      </c>
      <c r="G77" s="56">
        <v>405400</v>
      </c>
      <c r="H77" s="13">
        <v>420800</v>
      </c>
      <c r="I77" s="13">
        <v>426600</v>
      </c>
      <c r="J77" s="13">
        <v>426600</v>
      </c>
      <c r="K77"/>
      <c r="L77"/>
      <c r="M77"/>
      <c r="N77"/>
      <c r="O77"/>
      <c r="P77" s="10"/>
      <c r="S77" s="25" t="s">
        <v>272</v>
      </c>
      <c r="T77" s="25">
        <v>4142320</v>
      </c>
    </row>
    <row r="78" spans="3:28" ht="11.25" customHeight="1" x14ac:dyDescent="0.25">
      <c r="C78" s="39">
        <v>4424</v>
      </c>
      <c r="D78" s="3" t="s">
        <v>142</v>
      </c>
      <c r="F78" s="13">
        <v>110900</v>
      </c>
      <c r="G78" s="56">
        <v>122100</v>
      </c>
      <c r="H78" s="13">
        <v>178900</v>
      </c>
      <c r="I78" s="13">
        <v>158600</v>
      </c>
      <c r="J78" s="13">
        <v>186900</v>
      </c>
      <c r="K78"/>
      <c r="L78"/>
      <c r="M78"/>
      <c r="N78"/>
      <c r="O78"/>
      <c r="P78" s="10"/>
      <c r="S78" s="25" t="s">
        <v>273</v>
      </c>
      <c r="T78" s="25">
        <v>4237697</v>
      </c>
    </row>
    <row r="79" spans="3:28" ht="11.25" customHeight="1" x14ac:dyDescent="0.25">
      <c r="C79" s="39">
        <v>4427</v>
      </c>
      <c r="D79" s="3" t="s">
        <v>143</v>
      </c>
      <c r="F79" s="13">
        <v>-26900</v>
      </c>
      <c r="G79" s="56">
        <v>-39500</v>
      </c>
      <c r="H79" s="13">
        <v>-6600</v>
      </c>
      <c r="I79" s="13">
        <v>-15500</v>
      </c>
      <c r="J79" s="13">
        <v>14700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137800</v>
      </c>
      <c r="G81" s="93">
        <v>161600</v>
      </c>
      <c r="H81" s="92">
        <v>185500</v>
      </c>
      <c r="I81" s="92">
        <v>174100</v>
      </c>
      <c r="J81" s="92">
        <v>172200</v>
      </c>
      <c r="K81"/>
      <c r="L81"/>
      <c r="M81"/>
      <c r="N81"/>
      <c r="O81"/>
      <c r="P81" s="10"/>
      <c r="S81" s="25" t="s">
        <v>275</v>
      </c>
      <c r="T81" s="25">
        <v>4276419</v>
      </c>
    </row>
    <row r="82" spans="3:20" ht="11.25" customHeight="1" x14ac:dyDescent="0.25">
      <c r="C82" s="39">
        <v>833</v>
      </c>
      <c r="D82" s="94" t="s">
        <v>146</v>
      </c>
      <c r="E82" s="95"/>
      <c r="F82" s="96">
        <v>137800</v>
      </c>
      <c r="G82" s="97">
        <v>161600</v>
      </c>
      <c r="H82" s="96">
        <v>185500</v>
      </c>
      <c r="I82" s="96">
        <v>174100</v>
      </c>
      <c r="J82" s="96">
        <v>172200</v>
      </c>
      <c r="K82"/>
      <c r="L82"/>
      <c r="M82"/>
      <c r="N82"/>
      <c r="O82"/>
      <c r="P82" s="10"/>
      <c r="S82" s="25" t="s">
        <v>17</v>
      </c>
      <c r="T82" s="25">
        <v>4057059</v>
      </c>
    </row>
    <row r="83" spans="3:20" ht="11.25" customHeight="1" x14ac:dyDescent="0.25">
      <c r="C83" s="39">
        <v>47814</v>
      </c>
      <c r="D83" s="32" t="s">
        <v>190</v>
      </c>
      <c r="F83" s="13">
        <v>-31400</v>
      </c>
      <c r="G83" s="56">
        <v>-12600</v>
      </c>
      <c r="H83" s="13">
        <v>-100</v>
      </c>
      <c r="I83" s="13">
        <v>0</v>
      </c>
      <c r="J83" s="13">
        <v>0</v>
      </c>
      <c r="K83" s="16"/>
      <c r="L83"/>
      <c r="M83"/>
      <c r="N83"/>
      <c r="O83"/>
      <c r="P83" s="10"/>
      <c r="S83" s="25" t="s">
        <v>18</v>
      </c>
      <c r="T83" s="25">
        <v>4057141</v>
      </c>
    </row>
    <row r="84" spans="3:20" ht="11.25" customHeight="1" x14ac:dyDescent="0.25">
      <c r="C84" s="39">
        <v>47813</v>
      </c>
      <c r="D84" s="29" t="s">
        <v>191</v>
      </c>
      <c r="E84"/>
      <c r="F84" s="13">
        <v>169200</v>
      </c>
      <c r="G84" s="56">
        <v>174200</v>
      </c>
      <c r="H84" s="13">
        <v>185600</v>
      </c>
      <c r="I84" s="13">
        <v>174100</v>
      </c>
      <c r="J84" s="13">
        <v>172200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291300</v>
      </c>
      <c r="G87" s="56">
        <v>254900</v>
      </c>
      <c r="H87" s="13">
        <v>269500</v>
      </c>
      <c r="I87" s="13">
        <v>334300</v>
      </c>
      <c r="J87" s="13">
        <v>367500</v>
      </c>
      <c r="K87"/>
      <c r="L87"/>
      <c r="M87"/>
      <c r="N87"/>
      <c r="O87"/>
      <c r="P87" s="10"/>
      <c r="S87" s="25" t="s">
        <v>21</v>
      </c>
      <c r="T87" s="25">
        <v>4057039</v>
      </c>
    </row>
    <row r="88" spans="3:20" ht="11.25" customHeight="1" x14ac:dyDescent="0.25">
      <c r="C88" s="39">
        <v>18807</v>
      </c>
      <c r="D88" s="3" t="s">
        <v>152</v>
      </c>
      <c r="E88"/>
      <c r="F88" s="13">
        <v>5116600</v>
      </c>
      <c r="G88" s="56">
        <v>4863200</v>
      </c>
      <c r="H88" s="13">
        <v>4405600</v>
      </c>
      <c r="I88" s="13">
        <v>3904400</v>
      </c>
      <c r="J88" s="13">
        <v>3822400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355000</v>
      </c>
      <c r="G90" s="56">
        <v>342500</v>
      </c>
      <c r="H90" s="13">
        <v>241200</v>
      </c>
      <c r="I90" s="13">
        <v>210200</v>
      </c>
      <c r="J90" s="13">
        <v>171800</v>
      </c>
      <c r="K90"/>
      <c r="L90"/>
      <c r="M90"/>
      <c r="N90"/>
      <c r="O90"/>
      <c r="P90" s="10"/>
      <c r="S90" s="25" t="s">
        <v>289</v>
      </c>
      <c r="T90" s="25">
        <v>4056937</v>
      </c>
    </row>
    <row r="91" spans="3:20" ht="11.25" customHeight="1" x14ac:dyDescent="0.25">
      <c r="C91" s="39">
        <v>3706</v>
      </c>
      <c r="D91" s="23" t="s">
        <v>155</v>
      </c>
      <c r="E91" s="10"/>
      <c r="F91" s="92">
        <v>800</v>
      </c>
      <c r="G91" s="93">
        <v>0</v>
      </c>
      <c r="H91" s="92">
        <v>1000</v>
      </c>
      <c r="I91" s="92">
        <v>223300</v>
      </c>
      <c r="J91" s="92">
        <v>225900</v>
      </c>
      <c r="K91"/>
      <c r="L91"/>
      <c r="M91"/>
      <c r="N91"/>
      <c r="O91"/>
      <c r="P91" s="10"/>
      <c r="S91" s="25" t="s">
        <v>23</v>
      </c>
      <c r="T91" s="25">
        <v>4056982</v>
      </c>
    </row>
    <row r="92" spans="3:20" ht="11.25" customHeight="1" x14ac:dyDescent="0.25">
      <c r="C92" s="39">
        <v>220</v>
      </c>
      <c r="D92" s="98" t="s">
        <v>156</v>
      </c>
      <c r="E92" s="95"/>
      <c r="F92" s="96">
        <v>6435000</v>
      </c>
      <c r="G92" s="97">
        <v>6084600</v>
      </c>
      <c r="H92" s="96">
        <v>5482800</v>
      </c>
      <c r="I92" s="96">
        <v>5165000</v>
      </c>
      <c r="J92" s="96">
        <v>5080000</v>
      </c>
      <c r="K92"/>
      <c r="L92"/>
      <c r="M92"/>
      <c r="N92"/>
      <c r="O92"/>
      <c r="P92" s="10"/>
      <c r="S92" s="25" t="s">
        <v>24</v>
      </c>
      <c r="T92" s="25">
        <v>4004172</v>
      </c>
    </row>
    <row r="93" spans="3:20" ht="11.25" customHeight="1" x14ac:dyDescent="0.25">
      <c r="C93" s="39">
        <v>6361</v>
      </c>
      <c r="D93" s="3" t="s">
        <v>157</v>
      </c>
      <c r="E93"/>
      <c r="F93" s="13">
        <v>543400</v>
      </c>
      <c r="G93" s="56">
        <v>459600</v>
      </c>
      <c r="H93" s="13">
        <v>507400</v>
      </c>
      <c r="I93" s="13">
        <v>405100</v>
      </c>
      <c r="J93" s="13">
        <v>351200</v>
      </c>
      <c r="K93"/>
      <c r="L93"/>
      <c r="M93"/>
      <c r="N93"/>
      <c r="O93"/>
      <c r="P93" s="10"/>
      <c r="S93" s="25" t="s">
        <v>25</v>
      </c>
      <c r="T93" s="25">
        <v>4000672</v>
      </c>
    </row>
    <row r="94" spans="3:20" ht="11.25" customHeight="1" x14ac:dyDescent="0.25">
      <c r="C94" s="39">
        <v>6148</v>
      </c>
      <c r="D94" s="3" t="s">
        <v>158</v>
      </c>
      <c r="E94"/>
      <c r="F94" s="13">
        <v>1774800</v>
      </c>
      <c r="G94" s="56">
        <v>1609700</v>
      </c>
      <c r="H94" s="13">
        <v>1422700</v>
      </c>
      <c r="I94" s="13">
        <v>1428500</v>
      </c>
      <c r="J94" s="13">
        <v>1439200</v>
      </c>
      <c r="K94"/>
      <c r="L94"/>
      <c r="M94"/>
      <c r="N94"/>
      <c r="O94"/>
      <c r="P94" s="10"/>
      <c r="S94" s="25" t="s">
        <v>26</v>
      </c>
      <c r="T94" s="25">
        <v>4059402</v>
      </c>
    </row>
    <row r="95" spans="3:20" ht="11.25" customHeight="1" x14ac:dyDescent="0.25">
      <c r="C95" s="39">
        <v>18082</v>
      </c>
      <c r="D95" s="3" t="s">
        <v>159</v>
      </c>
      <c r="E95"/>
      <c r="F95" s="13">
        <v>269200</v>
      </c>
      <c r="G95" s="56">
        <v>268800</v>
      </c>
      <c r="H95" s="13">
        <v>271200</v>
      </c>
      <c r="I95" s="13">
        <v>262600</v>
      </c>
      <c r="J95" s="13">
        <v>267100</v>
      </c>
      <c r="K95"/>
      <c r="L95"/>
      <c r="M95"/>
      <c r="N95"/>
      <c r="O95"/>
      <c r="P95" s="10"/>
      <c r="S95" s="25" t="s">
        <v>27</v>
      </c>
      <c r="T95" s="25">
        <v>4057080</v>
      </c>
    </row>
    <row r="96" spans="3:20" ht="11.25" customHeight="1" x14ac:dyDescent="0.25">
      <c r="C96" s="39">
        <v>845</v>
      </c>
      <c r="D96" s="3" t="s">
        <v>173</v>
      </c>
      <c r="E96"/>
      <c r="F96" s="13">
        <v>1993800</v>
      </c>
      <c r="G96" s="56">
        <v>1819300</v>
      </c>
      <c r="H96" s="13">
        <v>1642500</v>
      </c>
      <c r="I96" s="13">
        <v>1486000</v>
      </c>
      <c r="J96" s="13">
        <v>1503300</v>
      </c>
      <c r="K96"/>
      <c r="L96"/>
      <c r="M96"/>
      <c r="N96"/>
      <c r="O96"/>
      <c r="P96" s="10"/>
      <c r="S96" s="25" t="s">
        <v>28</v>
      </c>
      <c r="T96" s="25">
        <v>4057041</v>
      </c>
    </row>
    <row r="97" spans="3:20" ht="11.25" customHeight="1" x14ac:dyDescent="0.25">
      <c r="C97" s="39">
        <v>49691</v>
      </c>
      <c r="D97" s="32" t="s">
        <v>192</v>
      </c>
      <c r="E97"/>
      <c r="F97" s="13">
        <v>2413100</v>
      </c>
      <c r="G97" s="56">
        <v>2294600</v>
      </c>
      <c r="H97" s="13">
        <v>2231900</v>
      </c>
      <c r="I97" s="13">
        <v>2155800</v>
      </c>
      <c r="J97" s="13">
        <v>2068200</v>
      </c>
      <c r="K97"/>
      <c r="L97"/>
      <c r="M97"/>
      <c r="N97"/>
      <c r="O97"/>
      <c r="P97" s="10"/>
      <c r="S97" s="25" t="s">
        <v>431</v>
      </c>
      <c r="T97" s="25">
        <v>4072145</v>
      </c>
    </row>
    <row r="98" spans="3:20" ht="11.25" customHeight="1" x14ac:dyDescent="0.25">
      <c r="C98" s="48">
        <v>47772</v>
      </c>
      <c r="D98" s="99" t="s">
        <v>193</v>
      </c>
      <c r="E98" s="10"/>
      <c r="F98" s="92">
        <v>533200</v>
      </c>
      <c r="G98" s="93">
        <v>505600</v>
      </c>
      <c r="H98" s="92">
        <v>103700</v>
      </c>
      <c r="I98" s="92">
        <v>0</v>
      </c>
      <c r="J98" s="92">
        <v>0</v>
      </c>
      <c r="K98"/>
      <c r="L98"/>
      <c r="M98"/>
      <c r="N98"/>
      <c r="O98"/>
      <c r="P98" s="10"/>
      <c r="S98" s="25" t="s">
        <v>29</v>
      </c>
      <c r="T98" s="25">
        <v>4057081</v>
      </c>
    </row>
    <row r="99" spans="3:20" ht="11.25" customHeight="1" x14ac:dyDescent="0.25">
      <c r="C99" s="39">
        <v>3800</v>
      </c>
      <c r="D99" s="94" t="s">
        <v>160</v>
      </c>
      <c r="E99" s="95"/>
      <c r="F99" s="96">
        <v>2946300</v>
      </c>
      <c r="G99" s="97">
        <v>2800200</v>
      </c>
      <c r="H99" s="96">
        <v>2335600</v>
      </c>
      <c r="I99" s="96">
        <v>2155800</v>
      </c>
      <c r="J99" s="96">
        <v>2068200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4940100</v>
      </c>
      <c r="G101" s="56">
        <v>4619500</v>
      </c>
      <c r="H101" s="13">
        <v>3978100</v>
      </c>
      <c r="I101" s="13">
        <v>3641800</v>
      </c>
      <c r="J101" s="13">
        <v>3571500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263500</v>
      </c>
      <c r="G104" s="56">
        <v>299800</v>
      </c>
      <c r="H104" s="13">
        <v>246900</v>
      </c>
      <c r="I104" s="13">
        <v>431300</v>
      </c>
      <c r="J104" s="13">
        <v>402900</v>
      </c>
      <c r="K104"/>
      <c r="L104"/>
      <c r="M104"/>
      <c r="N104"/>
      <c r="O104"/>
      <c r="P104" s="10"/>
      <c r="S104" s="25" t="s">
        <v>410</v>
      </c>
      <c r="T104" s="25">
        <v>4057043</v>
      </c>
    </row>
    <row r="105" spans="3:20" ht="11.25" customHeight="1" x14ac:dyDescent="0.25">
      <c r="C105" s="39">
        <v>4993</v>
      </c>
      <c r="D105" s="3" t="s">
        <v>168</v>
      </c>
      <c r="E105"/>
      <c r="F105" s="13">
        <v>-485200</v>
      </c>
      <c r="G105" s="56">
        <v>-812800</v>
      </c>
      <c r="H105" s="13">
        <v>-342700</v>
      </c>
      <c r="I105" s="13">
        <v>-347200</v>
      </c>
      <c r="J105" s="13">
        <v>-229000</v>
      </c>
      <c r="K105"/>
      <c r="L105"/>
      <c r="M105"/>
      <c r="N105"/>
      <c r="O105"/>
      <c r="P105" s="10"/>
      <c r="S105" s="25" t="s">
        <v>261</v>
      </c>
      <c r="T105" s="25">
        <v>4057083</v>
      </c>
    </row>
    <row r="106" spans="3:20" ht="11.25" customHeight="1" x14ac:dyDescent="0.25">
      <c r="C106" s="39">
        <v>4992</v>
      </c>
      <c r="D106" s="3" t="s">
        <v>169</v>
      </c>
      <c r="E106"/>
      <c r="F106" s="13">
        <v>204200</v>
      </c>
      <c r="G106" s="56">
        <v>485700</v>
      </c>
      <c r="H106" s="13">
        <v>109300</v>
      </c>
      <c r="I106" s="13">
        <v>-115200</v>
      </c>
      <c r="J106" s="13">
        <v>-102100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-17500</v>
      </c>
      <c r="G108" s="56">
        <v>-27300</v>
      </c>
      <c r="H108" s="13">
        <v>13500</v>
      </c>
      <c r="I108" s="13">
        <v>-31100</v>
      </c>
      <c r="J108" s="13">
        <v>71800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2.1907964292244002</v>
      </c>
      <c r="G111" s="55">
        <v>2.80529986416169</v>
      </c>
      <c r="H111" s="14">
        <v>3.5341748035246501</v>
      </c>
      <c r="I111" s="14">
        <v>3.4016197258775098</v>
      </c>
      <c r="J111" s="14">
        <v>3.4734636554574201</v>
      </c>
      <c r="K111"/>
      <c r="L111"/>
      <c r="M111"/>
      <c r="N111"/>
      <c r="O111"/>
      <c r="P111" s="10"/>
      <c r="S111" s="25" t="s">
        <v>291</v>
      </c>
      <c r="T111" s="25">
        <v>4062444</v>
      </c>
    </row>
    <row r="112" spans="3:20" ht="11.25" customHeight="1" x14ac:dyDescent="0.25">
      <c r="C112" s="39">
        <v>284</v>
      </c>
      <c r="D112" s="3" t="s">
        <v>166</v>
      </c>
      <c r="E112"/>
      <c r="F112" s="14">
        <v>4.8282899952260196</v>
      </c>
      <c r="G112" s="55">
        <v>6.5833562487905697</v>
      </c>
      <c r="H112" s="14">
        <v>8.3773653073206003</v>
      </c>
      <c r="I112" s="14">
        <v>8.2574464048567595</v>
      </c>
      <c r="J112" s="14">
        <v>8.56524658658509</v>
      </c>
      <c r="K112"/>
      <c r="L112"/>
      <c r="M112"/>
      <c r="N112"/>
      <c r="O112"/>
      <c r="P112" s="10"/>
      <c r="S112" s="25" t="s">
        <v>36</v>
      </c>
      <c r="T112" s="25">
        <v>4057103</v>
      </c>
    </row>
    <row r="113" spans="2:20" ht="11.25" customHeight="1" x14ac:dyDescent="0.25">
      <c r="C113" s="39">
        <v>18791</v>
      </c>
      <c r="D113" s="76" t="s">
        <v>172</v>
      </c>
      <c r="E113" s="61"/>
      <c r="F113" s="100">
        <v>2.8435236581993801</v>
      </c>
      <c r="G113" s="101">
        <v>3.7468119638302801</v>
      </c>
      <c r="H113" s="100">
        <v>4.8791554195120197</v>
      </c>
      <c r="I113" s="100">
        <v>4.8133313519696701</v>
      </c>
      <c r="J113" s="100">
        <v>4.8732171156893802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sortState xmlns:xlrd2="http://schemas.microsoft.com/office/spreadsheetml/2017/richdata2" ref="B121:O121">
    <sortCondition ref="E121"/>
    <sortCondition descending="1" ref="I121"/>
  </sortState>
  <mergeCells count="2">
    <mergeCell ref="G10:J10"/>
    <mergeCell ref="K10:O13"/>
  </mergeCells>
  <phoneticPr fontId="1" type="noConversion"/>
  <dataValidations count="1">
    <dataValidation type="list" allowBlank="1" showInputMessage="1" showErrorMessage="1" sqref="G10" xr:uid="{00000000-0002-0000-0300-000000000000}">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44" r:id="rId4" name="Button 120">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390B-515C-475C-8417-F2A577E7F80E}">
  <sheetPr codeName="Sheet6">
    <outlinePr summaryRight="0"/>
    <pageSetUpPr autoPageBreaks="0"/>
  </sheetPr>
  <dimension ref="A1:AB460"/>
  <sheetViews>
    <sheetView showGridLines="0" topLeftCell="A28" zoomScaleNormal="100" workbookViewId="0">
      <selection activeCell="G24" sqref="G24"/>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6</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Alliant Energy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_xll.SNL.Clients.Office.Excel.Functions.SNLTable(1,LNT!F20:G20,LNT!C24:C35,LNT!F21:G21,,"Options:Curr=USD,Mag=SNLstandard,ConvMethod=SNLrecommended")</f>
        <v>SNLTable</v>
      </c>
      <c r="D20" s="10"/>
      <c r="E20" s="10"/>
      <c r="F20" s="22">
        <f>VLOOKUP(V40,S:T,2,FALSE)</f>
        <v>4057038</v>
      </c>
      <c r="G20" s="51">
        <f>F20</f>
        <v>4057038</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Alliant Energy Corporation</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43795</v>
      </c>
      <c r="G26" s="78">
        <v>43810</v>
      </c>
      <c r="H26" s="130"/>
      <c r="I26" s="10"/>
      <c r="J26"/>
      <c r="K26"/>
      <c r="L26"/>
      <c r="M26"/>
      <c r="N26" s="4"/>
      <c r="O26" s="4"/>
      <c r="P26" s="44"/>
      <c r="Q26" s="44"/>
    </row>
    <row r="27" spans="3:27" ht="11.25" customHeight="1" x14ac:dyDescent="0.25">
      <c r="C27" s="39">
        <v>44949</v>
      </c>
      <c r="D27" s="2" t="s">
        <v>130</v>
      </c>
      <c r="E27"/>
      <c r="F27" s="24" t="s">
        <v>373</v>
      </c>
      <c r="G27" s="52" t="s">
        <v>379</v>
      </c>
      <c r="H27" s="129"/>
      <c r="I27"/>
      <c r="J27"/>
      <c r="K27"/>
      <c r="L27"/>
      <c r="M27"/>
      <c r="N27"/>
      <c r="O27"/>
      <c r="P27" s="10"/>
    </row>
    <row r="28" spans="3:27" ht="11.25" customHeight="1" x14ac:dyDescent="0.25">
      <c r="C28" s="39">
        <v>44950</v>
      </c>
      <c r="D28" s="3" t="s">
        <v>126</v>
      </c>
      <c r="E28"/>
      <c r="F28" s="24" t="s">
        <v>375</v>
      </c>
      <c r="G28" s="52" t="s">
        <v>374</v>
      </c>
      <c r="H28" s="129"/>
      <c r="I28"/>
      <c r="J28"/>
      <c r="K28"/>
      <c r="L28"/>
      <c r="M28"/>
      <c r="N28"/>
      <c r="O28"/>
      <c r="P28" s="10"/>
    </row>
    <row r="29" spans="3:27" ht="11.25" customHeight="1" x14ac:dyDescent="0.25">
      <c r="C29" s="48">
        <v>44952</v>
      </c>
      <c r="D29" s="76" t="s">
        <v>125</v>
      </c>
      <c r="E29" s="61"/>
      <c r="F29" s="77">
        <v>41928</v>
      </c>
      <c r="G29" s="78">
        <v>43810</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37181</v>
      </c>
      <c r="G35" s="53">
        <v>43810</v>
      </c>
      <c r="H35" s="130"/>
      <c r="I35" s="10"/>
      <c r="J35"/>
      <c r="K35"/>
      <c r="L35"/>
      <c r="M35"/>
      <c r="N35"/>
      <c r="O35"/>
      <c r="P35" s="10"/>
    </row>
    <row r="36" spans="3:24" ht="11.25" hidden="1" customHeight="1" outlineLevel="1" x14ac:dyDescent="0.25">
      <c r="C36" s="12" t="str">
        <f>_xll.SNL.Clients.Office.Excel.Functions.SNLTable(1,LNT!F36:J36,LNT!C41:C113,LNT!F37:J37,,"Options:Curr=USD,Mag=SNLstandard,ConvMethod=SNLrecommended")</f>
        <v>SNLTable</v>
      </c>
      <c r="E36"/>
      <c r="F36" s="11">
        <f>F20</f>
        <v>4057038</v>
      </c>
      <c r="G36" s="54">
        <f>F20</f>
        <v>4057038</v>
      </c>
      <c r="H36" s="11">
        <f>F20</f>
        <v>4057038</v>
      </c>
      <c r="I36" s="11">
        <f>F20</f>
        <v>4057038</v>
      </c>
      <c r="J36" s="11">
        <f>F20</f>
        <v>4057038</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Alliant Energy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43.0966256565221</v>
      </c>
      <c r="G42" s="55">
        <v>43.522840309128497</v>
      </c>
      <c r="H42" s="31">
        <v>43.529274024268901</v>
      </c>
      <c r="I42" s="14">
        <v>42.738380383421699</v>
      </c>
      <c r="J42" s="14">
        <v>43.255039457217599</v>
      </c>
      <c r="K42"/>
      <c r="L42"/>
      <c r="M42"/>
      <c r="N42"/>
      <c r="O42"/>
      <c r="P42" s="10"/>
      <c r="S42" s="25" t="s">
        <v>335</v>
      </c>
      <c r="T42" s="25">
        <v>4056935</v>
      </c>
      <c r="V42" s="8" t="str">
        <f>_xll.SNL.Clients.Office.Excel.Functions.SNLTable(1,LNT!X42,LNT!W48:W56,LNT!X43,,"Options:Curr=USD,Mag=SNLstandard,ConvMethod=SNLrecommended")</f>
        <v>SNLTable</v>
      </c>
      <c r="W42" s="3"/>
      <c r="X42" s="7">
        <f>F36</f>
        <v>4057038</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56.903374343477999</v>
      </c>
      <c r="G44" s="55">
        <v>54.946820720789702</v>
      </c>
      <c r="H44" s="31">
        <v>54.798163526430699</v>
      </c>
      <c r="I44" s="14">
        <v>55.397634603017799</v>
      </c>
      <c r="J44" s="14">
        <v>54.676430130214001</v>
      </c>
      <c r="K44"/>
      <c r="L44"/>
      <c r="M44"/>
      <c r="N44"/>
      <c r="O44"/>
      <c r="P44" s="10"/>
      <c r="S44" s="25" t="s">
        <v>408</v>
      </c>
      <c r="T44" s="25">
        <v>4024697</v>
      </c>
      <c r="V44" s="3"/>
      <c r="W44" s="3"/>
      <c r="X44" s="7">
        <v>1</v>
      </c>
    </row>
    <row r="45" spans="3:24" ht="11.25" customHeight="1" x14ac:dyDescent="0.25">
      <c r="C45" s="39">
        <v>18861</v>
      </c>
      <c r="D45" s="3" t="s">
        <v>163</v>
      </c>
      <c r="E45"/>
      <c r="F45" s="14">
        <v>48.622203036189703</v>
      </c>
      <c r="G45" s="55">
        <v>51.893794475476298</v>
      </c>
      <c r="H45" s="31">
        <v>46.388519531348003</v>
      </c>
      <c r="I45" s="14">
        <v>48.895122883211997</v>
      </c>
      <c r="J45" s="14">
        <v>41.531953623548098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2.8700361010830302</v>
      </c>
      <c r="G47" s="55">
        <v>2.69090909090909</v>
      </c>
      <c r="H47" s="14">
        <v>2.8497618175155699</v>
      </c>
      <c r="I47" s="14">
        <v>2.81133603238866</v>
      </c>
      <c r="J47" s="14">
        <v>3.1059694585839899</v>
      </c>
      <c r="K47"/>
      <c r="L47"/>
      <c r="M47"/>
      <c r="N47"/>
      <c r="O47"/>
      <c r="P47" s="10"/>
      <c r="S47" s="25" t="s">
        <v>215</v>
      </c>
      <c r="T47" s="25">
        <v>4056955</v>
      </c>
      <c r="V47" s="3"/>
      <c r="W47" s="3"/>
      <c r="X47" s="7"/>
    </row>
    <row r="48" spans="3:24" ht="11.25" customHeight="1" x14ac:dyDescent="0.25">
      <c r="C48" s="39">
        <v>18778</v>
      </c>
      <c r="D48" s="3" t="s">
        <v>197</v>
      </c>
      <c r="E48"/>
      <c r="F48" s="14">
        <v>2.8700361010830302</v>
      </c>
      <c r="G48" s="55">
        <v>2.69090909090909</v>
      </c>
      <c r="H48" s="14">
        <v>2.8497618175155699</v>
      </c>
      <c r="I48" s="14">
        <v>2.81133603238866</v>
      </c>
      <c r="J48" s="14">
        <v>3.1059694585839899</v>
      </c>
      <c r="K48" s="4"/>
      <c r="L48" s="4"/>
      <c r="M48" s="4"/>
      <c r="N48" s="4"/>
      <c r="O48" s="4"/>
      <c r="P48" s="44"/>
      <c r="Q48" s="44"/>
      <c r="S48" s="25" t="s">
        <v>5</v>
      </c>
      <c r="T48" s="25">
        <v>4022309</v>
      </c>
      <c r="V48" s="17" t="s">
        <v>174</v>
      </c>
      <c r="W48" s="114">
        <v>7597</v>
      </c>
      <c r="X48" s="20">
        <v>1149000</v>
      </c>
    </row>
    <row r="49" spans="3:28" ht="11.25" customHeight="1" x14ac:dyDescent="0.25">
      <c r="C49" s="39">
        <v>7270</v>
      </c>
      <c r="D49" s="3" t="s">
        <v>148</v>
      </c>
      <c r="E49"/>
      <c r="F49" s="14">
        <v>5.6555555555555603</v>
      </c>
      <c r="G49" s="55">
        <v>5.5637065637065604</v>
      </c>
      <c r="H49" s="14">
        <v>5.8974358974358996</v>
      </c>
      <c r="I49" s="14">
        <v>5.8810592459604996</v>
      </c>
      <c r="J49" s="14">
        <v>6.0942355889724302</v>
      </c>
      <c r="K49"/>
      <c r="L49"/>
      <c r="M49"/>
      <c r="N49"/>
      <c r="O49"/>
      <c r="P49" s="10"/>
      <c r="S49" s="25" t="s">
        <v>6</v>
      </c>
      <c r="T49" s="25">
        <v>4057038</v>
      </c>
      <c r="V49" s="17" t="s">
        <v>175</v>
      </c>
      <c r="W49" s="114">
        <v>7598</v>
      </c>
      <c r="X49" s="20">
        <v>408000</v>
      </c>
    </row>
    <row r="50" spans="3:28" ht="11.25" customHeight="1" x14ac:dyDescent="0.25">
      <c r="C50" s="39">
        <v>11512</v>
      </c>
      <c r="D50" s="3" t="s">
        <v>198</v>
      </c>
      <c r="E50"/>
      <c r="F50" s="14">
        <v>5.6555555555555603</v>
      </c>
      <c r="G50" s="55">
        <v>5.5637065637065604</v>
      </c>
      <c r="H50" s="14">
        <v>5.8974358974358996</v>
      </c>
      <c r="I50" s="14">
        <v>5.8810592459604996</v>
      </c>
      <c r="J50" s="14">
        <v>6.0942355889724302</v>
      </c>
      <c r="K50"/>
      <c r="L50"/>
      <c r="M50"/>
      <c r="N50"/>
      <c r="O50"/>
      <c r="P50" s="10"/>
      <c r="S50" s="25" t="s">
        <v>269</v>
      </c>
      <c r="T50" s="25">
        <v>4135391</v>
      </c>
      <c r="V50" s="18" t="s">
        <v>176</v>
      </c>
      <c r="W50" s="115">
        <v>7599</v>
      </c>
      <c r="X50" s="20">
        <v>509000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300000</v>
      </c>
    </row>
    <row r="52" spans="3:28" ht="11.25" customHeight="1" x14ac:dyDescent="0.25">
      <c r="C52" s="39">
        <v>18788</v>
      </c>
      <c r="D52" s="3" t="s">
        <v>210</v>
      </c>
      <c r="E52"/>
      <c r="F52" s="14">
        <v>4.8071381794367998</v>
      </c>
      <c r="G52" s="55">
        <v>4.7010062456627297</v>
      </c>
      <c r="H52" s="14">
        <v>4.4041752933057303</v>
      </c>
      <c r="I52" s="14">
        <v>4.2769499351293598</v>
      </c>
      <c r="J52" s="14">
        <v>3.93271919723639</v>
      </c>
      <c r="K52"/>
      <c r="L52"/>
      <c r="M52"/>
      <c r="N52"/>
      <c r="O52"/>
      <c r="P52" s="10"/>
      <c r="S52" s="25" t="s">
        <v>7</v>
      </c>
      <c r="T52" s="25">
        <v>4007308</v>
      </c>
      <c r="V52" s="19" t="s">
        <v>178</v>
      </c>
      <c r="W52" s="114">
        <v>7601</v>
      </c>
      <c r="X52" s="20">
        <v>201000</v>
      </c>
    </row>
    <row r="53" spans="3:28" ht="11.25" customHeight="1" x14ac:dyDescent="0.25">
      <c r="C53" s="39">
        <v>18794</v>
      </c>
      <c r="D53" s="3" t="s">
        <v>199</v>
      </c>
      <c r="E53"/>
      <c r="F53" s="14">
        <v>5.1444444444444404</v>
      </c>
      <c r="G53" s="55">
        <v>4.8030888030887997</v>
      </c>
      <c r="H53" s="14">
        <v>5.7183557183557197</v>
      </c>
      <c r="I53" s="14">
        <v>5.6108617594254904</v>
      </c>
      <c r="J53" s="14">
        <v>5.8944999999999999</v>
      </c>
      <c r="K53"/>
      <c r="L53"/>
      <c r="M53"/>
      <c r="N53"/>
      <c r="O53"/>
      <c r="P53" s="10"/>
      <c r="S53" s="25" t="s">
        <v>217</v>
      </c>
      <c r="T53" s="25">
        <v>4272394</v>
      </c>
      <c r="V53" s="17" t="s">
        <v>179</v>
      </c>
      <c r="W53" s="114">
        <v>7602</v>
      </c>
      <c r="X53" s="20">
        <v>5317000</v>
      </c>
    </row>
    <row r="54" spans="3:28" ht="11.25" customHeight="1" x14ac:dyDescent="0.25">
      <c r="C54" s="39">
        <v>18792</v>
      </c>
      <c r="D54" s="3" t="s">
        <v>200</v>
      </c>
      <c r="E54"/>
      <c r="F54" s="14">
        <v>15.3940467270622</v>
      </c>
      <c r="G54" s="55">
        <v>14.880095657757799</v>
      </c>
      <c r="H54" s="14">
        <v>18.766306519473801</v>
      </c>
      <c r="I54" s="14">
        <v>18.816622688350201</v>
      </c>
      <c r="J54" s="14">
        <v>20.839084786882498</v>
      </c>
      <c r="K54"/>
      <c r="L54"/>
      <c r="M54"/>
      <c r="N54"/>
      <c r="O54"/>
      <c r="P54" s="10"/>
      <c r="S54" s="25" t="s">
        <v>8</v>
      </c>
      <c r="T54" s="25">
        <v>4006321</v>
      </c>
      <c r="V54" s="26" t="s">
        <v>183</v>
      </c>
      <c r="W54" s="116"/>
      <c r="X54" s="20"/>
    </row>
    <row r="55" spans="3:28" ht="11.25" customHeight="1" x14ac:dyDescent="0.25">
      <c r="C55" s="39">
        <v>11576</v>
      </c>
      <c r="D55" s="3" t="s">
        <v>201</v>
      </c>
      <c r="E55"/>
      <c r="F55" s="14">
        <v>3.1555555555555599</v>
      </c>
      <c r="G55" s="55">
        <v>2.9343629343629298</v>
      </c>
      <c r="H55" s="14">
        <v>3.6878306878306901</v>
      </c>
      <c r="I55" s="14">
        <v>3.3684919210053899</v>
      </c>
      <c r="J55" s="14">
        <v>3.6145363408521298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6</v>
      </c>
    </row>
    <row r="57" spans="3:28" ht="11.25" customHeight="1" x14ac:dyDescent="0.25">
      <c r="C57" s="39">
        <v>6419</v>
      </c>
      <c r="D57" s="3" t="s">
        <v>164</v>
      </c>
      <c r="E57"/>
      <c r="F57" s="14">
        <v>0.52044790652385597</v>
      </c>
      <c r="G57" s="55">
        <v>0.683885890516577</v>
      </c>
      <c r="H57" s="14">
        <v>0.42622072927316101</v>
      </c>
      <c r="I57" s="14">
        <v>0.47752569795024602</v>
      </c>
      <c r="J57" s="14">
        <v>0.42117263843648201</v>
      </c>
      <c r="K57"/>
      <c r="L57"/>
      <c r="M57"/>
      <c r="N57"/>
      <c r="O57"/>
      <c r="P57" s="10"/>
      <c r="S57" s="25" t="s">
        <v>338</v>
      </c>
      <c r="T57" s="25">
        <v>4963960</v>
      </c>
    </row>
    <row r="58" spans="3:28" ht="11.25" customHeight="1" x14ac:dyDescent="0.25">
      <c r="C58" s="39">
        <v>4963</v>
      </c>
      <c r="D58" s="3" t="s">
        <v>202</v>
      </c>
      <c r="E58"/>
      <c r="F58" s="14">
        <v>1.3203672787980001</v>
      </c>
      <c r="G58" s="55">
        <v>1.21959918478261</v>
      </c>
      <c r="H58" s="14">
        <v>1.2122994949214601</v>
      </c>
      <c r="I58" s="14">
        <v>1.24203355830913</v>
      </c>
      <c r="J58" s="14">
        <v>1.2063575373100299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1149000</v>
      </c>
      <c r="G61" s="56">
        <v>397000</v>
      </c>
      <c r="H61" s="13">
        <v>1003600</v>
      </c>
      <c r="I61" s="13">
        <v>697700</v>
      </c>
      <c r="J61" s="13">
        <v>1270900</v>
      </c>
      <c r="K61"/>
      <c r="L61"/>
      <c r="M61"/>
      <c r="N61"/>
      <c r="O61"/>
      <c r="P61" s="10"/>
      <c r="S61" s="25" t="s">
        <v>409</v>
      </c>
      <c r="T61" s="25">
        <v>4086899</v>
      </c>
      <c r="V61" s="28" t="s">
        <v>148</v>
      </c>
      <c r="X61" s="27">
        <f>IF(ISNUMBER(F49),F49,NA())</f>
        <v>5.6555555555555603</v>
      </c>
      <c r="Y61" s="27">
        <f>IF(ISNUMBER(G49),G49,NA())</f>
        <v>5.5637065637065604</v>
      </c>
      <c r="Z61" s="27">
        <f>IF(ISNUMBER(H49),H49,NA())</f>
        <v>5.8974358974358996</v>
      </c>
      <c r="AA61" s="27">
        <f>IF(ISNUMBER(I49),I49,NA())</f>
        <v>5.8810592459604996</v>
      </c>
      <c r="AB61" s="27">
        <f>IF(ISNUMBER(J49),J49,NA())</f>
        <v>6.0942355889724302</v>
      </c>
    </row>
    <row r="62" spans="3:28" ht="11.25" customHeight="1" x14ac:dyDescent="0.25">
      <c r="C62" s="39">
        <v>7598</v>
      </c>
      <c r="D62" s="3" t="s">
        <v>204</v>
      </c>
      <c r="E62"/>
      <c r="F62" s="13">
        <v>408000</v>
      </c>
      <c r="G62" s="56">
        <v>633000</v>
      </c>
      <c r="H62" s="13">
        <v>23000</v>
      </c>
      <c r="I62" s="13">
        <v>672000</v>
      </c>
      <c r="J62" s="13">
        <v>272000</v>
      </c>
      <c r="K62"/>
      <c r="L62"/>
      <c r="M62"/>
      <c r="N62"/>
      <c r="O62"/>
      <c r="P62" s="10"/>
      <c r="S62" s="25" t="s">
        <v>11</v>
      </c>
      <c r="T62" s="25">
        <v>4056975</v>
      </c>
      <c r="V62" s="118" t="s">
        <v>187</v>
      </c>
    </row>
    <row r="63" spans="3:28" ht="11.25" customHeight="1" x14ac:dyDescent="0.25">
      <c r="C63" s="39">
        <v>7599</v>
      </c>
      <c r="D63" s="3" t="s">
        <v>205</v>
      </c>
      <c r="E63"/>
      <c r="F63" s="13">
        <v>509000</v>
      </c>
      <c r="G63" s="56">
        <v>408000</v>
      </c>
      <c r="H63" s="13">
        <v>348000</v>
      </c>
      <c r="I63" s="13">
        <v>23000</v>
      </c>
      <c r="J63" s="13">
        <v>373000</v>
      </c>
      <c r="K63"/>
      <c r="L63"/>
      <c r="M63"/>
      <c r="N63"/>
      <c r="O63"/>
      <c r="P63" s="10"/>
      <c r="S63" s="25" t="s">
        <v>270</v>
      </c>
      <c r="T63" s="25">
        <v>4098671</v>
      </c>
      <c r="V63" s="28" t="s">
        <v>188</v>
      </c>
    </row>
    <row r="64" spans="3:28" ht="11.25" customHeight="1" x14ac:dyDescent="0.25">
      <c r="C64" s="39">
        <v>7600</v>
      </c>
      <c r="D64" s="3" t="s">
        <v>206</v>
      </c>
      <c r="E64"/>
      <c r="F64" s="13">
        <v>300000</v>
      </c>
      <c r="G64" s="56">
        <v>509000</v>
      </c>
      <c r="H64" s="13">
        <v>423000</v>
      </c>
      <c r="I64" s="13">
        <v>348000</v>
      </c>
      <c r="J64" s="13">
        <v>24000</v>
      </c>
      <c r="K64"/>
      <c r="L64"/>
      <c r="M64"/>
      <c r="N64"/>
      <c r="O64"/>
      <c r="P64" s="10"/>
      <c r="S64" s="25" t="s">
        <v>395</v>
      </c>
      <c r="T64" s="25">
        <v>4545218</v>
      </c>
      <c r="V64" s="28" t="s">
        <v>189</v>
      </c>
    </row>
    <row r="65" spans="3:28" ht="11.25" customHeight="1" x14ac:dyDescent="0.25">
      <c r="C65" s="39">
        <v>7601</v>
      </c>
      <c r="D65" s="3" t="s">
        <v>207</v>
      </c>
      <c r="E65"/>
      <c r="F65" s="13">
        <v>201000</v>
      </c>
      <c r="G65" s="56">
        <v>300000</v>
      </c>
      <c r="H65" s="13">
        <v>524000</v>
      </c>
      <c r="I65" s="13">
        <v>423000</v>
      </c>
      <c r="J65" s="13">
        <v>348000</v>
      </c>
      <c r="K65"/>
      <c r="L65"/>
      <c r="M65"/>
      <c r="N65"/>
      <c r="O65"/>
      <c r="P65" s="10"/>
      <c r="S65" s="25" t="s">
        <v>218</v>
      </c>
      <c r="T65" s="25">
        <v>4057157</v>
      </c>
      <c r="V65" s="28" t="s">
        <v>164</v>
      </c>
      <c r="X65" s="27">
        <f>IF(ISNUMBER(F57),F57,NA())</f>
        <v>0.52044790652385597</v>
      </c>
      <c r="Y65" s="27">
        <f>IF(ISNUMBER(G57),G57,NA())</f>
        <v>0.683885890516577</v>
      </c>
      <c r="Z65" s="27">
        <f>IF(ISNUMBER(H57),H57,NA())</f>
        <v>0.42622072927316101</v>
      </c>
      <c r="AA65" s="27">
        <f>IF(ISNUMBER(I57),I57,NA())</f>
        <v>0.47752569795024602</v>
      </c>
      <c r="AB65" s="27">
        <f>IF(ISNUMBER(J57),J57,NA())</f>
        <v>0.42117263843648201</v>
      </c>
    </row>
    <row r="66" spans="3:28" ht="11.25" customHeight="1" x14ac:dyDescent="0.25">
      <c r="C66" s="39">
        <v>7602</v>
      </c>
      <c r="D66" s="3" t="s">
        <v>208</v>
      </c>
      <c r="E66"/>
      <c r="F66" s="13">
        <v>5317000</v>
      </c>
      <c r="G66" s="56">
        <v>4919000</v>
      </c>
      <c r="H66" s="13">
        <v>4215000</v>
      </c>
      <c r="I66" s="13">
        <v>3780300</v>
      </c>
      <c r="J66" s="13">
        <v>2998600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43.0966256565221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3669000</v>
      </c>
      <c r="G69" s="56">
        <v>3416000</v>
      </c>
      <c r="H69" s="13">
        <v>3647700</v>
      </c>
      <c r="I69" s="13">
        <v>3534500</v>
      </c>
      <c r="J69" s="13">
        <v>3382200</v>
      </c>
      <c r="K69" s="4"/>
      <c r="L69" s="4"/>
      <c r="M69" s="4"/>
      <c r="N69"/>
      <c r="O69"/>
      <c r="P69" s="10"/>
      <c r="S69" s="25" t="s">
        <v>340</v>
      </c>
      <c r="T69" s="25">
        <v>4057049</v>
      </c>
      <c r="V69" s="28" t="str">
        <f>"Total Debt -"</f>
        <v>Total Debt -</v>
      </c>
      <c r="X69" s="47">
        <f>F44</f>
        <v>56.903374343477999</v>
      </c>
    </row>
    <row r="70" spans="3:28" ht="11.25" customHeight="1" x14ac:dyDescent="0.25">
      <c r="C70" s="39">
        <v>18630</v>
      </c>
      <c r="D70" s="3" t="s">
        <v>135</v>
      </c>
      <c r="F70" s="13">
        <v>642000</v>
      </c>
      <c r="G70" s="56">
        <v>652000</v>
      </c>
      <c r="H70" s="13">
        <v>776700</v>
      </c>
      <c r="I70" s="13">
        <v>855000</v>
      </c>
      <c r="J70" s="13">
        <v>818100</v>
      </c>
      <c r="K70"/>
      <c r="L70"/>
      <c r="M70"/>
      <c r="N70"/>
      <c r="O70"/>
      <c r="P70" s="10"/>
      <c r="S70" s="25" t="s">
        <v>14</v>
      </c>
      <c r="T70" s="25">
        <v>4010420</v>
      </c>
      <c r="V70" s="118" t="s">
        <v>211</v>
      </c>
    </row>
    <row r="71" spans="3:28" ht="11.25" customHeight="1" x14ac:dyDescent="0.25">
      <c r="C71" s="39">
        <v>18631</v>
      </c>
      <c r="D71" s="3" t="s">
        <v>136</v>
      </c>
      <c r="F71" s="13">
        <v>258000</v>
      </c>
      <c r="G71" s="56">
        <v>182000</v>
      </c>
      <c r="H71" s="13">
        <v>221700</v>
      </c>
      <c r="I71" s="13">
        <v>232300</v>
      </c>
      <c r="J71" s="13">
        <v>211400</v>
      </c>
      <c r="K71"/>
      <c r="L71"/>
      <c r="M71"/>
      <c r="N71"/>
      <c r="O71"/>
      <c r="P71" s="10"/>
      <c r="S71" s="25" t="s">
        <v>15</v>
      </c>
      <c r="T71" s="25">
        <v>4065694</v>
      </c>
      <c r="V71" s="28" t="s">
        <v>210</v>
      </c>
      <c r="X71" s="27">
        <f>IF(ISNUMBER(F52),F52,NA())</f>
        <v>4.8071381794367998</v>
      </c>
      <c r="Y71" s="27">
        <f>IF(ISNUMBER(G52),G52,NA())</f>
        <v>4.7010062456627297</v>
      </c>
      <c r="Z71" s="27">
        <f>IF(ISNUMBER(H52),H52,NA())</f>
        <v>4.4041752933057303</v>
      </c>
      <c r="AA71" s="27">
        <f>IF(ISNUMBER(I52),I52,NA())</f>
        <v>4.2769499351293598</v>
      </c>
      <c r="AB71" s="27">
        <f>IF(ISNUMBER(J52),J52,NA())</f>
        <v>3.93271919723639</v>
      </c>
    </row>
    <row r="72" spans="3:28" ht="11.25" customHeight="1" x14ac:dyDescent="0.25">
      <c r="C72" s="39">
        <v>18632</v>
      </c>
      <c r="D72" s="3" t="s">
        <v>137</v>
      </c>
      <c r="E72" s="5"/>
      <c r="F72" s="13">
        <v>1213000</v>
      </c>
      <c r="G72" s="56">
        <v>1119000</v>
      </c>
      <c r="H72" s="13">
        <v>1193600</v>
      </c>
      <c r="I72" s="13">
        <v>1141500</v>
      </c>
      <c r="J72" s="13">
        <v>1114100</v>
      </c>
      <c r="K72"/>
      <c r="L72"/>
      <c r="M72"/>
      <c r="N72"/>
      <c r="O72"/>
      <c r="P72" s="10"/>
      <c r="S72" s="25" t="s">
        <v>271</v>
      </c>
      <c r="T72" s="25">
        <v>4082886</v>
      </c>
    </row>
    <row r="73" spans="3:28" ht="11.25" customHeight="1" x14ac:dyDescent="0.25">
      <c r="C73" s="39">
        <v>18636</v>
      </c>
      <c r="D73" s="3" t="s">
        <v>138</v>
      </c>
      <c r="F73" s="13">
        <v>657000</v>
      </c>
      <c r="G73" s="56">
        <v>615000</v>
      </c>
      <c r="H73" s="13">
        <v>567200</v>
      </c>
      <c r="I73" s="13">
        <v>506900</v>
      </c>
      <c r="J73" s="13">
        <v>461800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2874000</v>
      </c>
      <c r="G75" s="56">
        <v>2676000</v>
      </c>
      <c r="H75" s="13">
        <v>2870000</v>
      </c>
      <c r="I75" s="13">
        <v>2840100</v>
      </c>
      <c r="J75" s="13">
        <v>2711000</v>
      </c>
      <c r="K75"/>
      <c r="L75"/>
      <c r="M75"/>
      <c r="N75"/>
      <c r="O75"/>
      <c r="P75" s="10"/>
      <c r="S75" s="25" t="s">
        <v>16</v>
      </c>
      <c r="T75" s="25">
        <v>4056958</v>
      </c>
    </row>
    <row r="76" spans="3:28" ht="11.25" customHeight="1" x14ac:dyDescent="0.25">
      <c r="C76" s="39">
        <v>6200</v>
      </c>
      <c r="D76" s="3" t="s">
        <v>141</v>
      </c>
      <c r="F76" s="13">
        <v>1527000</v>
      </c>
      <c r="G76" s="56">
        <v>1441000</v>
      </c>
      <c r="H76" s="13">
        <v>1449000</v>
      </c>
      <c r="I76" s="13">
        <v>1310300</v>
      </c>
      <c r="J76" s="13">
        <v>1215800</v>
      </c>
      <c r="K76"/>
      <c r="L76"/>
      <c r="M76"/>
      <c r="N76"/>
      <c r="O76"/>
      <c r="P76" s="10"/>
      <c r="S76" s="25" t="s">
        <v>312</v>
      </c>
      <c r="T76" s="25">
        <v>4246977</v>
      </c>
    </row>
    <row r="77" spans="3:28" ht="11.25" customHeight="1" x14ac:dyDescent="0.25">
      <c r="C77" s="39">
        <v>28017</v>
      </c>
      <c r="D77" s="3" t="s">
        <v>150</v>
      </c>
      <c r="E77"/>
      <c r="F77" s="13">
        <v>1527000</v>
      </c>
      <c r="G77" s="56">
        <v>1441000</v>
      </c>
      <c r="H77" s="13">
        <v>1449000</v>
      </c>
      <c r="I77" s="13">
        <v>1310300</v>
      </c>
      <c r="J77" s="13">
        <v>1215800</v>
      </c>
      <c r="K77"/>
      <c r="L77"/>
      <c r="M77"/>
      <c r="N77"/>
      <c r="O77"/>
      <c r="P77" s="10"/>
      <c r="S77" s="25" t="s">
        <v>272</v>
      </c>
      <c r="T77" s="25">
        <v>4142320</v>
      </c>
    </row>
    <row r="78" spans="3:28" ht="11.25" customHeight="1" x14ac:dyDescent="0.25">
      <c r="C78" s="39">
        <v>4424</v>
      </c>
      <c r="D78" s="3" t="s">
        <v>142</v>
      </c>
      <c r="F78" s="13">
        <v>600000</v>
      </c>
      <c r="G78" s="56">
        <v>567000</v>
      </c>
      <c r="H78" s="13">
        <v>636100</v>
      </c>
      <c r="I78" s="13">
        <v>570000</v>
      </c>
      <c r="J78" s="13">
        <v>532800</v>
      </c>
      <c r="K78"/>
      <c r="L78"/>
      <c r="M78"/>
      <c r="N78"/>
      <c r="O78"/>
      <c r="P78" s="10"/>
      <c r="S78" s="25" t="s">
        <v>273</v>
      </c>
      <c r="T78" s="25">
        <v>4237697</v>
      </c>
    </row>
    <row r="79" spans="3:28" ht="11.25" customHeight="1" x14ac:dyDescent="0.25">
      <c r="C79" s="39">
        <v>4427</v>
      </c>
      <c r="D79" s="3" t="s">
        <v>143</v>
      </c>
      <c r="F79" s="13">
        <v>-74000</v>
      </c>
      <c r="G79" s="56">
        <v>-57000</v>
      </c>
      <c r="H79" s="13">
        <v>68700</v>
      </c>
      <c r="I79" s="13">
        <v>47700</v>
      </c>
      <c r="J79" s="13">
        <v>66700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674000</v>
      </c>
      <c r="G81" s="93">
        <v>624000</v>
      </c>
      <c r="H81" s="92">
        <v>567400</v>
      </c>
      <c r="I81" s="92">
        <v>522300</v>
      </c>
      <c r="J81" s="92">
        <v>466100</v>
      </c>
      <c r="K81"/>
      <c r="L81"/>
      <c r="M81"/>
      <c r="N81"/>
      <c r="O81"/>
      <c r="P81" s="10"/>
      <c r="S81" s="25" t="s">
        <v>275</v>
      </c>
      <c r="T81" s="25">
        <v>4276419</v>
      </c>
    </row>
    <row r="82" spans="3:20" ht="11.25" customHeight="1" x14ac:dyDescent="0.25">
      <c r="C82" s="39">
        <v>833</v>
      </c>
      <c r="D82" s="94" t="s">
        <v>146</v>
      </c>
      <c r="E82" s="95"/>
      <c r="F82" s="96">
        <v>674000</v>
      </c>
      <c r="G82" s="97">
        <v>624000</v>
      </c>
      <c r="H82" s="96">
        <v>567400</v>
      </c>
      <c r="I82" s="96">
        <v>522300</v>
      </c>
      <c r="J82" s="96">
        <v>467500</v>
      </c>
      <c r="K82"/>
      <c r="L82"/>
      <c r="M82"/>
      <c r="N82"/>
      <c r="O82"/>
      <c r="P82" s="10"/>
      <c r="S82" s="25" t="s">
        <v>17</v>
      </c>
      <c r="T82" s="25">
        <v>4057059</v>
      </c>
    </row>
    <row r="83" spans="3:20" ht="11.25" customHeight="1" x14ac:dyDescent="0.25">
      <c r="C83" s="39">
        <v>47814</v>
      </c>
      <c r="D83" s="32" t="s">
        <v>190</v>
      </c>
      <c r="F83" s="13">
        <v>15000</v>
      </c>
      <c r="G83" s="56">
        <v>10000</v>
      </c>
      <c r="H83" s="13">
        <v>10200</v>
      </c>
      <c r="I83" s="13">
        <v>10200</v>
      </c>
      <c r="J83" s="13">
        <v>10200</v>
      </c>
      <c r="K83" s="16"/>
      <c r="L83"/>
      <c r="M83"/>
      <c r="N83"/>
      <c r="O83"/>
      <c r="P83" s="10"/>
      <c r="S83" s="25" t="s">
        <v>18</v>
      </c>
      <c r="T83" s="25">
        <v>4057141</v>
      </c>
    </row>
    <row r="84" spans="3:20" ht="11.25" customHeight="1" x14ac:dyDescent="0.25">
      <c r="C84" s="39">
        <v>47813</v>
      </c>
      <c r="D84" s="29" t="s">
        <v>191</v>
      </c>
      <c r="E84"/>
      <c r="F84" s="13">
        <v>659000</v>
      </c>
      <c r="G84" s="56">
        <v>614000</v>
      </c>
      <c r="H84" s="13">
        <v>557200</v>
      </c>
      <c r="I84" s="13">
        <v>512100</v>
      </c>
      <c r="J84" s="13">
        <v>457300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1069000</v>
      </c>
      <c r="G87" s="56">
        <v>887000</v>
      </c>
      <c r="H87" s="13">
        <v>875500</v>
      </c>
      <c r="I87" s="13">
        <v>785100</v>
      </c>
      <c r="J87" s="13">
        <v>905100</v>
      </c>
      <c r="K87"/>
      <c r="L87"/>
      <c r="M87"/>
      <c r="N87"/>
      <c r="O87"/>
      <c r="P87" s="10"/>
      <c r="S87" s="25" t="s">
        <v>21</v>
      </c>
      <c r="T87" s="25">
        <v>4057039</v>
      </c>
    </row>
    <row r="88" spans="3:20" ht="11.25" customHeight="1" x14ac:dyDescent="0.25">
      <c r="C88" s="39">
        <v>18807</v>
      </c>
      <c r="D88" s="3" t="s">
        <v>152</v>
      </c>
      <c r="E88"/>
      <c r="F88" s="13">
        <v>14987000</v>
      </c>
      <c r="G88" s="56">
        <v>14336000</v>
      </c>
      <c r="H88" s="13">
        <v>13527100</v>
      </c>
      <c r="I88" s="13">
        <v>12462400</v>
      </c>
      <c r="J88" s="13">
        <v>11234500</v>
      </c>
      <c r="K88"/>
      <c r="L88"/>
      <c r="M88"/>
      <c r="N88"/>
      <c r="O88"/>
      <c r="P88" s="10"/>
      <c r="S88" s="25" t="s">
        <v>22</v>
      </c>
      <c r="T88" s="25">
        <v>4057113</v>
      </c>
    </row>
    <row r="89" spans="3:20" ht="11.25" customHeight="1" x14ac:dyDescent="0.25">
      <c r="C89" s="39">
        <v>18851</v>
      </c>
      <c r="D89" s="3" t="s">
        <v>153</v>
      </c>
      <c r="E89"/>
      <c r="F89" s="13">
        <v>63000</v>
      </c>
      <c r="G89" s="56">
        <v>10000</v>
      </c>
      <c r="H89" s="13">
        <v>11000</v>
      </c>
      <c r="I89" s="13">
        <v>3700</v>
      </c>
      <c r="J89" s="13">
        <v>4000</v>
      </c>
      <c r="K89"/>
      <c r="L89"/>
      <c r="M89"/>
      <c r="N89"/>
      <c r="O89"/>
      <c r="P89" s="10"/>
      <c r="S89" s="25" t="s">
        <v>341</v>
      </c>
      <c r="T89" s="25">
        <v>4393379</v>
      </c>
    </row>
    <row r="90" spans="3:20" ht="11.25" customHeight="1" x14ac:dyDescent="0.25">
      <c r="C90" s="39">
        <v>18823</v>
      </c>
      <c r="D90" s="3" t="s">
        <v>154</v>
      </c>
      <c r="E90"/>
      <c r="F90" s="13">
        <v>517000</v>
      </c>
      <c r="G90" s="56">
        <v>485000</v>
      </c>
      <c r="H90" s="13">
        <v>467800</v>
      </c>
      <c r="I90" s="13">
        <v>431300</v>
      </c>
      <c r="J90" s="13">
        <v>396100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18553000</v>
      </c>
      <c r="G92" s="97">
        <v>17710000</v>
      </c>
      <c r="H92" s="96">
        <v>16700700</v>
      </c>
      <c r="I92" s="96">
        <v>15426000</v>
      </c>
      <c r="J92" s="96">
        <v>14187800</v>
      </c>
      <c r="K92"/>
      <c r="L92"/>
      <c r="M92"/>
      <c r="N92"/>
      <c r="O92"/>
      <c r="P92" s="10"/>
      <c r="S92" s="25" t="s">
        <v>24</v>
      </c>
      <c r="T92" s="25">
        <v>4004172</v>
      </c>
    </row>
    <row r="93" spans="3:20" ht="11.25" customHeight="1" x14ac:dyDescent="0.25">
      <c r="C93" s="39">
        <v>6361</v>
      </c>
      <c r="D93" s="3" t="s">
        <v>157</v>
      </c>
      <c r="E93"/>
      <c r="F93" s="13">
        <v>2054000</v>
      </c>
      <c r="G93" s="56">
        <v>1297000</v>
      </c>
      <c r="H93" s="13">
        <v>2054100</v>
      </c>
      <c r="I93" s="13">
        <v>1644100</v>
      </c>
      <c r="J93" s="13">
        <v>2149000</v>
      </c>
      <c r="K93"/>
      <c r="L93"/>
      <c r="M93"/>
      <c r="N93"/>
      <c r="O93"/>
      <c r="P93" s="10"/>
      <c r="S93" s="25" t="s">
        <v>25</v>
      </c>
      <c r="T93" s="25">
        <v>4000672</v>
      </c>
    </row>
    <row r="94" spans="3:20" ht="11.25" customHeight="1" x14ac:dyDescent="0.25">
      <c r="C94" s="39">
        <v>6148</v>
      </c>
      <c r="D94" s="3" t="s">
        <v>158</v>
      </c>
      <c r="E94"/>
      <c r="F94" s="13">
        <v>6758000</v>
      </c>
      <c r="G94" s="56">
        <v>6782000</v>
      </c>
      <c r="H94" s="13">
        <v>5547000</v>
      </c>
      <c r="I94" s="13">
        <v>5246300</v>
      </c>
      <c r="J94" s="13">
        <v>4015600</v>
      </c>
      <c r="K94"/>
      <c r="L94"/>
      <c r="M94"/>
      <c r="N94"/>
      <c r="O94"/>
      <c r="P94" s="10"/>
      <c r="S94" s="25" t="s">
        <v>26</v>
      </c>
      <c r="T94" s="25">
        <v>4059402</v>
      </c>
    </row>
    <row r="95" spans="3:20" ht="11.25" customHeight="1" x14ac:dyDescent="0.25">
      <c r="C95" s="39">
        <v>18082</v>
      </c>
      <c r="D95" s="3" t="s">
        <v>159</v>
      </c>
      <c r="E95"/>
      <c r="F95" s="13">
        <v>364000</v>
      </c>
      <c r="G95" s="56">
        <v>345000</v>
      </c>
      <c r="H95" s="13">
        <v>266300</v>
      </c>
      <c r="I95" s="13">
        <v>269500</v>
      </c>
      <c r="J95" s="13">
        <v>278400</v>
      </c>
      <c r="K95"/>
      <c r="L95"/>
      <c r="M95"/>
      <c r="N95"/>
      <c r="O95"/>
      <c r="P95" s="10"/>
      <c r="S95" s="25" t="s">
        <v>27</v>
      </c>
      <c r="T95" s="25">
        <v>4057080</v>
      </c>
    </row>
    <row r="96" spans="3:20" ht="11.25" customHeight="1" x14ac:dyDescent="0.25">
      <c r="C96" s="39">
        <v>845</v>
      </c>
      <c r="D96" s="3" t="s">
        <v>173</v>
      </c>
      <c r="E96"/>
      <c r="F96" s="13">
        <v>7909000</v>
      </c>
      <c r="G96" s="56">
        <v>7181000</v>
      </c>
      <c r="H96" s="13">
        <v>6552600</v>
      </c>
      <c r="I96" s="13">
        <v>5944000</v>
      </c>
      <c r="J96" s="13">
        <v>5286500</v>
      </c>
      <c r="K96"/>
      <c r="L96"/>
      <c r="M96"/>
      <c r="N96"/>
      <c r="O96"/>
      <c r="P96" s="10"/>
      <c r="S96" s="25" t="s">
        <v>28</v>
      </c>
      <c r="T96" s="25">
        <v>4057041</v>
      </c>
    </row>
    <row r="97" spans="3:20" ht="11.25" customHeight="1" x14ac:dyDescent="0.25">
      <c r="C97" s="39">
        <v>49691</v>
      </c>
      <c r="D97" s="32" t="s">
        <v>192</v>
      </c>
      <c r="E97"/>
      <c r="F97" s="13">
        <v>5990000</v>
      </c>
      <c r="G97" s="56">
        <v>5688000</v>
      </c>
      <c r="H97" s="13">
        <v>5205100</v>
      </c>
      <c r="I97" s="13">
        <v>4585700</v>
      </c>
      <c r="J97" s="13">
        <v>4182200</v>
      </c>
      <c r="K97"/>
      <c r="L97"/>
      <c r="M97"/>
      <c r="N97"/>
      <c r="O97"/>
      <c r="P97" s="10"/>
      <c r="S97" s="25" t="s">
        <v>431</v>
      </c>
      <c r="T97" s="25">
        <v>4072145</v>
      </c>
    </row>
    <row r="98" spans="3:20" ht="11.25" customHeight="1" x14ac:dyDescent="0.25">
      <c r="C98" s="48">
        <v>47772</v>
      </c>
      <c r="D98" s="99" t="s">
        <v>193</v>
      </c>
      <c r="E98" s="10"/>
      <c r="F98" s="92">
        <v>0</v>
      </c>
      <c r="G98" s="93">
        <v>200000</v>
      </c>
      <c r="H98" s="92">
        <v>200000</v>
      </c>
      <c r="I98" s="92">
        <v>200000</v>
      </c>
      <c r="J98" s="92">
        <v>200000</v>
      </c>
      <c r="K98"/>
      <c r="L98"/>
      <c r="M98"/>
      <c r="N98"/>
      <c r="O98"/>
      <c r="P98" s="10"/>
      <c r="S98" s="25" t="s">
        <v>29</v>
      </c>
      <c r="T98" s="25">
        <v>4057081</v>
      </c>
    </row>
    <row r="99" spans="3:20" ht="11.25" customHeight="1" x14ac:dyDescent="0.25">
      <c r="C99" s="39">
        <v>3800</v>
      </c>
      <c r="D99" s="94" t="s">
        <v>160</v>
      </c>
      <c r="E99" s="95"/>
      <c r="F99" s="96">
        <v>5990000</v>
      </c>
      <c r="G99" s="97">
        <v>5888000</v>
      </c>
      <c r="H99" s="96">
        <v>5405100</v>
      </c>
      <c r="I99" s="96">
        <v>4785700</v>
      </c>
      <c r="J99" s="96">
        <v>4382200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13899000</v>
      </c>
      <c r="G101" s="56">
        <v>13069000</v>
      </c>
      <c r="H101" s="13">
        <v>11957700</v>
      </c>
      <c r="I101" s="13">
        <v>10729700</v>
      </c>
      <c r="J101" s="13">
        <v>9668700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582000</v>
      </c>
      <c r="G104" s="56">
        <v>501000</v>
      </c>
      <c r="H104" s="13">
        <v>660400</v>
      </c>
      <c r="I104" s="13">
        <v>527700</v>
      </c>
      <c r="J104" s="13">
        <v>521600</v>
      </c>
      <c r="K104"/>
      <c r="L104"/>
      <c r="M104"/>
      <c r="N104"/>
      <c r="O104"/>
      <c r="P104" s="10"/>
      <c r="S104" s="25" t="s">
        <v>410</v>
      </c>
      <c r="T104" s="25">
        <v>4057043</v>
      </c>
    </row>
    <row r="105" spans="3:20" ht="11.25" customHeight="1" x14ac:dyDescent="0.25">
      <c r="C105" s="39">
        <v>4993</v>
      </c>
      <c r="D105" s="3" t="s">
        <v>168</v>
      </c>
      <c r="E105"/>
      <c r="F105" s="13">
        <v>-728000</v>
      </c>
      <c r="G105" s="56">
        <v>-951000</v>
      </c>
      <c r="H105" s="13">
        <v>-1287300</v>
      </c>
      <c r="I105" s="13">
        <v>-1066800</v>
      </c>
      <c r="J105" s="13">
        <v>-1033400</v>
      </c>
      <c r="K105"/>
      <c r="L105"/>
      <c r="M105"/>
      <c r="N105"/>
      <c r="O105"/>
      <c r="P105" s="10"/>
      <c r="S105" s="25" t="s">
        <v>261</v>
      </c>
      <c r="T105" s="25">
        <v>4057083</v>
      </c>
    </row>
    <row r="106" spans="3:20" ht="11.25" customHeight="1" x14ac:dyDescent="0.25">
      <c r="C106" s="39">
        <v>4992</v>
      </c>
      <c r="D106" s="3" t="s">
        <v>169</v>
      </c>
      <c r="E106"/>
      <c r="F106" s="13">
        <v>130000</v>
      </c>
      <c r="G106" s="56">
        <v>488000</v>
      </c>
      <c r="H106" s="13">
        <v>619100</v>
      </c>
      <c r="I106" s="13">
        <v>530700</v>
      </c>
      <c r="J106" s="13">
        <v>532600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-16000</v>
      </c>
      <c r="G108" s="56">
        <v>38000</v>
      </c>
      <c r="H108" s="13">
        <v>-7800</v>
      </c>
      <c r="I108" s="13">
        <v>-8400</v>
      </c>
      <c r="J108" s="13">
        <v>20800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3.7447825150881702</v>
      </c>
      <c r="G111" s="55">
        <v>3.62295437704707</v>
      </c>
      <c r="H111" s="14">
        <v>3.5224869726493502</v>
      </c>
      <c r="I111" s="14">
        <v>3.5450125989462702</v>
      </c>
      <c r="J111" s="14">
        <v>3.3935830429732898</v>
      </c>
      <c r="K111"/>
      <c r="L111"/>
      <c r="M111"/>
      <c r="N111"/>
      <c r="O111"/>
      <c r="P111" s="10"/>
      <c r="S111" s="25" t="s">
        <v>291</v>
      </c>
      <c r="T111" s="25">
        <v>4062444</v>
      </c>
    </row>
    <row r="112" spans="3:20" ht="11.25" customHeight="1" x14ac:dyDescent="0.25">
      <c r="C112" s="39">
        <v>284</v>
      </c>
      <c r="D112" s="3" t="s">
        <v>166</v>
      </c>
      <c r="E112"/>
      <c r="F112" s="14">
        <v>11.182545937201899</v>
      </c>
      <c r="G112" s="55">
        <v>10.849225753871201</v>
      </c>
      <c r="H112" s="14">
        <v>11.321620623946201</v>
      </c>
      <c r="I112" s="14">
        <v>11.3936372981831</v>
      </c>
      <c r="J112" s="14">
        <v>11.049658465102</v>
      </c>
      <c r="K112"/>
      <c r="L112"/>
      <c r="M112"/>
      <c r="N112"/>
      <c r="O112"/>
      <c r="P112" s="10"/>
      <c r="S112" s="25" t="s">
        <v>36</v>
      </c>
      <c r="T112" s="25">
        <v>4057103</v>
      </c>
    </row>
    <row r="113" spans="2:20" ht="11.25" customHeight="1" x14ac:dyDescent="0.25">
      <c r="C113" s="39">
        <v>18791</v>
      </c>
      <c r="D113" s="76" t="s">
        <v>172</v>
      </c>
      <c r="E113" s="61"/>
      <c r="F113" s="100">
        <v>5.0419853752501398</v>
      </c>
      <c r="G113" s="101">
        <v>4.9817525350354304</v>
      </c>
      <c r="H113" s="100">
        <v>4.9801198950260197</v>
      </c>
      <c r="I113" s="100">
        <v>5.1265063345185196</v>
      </c>
      <c r="J113" s="100">
        <v>5.1873550591968796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01D29F0B-EC09-4E40-8D9E-68E14A485EC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011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FdsFormulaCache xmlns="urn:fdsformulacache" version="2" timestamp="1647296749"><![CDATA[{"ALE^FREF_MARKET_VALUE_COMPANY(0,,,,,0,,\"LEGACY\")":3496.51180447784,"LNT^FREF_MARKET_VALUE_COMPANY(0,,,,,0,,\"LEGACY\")":15086.3309908392,"AEP^FREF_MARKET_VALUE_COMPANY(0,,,,,0,,\"LEGACY\")":48174.9375148667,"AEE^FREF_MARKET_VALUE_COMPANY(0,,,,,0,,\"LEGACY\")":22548.3415435567,"AGR^FREF_MARKET_VALUE_COMPANY(0,,,,,0,,\"LEGACY\")":17287.7469269745,"AVA^FREF_MARKET_VALUE_COMPANY(0,,,,,0,,\"LEGACY\")":3255.12048725621,"BKH^FREF_MARKET_VALUE_COMPANY(0,,,,,0,,\"LEGACY\")":4599.03899481695,"CNP^FREF_MARKET_VALUE_COMPANY(0,,,,,0,,\"LEGACY\")":17893.2306800354,"CMS^FREF_MARKET_VALUE_COMPANY(0,,,,,0,,\"LEGACY\")":19112.5860823728,"ED^FREF_MARKET_VALUE_COMPANY(0,,,,,0,,\"LEGACY\")":31634.434419835,"D^FREF_MARKET_VALUE_COMPANY(0,,,,,0,,\"LEGACY\")":66686.0358541007,"DTE^FREF_MARKET_VALUE_COMPANY(0,,,,,0,,\"LEGACY\")":24599.9165736339,"DUK^FREF_MARKET_VALUE_COMPANY(0,,,,,0,,\"LEGACY\")":81659.6999405771,"EIX^FREF_MARKET_VALUE_COMPANY(0,,,,,0,,\"LEGACY\")":24665.3544388094,"ETR^FREF_MARKET_VALUE_COMPANY(0,,,,,0,,\"LEGACY\")":22079.2568206787,"EVRG^FREF_MARKET_VALUE_COMPANY(0,,,,,0,,\"LEGACY\")":14756.2069842351,"ES^FREF_MARKET_VALUE_COMPANY(0,,,,,0,,\"LEGACY\")":28867.5080906618,"EXC^FREF_MARKET_VALUE_COMPANY(0,,,,,0,,\"LEGACY\")":42763.3767378172,"FE^FREF_MARKET_VALUE_COMPANY(0,,,,,0,,\"LEGACY\")":25078.0422208793,"HE^FREF_MARKET_VALUE_COMPANY(0,,,,,0,,\"LEGACY\")":4549.55628491478,"IDA^FREF_MARKET_VALUE_COMPANY(0,,,,,0,,\"LEGACY\")":5559.13448037102,"MGEE^FREF_MARKET_VALUE_COMPANY(0,,,,,0,,\"LEGACY\")":2734.31258200126,"NEE^FREF_MARKET_VALUE_COMPANY(0,,,,,0,,\"LEGACY\")":155645.684102615,"NWE^FREF_MARKET_VALUE_COMPANY(0,,,,,0,,\"LEGACY\")":3259.88584534661,"OGE^FREF_MARKET_VALUE_COMPANY(0,,,,,0,,\"LEGACY\")":7745.80786013545,"OTTR^FREF_MARKET_VALUE_COMPANY(0,,,,,0,,\"LEGACY\")":2593.70205041592,"PNW^FREF_MARKET_VALUE_COMPANY(0,,,,,0,,\"LEGACY\")":8329.85943802597,"PNM^FREF_MARKET_VALUE_COMPANY(0,,,,,0,,\"LEGACY\")":3924.3706818663,"POR^FREF_MARKET_VALUE_COMPANY(0,,,,,0,,\"LEGACY\")":4837.99282695487,"PPL^FREF_MARKET_VALUE_COMPANY(0,,,,,0,,\"LEGACY\")":19721.3065466534,"PEG^FREF_MARKET_VALUE_COMPANY(0,,,,,0,,\"LEGACY\")":32996.5629541967,"SRE^FREF_MARKET_VALUE_COMPANY(0,,,,,0,,\"LEGACY\")":48676.9900608477,"SO^FREF_MARKET_VALUE_COMPANY(0,,,,,0,,\"LEGACY\")":72826.9735515788,"WEC^FREF_MARKET_VALUE_COMPANY(0,,,,,0,,\"LEGACY\")":29606.6860976773,"XEL^FREF_MARKET_VALUE_COMPANY(0,,,,,0,,\"LEGACY\")":38296.3227386242}]]></FdsFormulaCach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24" ma:contentTypeDescription="" ma:contentTypeScope="" ma:versionID="4ced5c8c8a052643cd2d5f793224e06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2023-09-20T07:00:00+00:00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DB76BD7C-0388-443E-BE69-FFD745221670}">
  <ds:schemaRefs>
    <ds:schemaRef ds:uri="urn:fdsformulacache"/>
  </ds:schemaRefs>
</ds:datastoreItem>
</file>

<file path=customXml/itemProps2.xml><?xml version="1.0" encoding="utf-8"?>
<ds:datastoreItem xmlns:ds="http://schemas.openxmlformats.org/officeDocument/2006/customXml" ds:itemID="{50144D3A-B262-4E4A-8DA6-876F36F9A27B}"/>
</file>

<file path=customXml/itemProps3.xml><?xml version="1.0" encoding="utf-8"?>
<ds:datastoreItem xmlns:ds="http://schemas.openxmlformats.org/officeDocument/2006/customXml" ds:itemID="{4E6D2808-C906-43F2-8C22-AFADED6C7634}"/>
</file>

<file path=customXml/itemProps4.xml><?xml version="1.0" encoding="utf-8"?>
<ds:datastoreItem xmlns:ds="http://schemas.openxmlformats.org/officeDocument/2006/customXml" ds:itemID="{92C45EA5-D514-4BAA-A7F4-F2F7B00EA375}"/>
</file>

<file path=customXml/itemProps5.xml><?xml version="1.0" encoding="utf-8"?>
<ds:datastoreItem xmlns:ds="http://schemas.openxmlformats.org/officeDocument/2006/customXml" ds:itemID="{FD1BE1BA-6569-4553-9218-FE3C4F82C6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465</vt:i4>
      </vt:variant>
    </vt:vector>
  </HeadingPairs>
  <TitlesOfParts>
    <vt:vector size="526" baseType="lpstr">
      <vt:lpstr>Summary (2)</vt:lpstr>
      <vt:lpstr>Summary</vt:lpstr>
      <vt:lpstr>EUs (2)</vt:lpstr>
      <vt:lpstr>ALE</vt:lpstr>
      <vt:lpstr>LNT</vt:lpstr>
      <vt:lpstr>AEE</vt:lpstr>
      <vt:lpstr>AEP</vt:lpstr>
      <vt:lpstr>SWEPCO1</vt:lpstr>
      <vt:lpstr>AES</vt:lpstr>
      <vt:lpstr>DPL</vt:lpstr>
      <vt:lpstr>APC</vt:lpstr>
      <vt:lpstr>AGR</vt:lpstr>
      <vt:lpstr>AVA</vt:lpstr>
      <vt:lpstr>AVA (2)</vt:lpstr>
      <vt:lpstr>BKH</vt:lpstr>
      <vt:lpstr>CNP</vt:lpstr>
      <vt:lpstr>CNP (2)</vt:lpstr>
      <vt:lpstr>CMS</vt:lpstr>
      <vt:lpstr>ED</vt:lpstr>
      <vt:lpstr>D</vt:lpstr>
      <vt:lpstr>DESC</vt:lpstr>
      <vt:lpstr>DTE</vt:lpstr>
      <vt:lpstr>DUK</vt:lpstr>
      <vt:lpstr>EIX</vt:lpstr>
      <vt:lpstr>ETR</vt:lpstr>
      <vt:lpstr>EVRG</vt:lpstr>
      <vt:lpstr>ES</vt:lpstr>
      <vt:lpstr>ES (2)</vt:lpstr>
      <vt:lpstr>EXC</vt:lpstr>
      <vt:lpstr>BGE</vt:lpstr>
      <vt:lpstr>FE</vt:lpstr>
      <vt:lpstr>Pepco (2)</vt:lpstr>
      <vt:lpstr>FOR</vt:lpstr>
      <vt:lpstr>HE</vt:lpstr>
      <vt:lpstr>IDA</vt:lpstr>
      <vt:lpstr>IDA (2)</vt:lpstr>
      <vt:lpstr>MDU</vt:lpstr>
      <vt:lpstr>MGEE</vt:lpstr>
      <vt:lpstr>MGEE (2)</vt:lpstr>
      <vt:lpstr>NEE</vt:lpstr>
      <vt:lpstr>FPL</vt:lpstr>
      <vt:lpstr>Gulf</vt:lpstr>
      <vt:lpstr>NWE</vt:lpstr>
      <vt:lpstr>OGE</vt:lpstr>
      <vt:lpstr>OTTR</vt:lpstr>
      <vt:lpstr>PacificCorp</vt:lpstr>
      <vt:lpstr>PNW</vt:lpstr>
      <vt:lpstr>PSE</vt:lpstr>
      <vt:lpstr>PCG</vt:lpstr>
      <vt:lpstr>POR</vt:lpstr>
      <vt:lpstr>PNM</vt:lpstr>
      <vt:lpstr>PPL</vt:lpstr>
      <vt:lpstr>PEG</vt:lpstr>
      <vt:lpstr>SRE</vt:lpstr>
      <vt:lpstr>SO</vt:lpstr>
      <vt:lpstr>VVC</vt:lpstr>
      <vt:lpstr>WEC</vt:lpstr>
      <vt:lpstr>XEL</vt:lpstr>
      <vt:lpstr>SPSCO (2)</vt:lpstr>
      <vt:lpstr>SWEPCO</vt:lpstr>
      <vt:lpstr>SWEPCO (2)</vt:lpstr>
      <vt:lpstr>AEE!Clear_Data</vt:lpstr>
      <vt:lpstr>AEP!Clear_Data</vt:lpstr>
      <vt:lpstr>AES!Clear_Data</vt:lpstr>
      <vt:lpstr>AGR!Clear_Data</vt:lpstr>
      <vt:lpstr>APC!Clear_Data</vt:lpstr>
      <vt:lpstr>AVA!Clear_Data</vt:lpstr>
      <vt:lpstr>'AVA (2)'!Clear_Data</vt:lpstr>
      <vt:lpstr>BGE!Clear_Data</vt:lpstr>
      <vt:lpstr>BKH!Clear_Data</vt:lpstr>
      <vt:lpstr>CMS!Clear_Data</vt:lpstr>
      <vt:lpstr>CNP!Clear_Data</vt:lpstr>
      <vt:lpstr>'CNP (2)'!Clear_Data</vt:lpstr>
      <vt:lpstr>D!Clear_Data</vt:lpstr>
      <vt:lpstr>DESC!Clear_Data</vt:lpstr>
      <vt:lpstr>DPL!Clear_Data</vt:lpstr>
      <vt:lpstr>DTE!Clear_Data</vt:lpstr>
      <vt:lpstr>DUK!Clear_Data</vt:lpstr>
      <vt:lpstr>ED!Clear_Data</vt:lpstr>
      <vt:lpstr>EIX!Clear_Data</vt:lpstr>
      <vt:lpstr>ES!Clear_Data</vt:lpstr>
      <vt:lpstr>'ES (2)'!Clear_Data</vt:lpstr>
      <vt:lpstr>ETR!Clear_Data</vt:lpstr>
      <vt:lpstr>EVRG!Clear_Data</vt:lpstr>
      <vt:lpstr>EXC!Clear_Data</vt:lpstr>
      <vt:lpstr>FE!Clear_Data</vt:lpstr>
      <vt:lpstr>FOR!Clear_Data</vt:lpstr>
      <vt:lpstr>FPL!Clear_Data</vt:lpstr>
      <vt:lpstr>Gulf!Clear_Data</vt:lpstr>
      <vt:lpstr>HE!Clear_Data</vt:lpstr>
      <vt:lpstr>IDA!Clear_Data</vt:lpstr>
      <vt:lpstr>'IDA (2)'!Clear_Data</vt:lpstr>
      <vt:lpstr>LNT!Clear_Data</vt:lpstr>
      <vt:lpstr>MDU!Clear_Data</vt:lpstr>
      <vt:lpstr>MGEE!Clear_Data</vt:lpstr>
      <vt:lpstr>'MGEE (2)'!Clear_Data</vt:lpstr>
      <vt:lpstr>NEE!Clear_Data</vt:lpstr>
      <vt:lpstr>NWE!Clear_Data</vt:lpstr>
      <vt:lpstr>OGE!Clear_Data</vt:lpstr>
      <vt:lpstr>OTTR!Clear_Data</vt:lpstr>
      <vt:lpstr>PacificCorp!Clear_Data</vt:lpstr>
      <vt:lpstr>PCG!Clear_Data</vt:lpstr>
      <vt:lpstr>PEG!Clear_Data</vt:lpstr>
      <vt:lpstr>'Pepco (2)'!Clear_Data</vt:lpstr>
      <vt:lpstr>PNM!Clear_Data</vt:lpstr>
      <vt:lpstr>PNW!Clear_Data</vt:lpstr>
      <vt:lpstr>POR!Clear_Data</vt:lpstr>
      <vt:lpstr>PPL!Clear_Data</vt:lpstr>
      <vt:lpstr>PSE!Clear_Data</vt:lpstr>
      <vt:lpstr>SO!Clear_Data</vt:lpstr>
      <vt:lpstr>'SPSCO (2)'!Clear_Data</vt:lpstr>
      <vt:lpstr>SRE!Clear_Data</vt:lpstr>
      <vt:lpstr>SWEPCO!Clear_Data</vt:lpstr>
      <vt:lpstr>'SWEPCO (2)'!Clear_Data</vt:lpstr>
      <vt:lpstr>SWEPCO1!Clear_Data</vt:lpstr>
      <vt:lpstr>VVC!Clear_Data</vt:lpstr>
      <vt:lpstr>WEC!Clear_Data</vt:lpstr>
      <vt:lpstr>XEL!Clear_Data</vt:lpstr>
      <vt:lpstr>Clear_Data</vt:lpstr>
      <vt:lpstr>AEE!Company_Name</vt:lpstr>
      <vt:lpstr>AEP!Company_Name</vt:lpstr>
      <vt:lpstr>AES!Company_Name</vt:lpstr>
      <vt:lpstr>AGR!Company_Name</vt:lpstr>
      <vt:lpstr>APC!Company_Name</vt:lpstr>
      <vt:lpstr>AVA!Company_Name</vt:lpstr>
      <vt:lpstr>'AVA (2)'!Company_Name</vt:lpstr>
      <vt:lpstr>BGE!Company_Name</vt:lpstr>
      <vt:lpstr>BKH!Company_Name</vt:lpstr>
      <vt:lpstr>CMS!Company_Name</vt:lpstr>
      <vt:lpstr>CNP!Company_Name</vt:lpstr>
      <vt:lpstr>'CNP (2)'!Company_Name</vt:lpstr>
      <vt:lpstr>D!Company_Name</vt:lpstr>
      <vt:lpstr>DESC!Company_Name</vt:lpstr>
      <vt:lpstr>DPL!Company_Name</vt:lpstr>
      <vt:lpstr>DTE!Company_Name</vt:lpstr>
      <vt:lpstr>DUK!Company_Name</vt:lpstr>
      <vt:lpstr>ED!Company_Name</vt:lpstr>
      <vt:lpstr>EIX!Company_Name</vt:lpstr>
      <vt:lpstr>ES!Company_Name</vt:lpstr>
      <vt:lpstr>'ES (2)'!Company_Name</vt:lpstr>
      <vt:lpstr>ETR!Company_Name</vt:lpstr>
      <vt:lpstr>EVRG!Company_Name</vt:lpstr>
      <vt:lpstr>EXC!Company_Name</vt:lpstr>
      <vt:lpstr>FE!Company_Name</vt:lpstr>
      <vt:lpstr>FOR!Company_Name</vt:lpstr>
      <vt:lpstr>FPL!Company_Name</vt:lpstr>
      <vt:lpstr>Gulf!Company_Name</vt:lpstr>
      <vt:lpstr>HE!Company_Name</vt:lpstr>
      <vt:lpstr>IDA!Company_Name</vt:lpstr>
      <vt:lpstr>'IDA (2)'!Company_Name</vt:lpstr>
      <vt:lpstr>LNT!Company_Name</vt:lpstr>
      <vt:lpstr>MDU!Company_Name</vt:lpstr>
      <vt:lpstr>MGEE!Company_Name</vt:lpstr>
      <vt:lpstr>'MGEE (2)'!Company_Name</vt:lpstr>
      <vt:lpstr>NEE!Company_Name</vt:lpstr>
      <vt:lpstr>NWE!Company_Name</vt:lpstr>
      <vt:lpstr>OGE!Company_Name</vt:lpstr>
      <vt:lpstr>OTTR!Company_Name</vt:lpstr>
      <vt:lpstr>PacificCorp!Company_Name</vt:lpstr>
      <vt:lpstr>PCG!Company_Name</vt:lpstr>
      <vt:lpstr>PEG!Company_Name</vt:lpstr>
      <vt:lpstr>'Pepco (2)'!Company_Name</vt:lpstr>
      <vt:lpstr>PNM!Company_Name</vt:lpstr>
      <vt:lpstr>PNW!Company_Name</vt:lpstr>
      <vt:lpstr>POR!Company_Name</vt:lpstr>
      <vt:lpstr>PPL!Company_Name</vt:lpstr>
      <vt:lpstr>PSE!Company_Name</vt:lpstr>
      <vt:lpstr>SO!Company_Name</vt:lpstr>
      <vt:lpstr>'SPSCO (2)'!Company_Name</vt:lpstr>
      <vt:lpstr>SRE!Company_Name</vt:lpstr>
      <vt:lpstr>SWEPCO!Company_Name</vt:lpstr>
      <vt:lpstr>'SWEPCO (2)'!Company_Name</vt:lpstr>
      <vt:lpstr>SWEPCO1!Company_Name</vt:lpstr>
      <vt:lpstr>VVC!Company_Name</vt:lpstr>
      <vt:lpstr>WEC!Company_Name</vt:lpstr>
      <vt:lpstr>XEL!Company_Name</vt:lpstr>
      <vt:lpstr>Company_Name</vt:lpstr>
      <vt:lpstr>AEE!CompanyName</vt:lpstr>
      <vt:lpstr>AEP!CompanyName</vt:lpstr>
      <vt:lpstr>AES!CompanyName</vt:lpstr>
      <vt:lpstr>AGR!CompanyName</vt:lpstr>
      <vt:lpstr>APC!CompanyName</vt:lpstr>
      <vt:lpstr>AVA!CompanyName</vt:lpstr>
      <vt:lpstr>'AVA (2)'!CompanyName</vt:lpstr>
      <vt:lpstr>BGE!CompanyName</vt:lpstr>
      <vt:lpstr>BKH!CompanyName</vt:lpstr>
      <vt:lpstr>CMS!CompanyName</vt:lpstr>
      <vt:lpstr>CNP!CompanyName</vt:lpstr>
      <vt:lpstr>'CNP (2)'!CompanyName</vt:lpstr>
      <vt:lpstr>D!CompanyName</vt:lpstr>
      <vt:lpstr>DESC!CompanyName</vt:lpstr>
      <vt:lpstr>DPL!CompanyName</vt:lpstr>
      <vt:lpstr>DTE!CompanyName</vt:lpstr>
      <vt:lpstr>DUK!CompanyName</vt:lpstr>
      <vt:lpstr>ED!CompanyName</vt:lpstr>
      <vt:lpstr>EIX!CompanyName</vt:lpstr>
      <vt:lpstr>ES!CompanyName</vt:lpstr>
      <vt:lpstr>'ES (2)'!CompanyName</vt:lpstr>
      <vt:lpstr>ETR!CompanyName</vt:lpstr>
      <vt:lpstr>EVRG!CompanyName</vt:lpstr>
      <vt:lpstr>EXC!CompanyName</vt:lpstr>
      <vt:lpstr>FE!CompanyName</vt:lpstr>
      <vt:lpstr>FOR!CompanyName</vt:lpstr>
      <vt:lpstr>FPL!CompanyName</vt:lpstr>
      <vt:lpstr>Gulf!CompanyName</vt:lpstr>
      <vt:lpstr>HE!CompanyName</vt:lpstr>
      <vt:lpstr>IDA!CompanyName</vt:lpstr>
      <vt:lpstr>'IDA (2)'!CompanyName</vt:lpstr>
      <vt:lpstr>LNT!CompanyName</vt:lpstr>
      <vt:lpstr>MDU!CompanyName</vt:lpstr>
      <vt:lpstr>MGEE!CompanyName</vt:lpstr>
      <vt:lpstr>'MGEE (2)'!CompanyName</vt:lpstr>
      <vt:lpstr>NEE!CompanyName</vt:lpstr>
      <vt:lpstr>NWE!CompanyName</vt:lpstr>
      <vt:lpstr>OGE!CompanyName</vt:lpstr>
      <vt:lpstr>OTTR!CompanyName</vt:lpstr>
      <vt:lpstr>PacificCorp!CompanyName</vt:lpstr>
      <vt:lpstr>PCG!CompanyName</vt:lpstr>
      <vt:lpstr>PEG!CompanyName</vt:lpstr>
      <vt:lpstr>'Pepco (2)'!CompanyName</vt:lpstr>
      <vt:lpstr>PNM!CompanyName</vt:lpstr>
      <vt:lpstr>PNW!CompanyName</vt:lpstr>
      <vt:lpstr>POR!CompanyName</vt:lpstr>
      <vt:lpstr>PPL!CompanyName</vt:lpstr>
      <vt:lpstr>PSE!CompanyName</vt:lpstr>
      <vt:lpstr>SO!CompanyName</vt:lpstr>
      <vt:lpstr>'SPSCO (2)'!CompanyName</vt:lpstr>
      <vt:lpstr>SRE!CompanyName</vt:lpstr>
      <vt:lpstr>SWEPCO!CompanyName</vt:lpstr>
      <vt:lpstr>'SWEPCO (2)'!CompanyName</vt:lpstr>
      <vt:lpstr>SWEPCO1!CompanyName</vt:lpstr>
      <vt:lpstr>VVC!CompanyName</vt:lpstr>
      <vt:lpstr>WEC!CompanyName</vt:lpstr>
      <vt:lpstr>XEL!CompanyName</vt:lpstr>
      <vt:lpstr>CompanyName</vt:lpstr>
      <vt:lpstr>AEE!Copy1</vt:lpstr>
      <vt:lpstr>AEP!Copy1</vt:lpstr>
      <vt:lpstr>AES!Copy1</vt:lpstr>
      <vt:lpstr>AGR!Copy1</vt:lpstr>
      <vt:lpstr>APC!Copy1</vt:lpstr>
      <vt:lpstr>AVA!Copy1</vt:lpstr>
      <vt:lpstr>'AVA (2)'!Copy1</vt:lpstr>
      <vt:lpstr>BGE!Copy1</vt:lpstr>
      <vt:lpstr>BKH!Copy1</vt:lpstr>
      <vt:lpstr>CMS!Copy1</vt:lpstr>
      <vt:lpstr>CNP!Copy1</vt:lpstr>
      <vt:lpstr>'CNP (2)'!Copy1</vt:lpstr>
      <vt:lpstr>D!Copy1</vt:lpstr>
      <vt:lpstr>DESC!Copy1</vt:lpstr>
      <vt:lpstr>DPL!Copy1</vt:lpstr>
      <vt:lpstr>DTE!Copy1</vt:lpstr>
      <vt:lpstr>DUK!Copy1</vt:lpstr>
      <vt:lpstr>ED!Copy1</vt:lpstr>
      <vt:lpstr>EIX!Copy1</vt:lpstr>
      <vt:lpstr>ES!Copy1</vt:lpstr>
      <vt:lpstr>'ES (2)'!Copy1</vt:lpstr>
      <vt:lpstr>ETR!Copy1</vt:lpstr>
      <vt:lpstr>EVRG!Copy1</vt:lpstr>
      <vt:lpstr>EXC!Copy1</vt:lpstr>
      <vt:lpstr>FE!Copy1</vt:lpstr>
      <vt:lpstr>FOR!Copy1</vt:lpstr>
      <vt:lpstr>FPL!Copy1</vt:lpstr>
      <vt:lpstr>Gulf!Copy1</vt:lpstr>
      <vt:lpstr>HE!Copy1</vt:lpstr>
      <vt:lpstr>IDA!Copy1</vt:lpstr>
      <vt:lpstr>'IDA (2)'!Copy1</vt:lpstr>
      <vt:lpstr>LNT!Copy1</vt:lpstr>
      <vt:lpstr>MDU!Copy1</vt:lpstr>
      <vt:lpstr>MGEE!Copy1</vt:lpstr>
      <vt:lpstr>'MGEE (2)'!Copy1</vt:lpstr>
      <vt:lpstr>NEE!Copy1</vt:lpstr>
      <vt:lpstr>NWE!Copy1</vt:lpstr>
      <vt:lpstr>OGE!Copy1</vt:lpstr>
      <vt:lpstr>OTTR!Copy1</vt:lpstr>
      <vt:lpstr>PacificCorp!Copy1</vt:lpstr>
      <vt:lpstr>PCG!Copy1</vt:lpstr>
      <vt:lpstr>PEG!Copy1</vt:lpstr>
      <vt:lpstr>'Pepco (2)'!Copy1</vt:lpstr>
      <vt:lpstr>PNM!Copy1</vt:lpstr>
      <vt:lpstr>PNW!Copy1</vt:lpstr>
      <vt:lpstr>POR!Copy1</vt:lpstr>
      <vt:lpstr>PPL!Copy1</vt:lpstr>
      <vt:lpstr>PSE!Copy1</vt:lpstr>
      <vt:lpstr>SO!Copy1</vt:lpstr>
      <vt:lpstr>'SPSCO (2)'!Copy1</vt:lpstr>
      <vt:lpstr>SRE!Copy1</vt:lpstr>
      <vt:lpstr>SWEPCO!Copy1</vt:lpstr>
      <vt:lpstr>'SWEPCO (2)'!Copy1</vt:lpstr>
      <vt:lpstr>SWEPCO1!Copy1</vt:lpstr>
      <vt:lpstr>VVC!Copy1</vt:lpstr>
      <vt:lpstr>WEC!Copy1</vt:lpstr>
      <vt:lpstr>XEL!Copy1</vt:lpstr>
      <vt:lpstr>Copy1</vt:lpstr>
      <vt:lpstr>AEE!Copy4</vt:lpstr>
      <vt:lpstr>AEP!Copy4</vt:lpstr>
      <vt:lpstr>AES!Copy4</vt:lpstr>
      <vt:lpstr>AGR!Copy4</vt:lpstr>
      <vt:lpstr>APC!Copy4</vt:lpstr>
      <vt:lpstr>AVA!Copy4</vt:lpstr>
      <vt:lpstr>'AVA (2)'!Copy4</vt:lpstr>
      <vt:lpstr>BGE!Copy4</vt:lpstr>
      <vt:lpstr>BKH!Copy4</vt:lpstr>
      <vt:lpstr>CMS!Copy4</vt:lpstr>
      <vt:lpstr>CNP!Copy4</vt:lpstr>
      <vt:lpstr>'CNP (2)'!Copy4</vt:lpstr>
      <vt:lpstr>D!Copy4</vt:lpstr>
      <vt:lpstr>DESC!Copy4</vt:lpstr>
      <vt:lpstr>DPL!Copy4</vt:lpstr>
      <vt:lpstr>DTE!Copy4</vt:lpstr>
      <vt:lpstr>DUK!Copy4</vt:lpstr>
      <vt:lpstr>ED!Copy4</vt:lpstr>
      <vt:lpstr>EIX!Copy4</vt:lpstr>
      <vt:lpstr>ES!Copy4</vt:lpstr>
      <vt:lpstr>'ES (2)'!Copy4</vt:lpstr>
      <vt:lpstr>ETR!Copy4</vt:lpstr>
      <vt:lpstr>EVRG!Copy4</vt:lpstr>
      <vt:lpstr>EXC!Copy4</vt:lpstr>
      <vt:lpstr>FE!Copy4</vt:lpstr>
      <vt:lpstr>FOR!Copy4</vt:lpstr>
      <vt:lpstr>FPL!Copy4</vt:lpstr>
      <vt:lpstr>Gulf!Copy4</vt:lpstr>
      <vt:lpstr>HE!Copy4</vt:lpstr>
      <vt:lpstr>IDA!Copy4</vt:lpstr>
      <vt:lpstr>'IDA (2)'!Copy4</vt:lpstr>
      <vt:lpstr>LNT!Copy4</vt:lpstr>
      <vt:lpstr>MDU!Copy4</vt:lpstr>
      <vt:lpstr>MGEE!Copy4</vt:lpstr>
      <vt:lpstr>'MGEE (2)'!Copy4</vt:lpstr>
      <vt:lpstr>NEE!Copy4</vt:lpstr>
      <vt:lpstr>NWE!Copy4</vt:lpstr>
      <vt:lpstr>OGE!Copy4</vt:lpstr>
      <vt:lpstr>OTTR!Copy4</vt:lpstr>
      <vt:lpstr>PacificCorp!Copy4</vt:lpstr>
      <vt:lpstr>PCG!Copy4</vt:lpstr>
      <vt:lpstr>PEG!Copy4</vt:lpstr>
      <vt:lpstr>'Pepco (2)'!Copy4</vt:lpstr>
      <vt:lpstr>PNM!Copy4</vt:lpstr>
      <vt:lpstr>PNW!Copy4</vt:lpstr>
      <vt:lpstr>POR!Copy4</vt:lpstr>
      <vt:lpstr>PPL!Copy4</vt:lpstr>
      <vt:lpstr>PSE!Copy4</vt:lpstr>
      <vt:lpstr>SO!Copy4</vt:lpstr>
      <vt:lpstr>'SPSCO (2)'!Copy4</vt:lpstr>
      <vt:lpstr>SRE!Copy4</vt:lpstr>
      <vt:lpstr>SWEPCO!Copy4</vt:lpstr>
      <vt:lpstr>'SWEPCO (2)'!Copy4</vt:lpstr>
      <vt:lpstr>SWEPCO1!Copy4</vt:lpstr>
      <vt:lpstr>VVC!Copy4</vt:lpstr>
      <vt:lpstr>WEC!Copy4</vt:lpstr>
      <vt:lpstr>XEL!Copy4</vt:lpstr>
      <vt:lpstr>Copy4</vt:lpstr>
      <vt:lpstr>AEE!Count_1</vt:lpstr>
      <vt:lpstr>AEP!Count_1</vt:lpstr>
      <vt:lpstr>AES!Count_1</vt:lpstr>
      <vt:lpstr>AGR!Count_1</vt:lpstr>
      <vt:lpstr>APC!Count_1</vt:lpstr>
      <vt:lpstr>AVA!Count_1</vt:lpstr>
      <vt:lpstr>'AVA (2)'!Count_1</vt:lpstr>
      <vt:lpstr>BGE!Count_1</vt:lpstr>
      <vt:lpstr>BKH!Count_1</vt:lpstr>
      <vt:lpstr>CMS!Count_1</vt:lpstr>
      <vt:lpstr>CNP!Count_1</vt:lpstr>
      <vt:lpstr>'CNP (2)'!Count_1</vt:lpstr>
      <vt:lpstr>D!Count_1</vt:lpstr>
      <vt:lpstr>DESC!Count_1</vt:lpstr>
      <vt:lpstr>DPL!Count_1</vt:lpstr>
      <vt:lpstr>DTE!Count_1</vt:lpstr>
      <vt:lpstr>DUK!Count_1</vt:lpstr>
      <vt:lpstr>ED!Count_1</vt:lpstr>
      <vt:lpstr>EIX!Count_1</vt:lpstr>
      <vt:lpstr>ES!Count_1</vt:lpstr>
      <vt:lpstr>'ES (2)'!Count_1</vt:lpstr>
      <vt:lpstr>ETR!Count_1</vt:lpstr>
      <vt:lpstr>EVRG!Count_1</vt:lpstr>
      <vt:lpstr>EXC!Count_1</vt:lpstr>
      <vt:lpstr>FE!Count_1</vt:lpstr>
      <vt:lpstr>FOR!Count_1</vt:lpstr>
      <vt:lpstr>FPL!Count_1</vt:lpstr>
      <vt:lpstr>Gulf!Count_1</vt:lpstr>
      <vt:lpstr>HE!Count_1</vt:lpstr>
      <vt:lpstr>IDA!Count_1</vt:lpstr>
      <vt:lpstr>'IDA (2)'!Count_1</vt:lpstr>
      <vt:lpstr>LNT!Count_1</vt:lpstr>
      <vt:lpstr>MDU!Count_1</vt:lpstr>
      <vt:lpstr>MGEE!Count_1</vt:lpstr>
      <vt:lpstr>'MGEE (2)'!Count_1</vt:lpstr>
      <vt:lpstr>NEE!Count_1</vt:lpstr>
      <vt:lpstr>NWE!Count_1</vt:lpstr>
      <vt:lpstr>OGE!Count_1</vt:lpstr>
      <vt:lpstr>OTTR!Count_1</vt:lpstr>
      <vt:lpstr>PacificCorp!Count_1</vt:lpstr>
      <vt:lpstr>PCG!Count_1</vt:lpstr>
      <vt:lpstr>PEG!Count_1</vt:lpstr>
      <vt:lpstr>'Pepco (2)'!Count_1</vt:lpstr>
      <vt:lpstr>PNM!Count_1</vt:lpstr>
      <vt:lpstr>PNW!Count_1</vt:lpstr>
      <vt:lpstr>POR!Count_1</vt:lpstr>
      <vt:lpstr>PPL!Count_1</vt:lpstr>
      <vt:lpstr>PSE!Count_1</vt:lpstr>
      <vt:lpstr>SO!Count_1</vt:lpstr>
      <vt:lpstr>'SPSCO (2)'!Count_1</vt:lpstr>
      <vt:lpstr>SRE!Count_1</vt:lpstr>
      <vt:lpstr>SWEPCO!Count_1</vt:lpstr>
      <vt:lpstr>'SWEPCO (2)'!Count_1</vt:lpstr>
      <vt:lpstr>SWEPCO1!Count_1</vt:lpstr>
      <vt:lpstr>VVC!Count_1</vt:lpstr>
      <vt:lpstr>WEC!Count_1</vt:lpstr>
      <vt:lpstr>XEL!Count_1</vt:lpstr>
      <vt:lpstr>Count_1</vt:lpstr>
      <vt:lpstr>AEE!Paste4</vt:lpstr>
      <vt:lpstr>AEP!Paste4</vt:lpstr>
      <vt:lpstr>AES!Paste4</vt:lpstr>
      <vt:lpstr>AGR!Paste4</vt:lpstr>
      <vt:lpstr>APC!Paste4</vt:lpstr>
      <vt:lpstr>AVA!Paste4</vt:lpstr>
      <vt:lpstr>'AVA (2)'!Paste4</vt:lpstr>
      <vt:lpstr>BGE!Paste4</vt:lpstr>
      <vt:lpstr>BKH!Paste4</vt:lpstr>
      <vt:lpstr>CMS!Paste4</vt:lpstr>
      <vt:lpstr>CNP!Paste4</vt:lpstr>
      <vt:lpstr>'CNP (2)'!Paste4</vt:lpstr>
      <vt:lpstr>D!Paste4</vt:lpstr>
      <vt:lpstr>DESC!Paste4</vt:lpstr>
      <vt:lpstr>DPL!Paste4</vt:lpstr>
      <vt:lpstr>DTE!Paste4</vt:lpstr>
      <vt:lpstr>DUK!Paste4</vt:lpstr>
      <vt:lpstr>ED!Paste4</vt:lpstr>
      <vt:lpstr>EIX!Paste4</vt:lpstr>
      <vt:lpstr>ES!Paste4</vt:lpstr>
      <vt:lpstr>'ES (2)'!Paste4</vt:lpstr>
      <vt:lpstr>ETR!Paste4</vt:lpstr>
      <vt:lpstr>EVRG!Paste4</vt:lpstr>
      <vt:lpstr>EXC!Paste4</vt:lpstr>
      <vt:lpstr>FE!Paste4</vt:lpstr>
      <vt:lpstr>FOR!Paste4</vt:lpstr>
      <vt:lpstr>FPL!Paste4</vt:lpstr>
      <vt:lpstr>Gulf!Paste4</vt:lpstr>
      <vt:lpstr>HE!Paste4</vt:lpstr>
      <vt:lpstr>IDA!Paste4</vt:lpstr>
      <vt:lpstr>'IDA (2)'!Paste4</vt:lpstr>
      <vt:lpstr>LNT!Paste4</vt:lpstr>
      <vt:lpstr>MDU!Paste4</vt:lpstr>
      <vt:lpstr>MGEE!Paste4</vt:lpstr>
      <vt:lpstr>'MGEE (2)'!Paste4</vt:lpstr>
      <vt:lpstr>NEE!Paste4</vt:lpstr>
      <vt:lpstr>NWE!Paste4</vt:lpstr>
      <vt:lpstr>OGE!Paste4</vt:lpstr>
      <vt:lpstr>OTTR!Paste4</vt:lpstr>
      <vt:lpstr>PacificCorp!Paste4</vt:lpstr>
      <vt:lpstr>PCG!Paste4</vt:lpstr>
      <vt:lpstr>PEG!Paste4</vt:lpstr>
      <vt:lpstr>'Pepco (2)'!Paste4</vt:lpstr>
      <vt:lpstr>PNM!Paste4</vt:lpstr>
      <vt:lpstr>PNW!Paste4</vt:lpstr>
      <vt:lpstr>POR!Paste4</vt:lpstr>
      <vt:lpstr>PPL!Paste4</vt:lpstr>
      <vt:lpstr>PSE!Paste4</vt:lpstr>
      <vt:lpstr>SO!Paste4</vt:lpstr>
      <vt:lpstr>'SPSCO (2)'!Paste4</vt:lpstr>
      <vt:lpstr>SRE!Paste4</vt:lpstr>
      <vt:lpstr>SWEPCO!Paste4</vt:lpstr>
      <vt:lpstr>'SWEPCO (2)'!Paste4</vt:lpstr>
      <vt:lpstr>SWEPCO1!Paste4</vt:lpstr>
      <vt:lpstr>VVC!Paste4</vt:lpstr>
      <vt:lpstr>WEC!Paste4</vt:lpstr>
      <vt:lpstr>XEL!Paste4</vt:lpstr>
      <vt:lpstr>Paste4</vt:lpstr>
      <vt:lpstr>AEE!Print_Area</vt:lpstr>
      <vt:lpstr>AEP!Print_Area</vt:lpstr>
      <vt:lpstr>AES!Print_Area</vt:lpstr>
      <vt:lpstr>AGR!Print_Area</vt:lpstr>
      <vt:lpstr>ALE!Print_Area</vt:lpstr>
      <vt:lpstr>APC!Print_Area</vt:lpstr>
      <vt:lpstr>AVA!Print_Area</vt:lpstr>
      <vt:lpstr>'AVA (2)'!Print_Area</vt:lpstr>
      <vt:lpstr>BGE!Print_Area</vt:lpstr>
      <vt:lpstr>BKH!Print_Area</vt:lpstr>
      <vt:lpstr>CMS!Print_Area</vt:lpstr>
      <vt:lpstr>CNP!Print_Area</vt:lpstr>
      <vt:lpstr>'CNP (2)'!Print_Area</vt:lpstr>
      <vt:lpstr>D!Print_Area</vt:lpstr>
      <vt:lpstr>DESC!Print_Area</vt:lpstr>
      <vt:lpstr>DPL!Print_Area</vt:lpstr>
      <vt:lpstr>DTE!Print_Area</vt:lpstr>
      <vt:lpstr>DUK!Print_Area</vt:lpstr>
      <vt:lpstr>ED!Print_Area</vt:lpstr>
      <vt:lpstr>EIX!Print_Area</vt:lpstr>
      <vt:lpstr>ES!Print_Area</vt:lpstr>
      <vt:lpstr>'ES (2)'!Print_Area</vt:lpstr>
      <vt:lpstr>ETR!Print_Area</vt:lpstr>
      <vt:lpstr>EVRG!Print_Area</vt:lpstr>
      <vt:lpstr>EXC!Print_Area</vt:lpstr>
      <vt:lpstr>FE!Print_Area</vt:lpstr>
      <vt:lpstr>FOR!Print_Area</vt:lpstr>
      <vt:lpstr>FPL!Print_Area</vt:lpstr>
      <vt:lpstr>Gulf!Print_Area</vt:lpstr>
      <vt:lpstr>HE!Print_Area</vt:lpstr>
      <vt:lpstr>IDA!Print_Area</vt:lpstr>
      <vt:lpstr>'IDA (2)'!Print_Area</vt:lpstr>
      <vt:lpstr>LNT!Print_Area</vt:lpstr>
      <vt:lpstr>MDU!Print_Area</vt:lpstr>
      <vt:lpstr>MGEE!Print_Area</vt:lpstr>
      <vt:lpstr>'MGEE (2)'!Print_Area</vt:lpstr>
      <vt:lpstr>NEE!Print_Area</vt:lpstr>
      <vt:lpstr>NWE!Print_Area</vt:lpstr>
      <vt:lpstr>OGE!Print_Area</vt:lpstr>
      <vt:lpstr>OTTR!Print_Area</vt:lpstr>
      <vt:lpstr>PacificCorp!Print_Area</vt:lpstr>
      <vt:lpstr>PCG!Print_Area</vt:lpstr>
      <vt:lpstr>PEG!Print_Area</vt:lpstr>
      <vt:lpstr>'Pepco (2)'!Print_Area</vt:lpstr>
      <vt:lpstr>PNM!Print_Area</vt:lpstr>
      <vt:lpstr>PNW!Print_Area</vt:lpstr>
      <vt:lpstr>POR!Print_Area</vt:lpstr>
      <vt:lpstr>PPL!Print_Area</vt:lpstr>
      <vt:lpstr>PSE!Print_Area</vt:lpstr>
      <vt:lpstr>SO!Print_Area</vt:lpstr>
      <vt:lpstr>'SPSCO (2)'!Print_Area</vt:lpstr>
      <vt:lpstr>SRE!Print_Area</vt:lpstr>
      <vt:lpstr>SWEPCO!Print_Area</vt:lpstr>
      <vt:lpstr>'SWEPCO (2)'!Print_Area</vt:lpstr>
      <vt:lpstr>SWEPCO1!Print_Area</vt:lpstr>
      <vt:lpstr>VVC!Print_Area</vt:lpstr>
      <vt:lpstr>WEC!Print_Area</vt:lpstr>
      <vt:lpstr>XEL!Print_Area</vt:lpstr>
      <vt:lpstr>'EUs (2)'!Print_Titles</vt:lpstr>
    </vt:vector>
  </TitlesOfParts>
  <Company>SNL Financial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SNL Financial</dc:creator>
  <cp:lastModifiedBy>Woolridge, J. Randall</cp:lastModifiedBy>
  <cp:lastPrinted>2017-05-22T14:55:01Z</cp:lastPrinted>
  <dcterms:created xsi:type="dcterms:W3CDTF">2009-09-04T05:04:54Z</dcterms:created>
  <dcterms:modified xsi:type="dcterms:W3CDTF">2022-10-27T17:11:37Z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{06C9B65D-F598-4BD6-8F77-0D60512AB81B}</vt:lpwstr>
  </property>
  <property fmtid="{D5CDD505-2E9C-101B-9397-08002B2CF9AE}" pid="3" name="snltemplateid">
    <vt:r8>2000993281</vt:r8>
  </property>
  <property fmtid="{D5CDD505-2E9C-101B-9397-08002B2CF9AE}" pid="4" name="KeyFile">
    <vt:r8>2000993281</vt:r8>
  </property>
  <property fmtid="{D5CDD505-2E9C-101B-9397-08002B2CF9AE}" pid="5" name="=fdsSearchOrder">
    <vt:i4>0</vt:i4>
  </property>
  <property fmtid="{D5CDD505-2E9C-101B-9397-08002B2CF9AE}" pid="6" name="ContentTypeId">
    <vt:lpwstr>0x0101006E56B4D1795A2E4DB2F0B01679ED314A008D109B381DF0A9479BB07F4F14374B16</vt:lpwstr>
  </property>
  <property fmtid="{D5CDD505-2E9C-101B-9397-08002B2CF9AE}" pid="7" name="_docset_NoMedatataSyncRequired">
    <vt:lpwstr>False</vt:lpwstr>
  </property>
</Properties>
</file>