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480" windowHeight="9570" activeTab="0"/>
  </bookViews>
  <sheets>
    <sheet name="01.01.09 Base" sheetId="1" r:id="rId1"/>
  </sheets>
  <definedNames>
    <definedName name="_xlnm.Print_Titles" localSheetId="0">'01.01.09 Base'!$3:$5</definedName>
  </definedNames>
  <calcPr fullCalcOnLoad="1"/>
</workbook>
</file>

<file path=xl/sharedStrings.xml><?xml version="1.0" encoding="utf-8"?>
<sst xmlns="http://schemas.openxmlformats.org/spreadsheetml/2006/main" count="40" uniqueCount="40">
  <si>
    <t>Avista Utilities</t>
  </si>
  <si>
    <t xml:space="preserve">Washington - Gas - Test Year Calculations for Decoupling </t>
  </si>
  <si>
    <t>2007 - Docket No. UG-080417</t>
  </si>
  <si>
    <t>Schedule 101</t>
  </si>
  <si>
    <t>Per BJH(1)</t>
  </si>
  <si>
    <t>Annual 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</si>
  <si>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</si>
  <si>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</si>
  <si>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</si>
  <si>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</si>
  <si>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</si>
  <si>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</si>
  <si>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</si>
  <si>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</si>
  <si>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</si>
  <si>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</si>
  <si>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</si>
  <si>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</si>
  <si>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Therms</t>
  </si>
  <si>
    <t>Usage from Revenue Run(2)</t>
  </si>
  <si>
    <t>Ded: Prior Mo. Unbilled(2)</t>
  </si>
  <si>
    <t>Add: Current Mo. Unbilled(2)</t>
  </si>
  <si>
    <t>Add: Weather Adjustment(2)</t>
  </si>
  <si>
    <t xml:space="preserve">   Test Year Monthly Therms</t>
  </si>
  <si>
    <t xml:space="preserve">Adjust to Annual Pro Forma </t>
  </si>
  <si>
    <t>Monthly Pro Forma Therms</t>
  </si>
  <si>
    <t>Customers / Billings</t>
  </si>
  <si>
    <t>Test Yr Customers/Billings(2)</t>
  </si>
  <si>
    <t>Test Year Average Use/Cust</t>
  </si>
  <si>
    <t>Sch 101 Base Rate/therm(3)</t>
  </si>
  <si>
    <t>Times:  1 minus Revenue Related Items (4)</t>
  </si>
  <si>
    <t>Revenue prior to gross up</t>
  </si>
  <si>
    <t>Less: Weighted Average Gas Cost/therm(5)</t>
  </si>
  <si>
    <t xml:space="preserve">   Margin Rate/therm</t>
  </si>
  <si>
    <t>(1) From Hirschkorn workpapers in Docket No. UG-080417  BJH -17, BJH -14, BJH - 22, and BJH - 1</t>
  </si>
  <si>
    <t>(4) From Andrews Exhibit No.___(EMA-3), page 3, line 7</t>
  </si>
  <si>
    <t>(2) From 2007 Monthly Data (calculated from data in Hirschkorn workpapers BJH-22, BJH-23, BJH-25 and BJH-15)</t>
  </si>
  <si>
    <t>(5) From Andrews workpaper I14, cost of gas included in base rates.</t>
  </si>
  <si>
    <t>APPENDIX 3</t>
  </si>
  <si>
    <t>(3) From Appendix 4  Settlement Proposed Schedule 101 per therm base rate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</si>
</sst>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* #,##0.00000_);_(* \(#,##0.00000\);_(* &quot;-&quot;?????_);_(@_)"/>
    <numFmt numFmtId="169" formatCode="&quot;$&quot;#,##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_(* #,##0.0_);_(* \(#,##0.0\);_(* &quot;-&quot;?_);_(@_)"/>
    <numFmt numFmtId="176" formatCode="mmm/yyyy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0.0%"/>
    <numFmt numFmtId="181" formatCode="#,###,###,##0"/>
    <numFmt numFmtId="182" formatCode="#,###,###,###,##0"/>
    <numFmt numFmtId="183" formatCode="0.000%"/>
    <numFmt numFmtId="184" formatCode="0.0000%"/>
    <numFmt numFmtId="185" formatCode="_(* #,##0.0000_);_(* \(#,##0.0000\);_(* &quot;-&quot;????_);_(@_)"/>
    <numFmt numFmtId="186" formatCode="0.00000000"/>
    <numFmt numFmtId="187" formatCode="0.0000000"/>
    <numFmt numFmtId="188" formatCode="&quot;$&quot;#,##0.00000_);\(&quot;$&quot;#,##0.00000\)"/>
    <numFmt numFmtId="189" formatCode="#,##0.00000_);\(#,##0.00000\)"/>
    <numFmt numFmtId="190" formatCode="&quot;$&quot;#,##0.0_);\(&quot;$&quot;#,##0.0\)"/>
    <numFmt numFmtId="191" formatCode="&quot;$&quot;#,##0.00000"/>
    <numFmt numFmtId="192" formatCode="_(* #,##0.000_);_(* \(#,##0.000\);_(* &quot;-&quot;???_);_(@_)"/>
    <numFmt numFmtId="193" formatCode="#,##0,;\-#,##0,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7" fontId="0" fillId="0" borderId="0" xfId="15" applyNumberFormat="1" applyAlignment="1">
      <alignment/>
    </xf>
    <xf numFmtId="167" fontId="4" fillId="0" borderId="0" xfId="15" applyNumberFormat="1" applyFont="1" applyAlignment="1">
      <alignment/>
    </xf>
    <xf numFmtId="167" fontId="0" fillId="0" borderId="1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88" fontId="0" fillId="0" borderId="1" xfId="17" applyNumberFormat="1" applyFont="1" applyFill="1" applyBorder="1" applyAlignment="1">
      <alignment/>
    </xf>
    <xf numFmtId="188" fontId="0" fillId="0" borderId="0" xfId="17" applyNumberFormat="1" applyFont="1" applyFill="1" applyBorder="1" applyAlignment="1">
      <alignment/>
    </xf>
    <xf numFmtId="188" fontId="1" fillId="0" borderId="1" xfId="0" applyNumberFormat="1" applyFont="1" applyFill="1" applyBorder="1" applyAlignment="1">
      <alignment/>
    </xf>
    <xf numFmtId="184" fontId="0" fillId="0" borderId="0" xfId="19" applyNumberFormat="1" applyAlignment="1">
      <alignment/>
    </xf>
    <xf numFmtId="0" fontId="5" fillId="0" borderId="0" xfId="0" applyFont="1" applyAlignment="1">
      <alignment horizontal="center"/>
    </xf>
    <xf numFmtId="188" fontId="0" fillId="0" borderId="0" xfId="17" applyNumberFormat="1" applyFont="1" applyFill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Q37"/>
  <sheetViews>
    <sheetView tabSelected="1" view="pageBreakPreview" zoomScale="60" workbookViewId="0" topLeftCell="A1">
      <selection activeCell="L21" sqref="L21"/>
    </sheetView>
  </sheetViews>
  <sheetFormatPr defaultColWidth="9.140625" defaultRowHeight="12.75"/>
  <cols>
    <col min="1" max="1" width="2.8515625" style="0" customWidth="1"/>
    <col min="2" max="2" width="19.57421875" style="0" customWidth="1"/>
    <col min="3" max="3" width="5.140625" style="0" customWidth="1"/>
    <col min="4" max="4" width="13.28125" style="0" customWidth="1"/>
    <col min="5" max="5" width="13.7109375" style="0" customWidth="1"/>
    <col min="6" max="6" width="13.140625" style="0" customWidth="1"/>
    <col min="7" max="7" width="12.57421875" style="0" customWidth="1"/>
    <col min="8" max="8" width="12.7109375" style="0" customWidth="1"/>
    <col min="9" max="9" width="11.57421875" style="0" customWidth="1"/>
    <col min="10" max="10" width="11.421875" style="0" customWidth="1"/>
    <col min="11" max="11" width="11.57421875" style="0" customWidth="1"/>
    <col min="12" max="13" width="11.421875" style="0" customWidth="1"/>
    <col min="14" max="14" width="11.28125" style="0" customWidth="1"/>
    <col min="15" max="15" width="11.421875" style="0" customWidth="1"/>
    <col min="16" max="16" width="12.28125" style="0" customWidth="1"/>
    <col min="17" max="17" width="12.7109375" style="0" customWidth="1"/>
    <col min="18" max="18" width="14.00390625" style="0" bestFit="1" customWidth="1"/>
    <col min="19" max="19" width="12.8515625" style="0" bestFit="1" customWidth="1"/>
    <col min="20" max="20" width="14.00390625" style="0" bestFit="1" customWidth="1"/>
  </cols>
  <sheetData>
    <row r="1" spans="1:17" ht="18">
      <c r="A1" s="22" t="s">
        <v>38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8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2.7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12.75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ht="12.75">
      <c r="A5" s="21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ht="12.75">
      <c r="A6" s="1"/>
    </row>
    <row r="8" spans="1:17" ht="12.75">
      <c r="A8" s="2" t="s">
        <v>3</v>
      </c>
      <c r="D8" s="3" t="s">
        <v>4</v>
      </c>
      <c r="E8" s="2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4" t="s">
        <v>12</v>
      </c>
      <c r="M8" s="4" t="s">
        <v>13</v>
      </c>
      <c r="N8" s="4" t="s">
        <v>14</v>
      </c>
      <c r="O8" s="4" t="s">
        <v>15</v>
      </c>
      <c r="P8" s="4" t="s">
        <v>16</v>
      </c>
      <c r="Q8" s="4" t="s">
        <v>17</v>
      </c>
    </row>
    <row r="9" ht="12.75">
      <c r="A9" s="2" t="s">
        <v>18</v>
      </c>
    </row>
    <row r="10" spans="1:17" ht="12.75">
      <c r="A10" t="s">
        <v>19</v>
      </c>
      <c r="D10" s="5">
        <v>115583967</v>
      </c>
      <c r="E10" s="5">
        <f>SUM(F10:Q10)</f>
        <v>115583967</v>
      </c>
      <c r="F10" s="5">
        <v>21292599</v>
      </c>
      <c r="G10" s="5">
        <v>21234566</v>
      </c>
      <c r="H10" s="5">
        <v>14472322</v>
      </c>
      <c r="I10" s="5">
        <v>9724124</v>
      </c>
      <c r="J10" s="5">
        <v>6113562</v>
      </c>
      <c r="K10" s="5">
        <v>3664833</v>
      </c>
      <c r="L10" s="5">
        <v>2462636</v>
      </c>
      <c r="M10" s="5">
        <v>2010203</v>
      </c>
      <c r="N10" s="5">
        <v>2332936</v>
      </c>
      <c r="O10" s="5">
        <v>4484817</v>
      </c>
      <c r="P10" s="5">
        <v>9398517</v>
      </c>
      <c r="Q10" s="5">
        <v>18392852</v>
      </c>
    </row>
    <row r="11" spans="1:17" ht="12.75">
      <c r="A11" t="s">
        <v>20</v>
      </c>
      <c r="D11" s="5">
        <v>-12030752</v>
      </c>
      <c r="E11" s="5">
        <f>SUM(F11:Q11)</f>
        <v>-73860142</v>
      </c>
      <c r="F11" s="5">
        <v>-12031121</v>
      </c>
      <c r="G11" s="5">
        <v>-13080128</v>
      </c>
      <c r="H11" s="5">
        <v>-9183384</v>
      </c>
      <c r="I11" s="5">
        <v>-6818622</v>
      </c>
      <c r="J11" s="5">
        <v>-5528289</v>
      </c>
      <c r="K11" s="5">
        <v>-3344977</v>
      </c>
      <c r="L11" s="5">
        <v>-1756030</v>
      </c>
      <c r="M11" s="5">
        <v>-1252074</v>
      </c>
      <c r="N11" s="5">
        <v>-1306999</v>
      </c>
      <c r="O11" s="5">
        <v>-2341020</v>
      </c>
      <c r="P11" s="5">
        <v>-6393005</v>
      </c>
      <c r="Q11" s="5">
        <v>-10824493</v>
      </c>
    </row>
    <row r="12" spans="1:17" ht="12.75">
      <c r="A12" t="s">
        <v>21</v>
      </c>
      <c r="D12" s="5">
        <v>12425609</v>
      </c>
      <c r="E12" s="5">
        <f>SUM(F12:Q12)</f>
        <v>74254377</v>
      </c>
      <c r="F12" s="5">
        <v>13080128</v>
      </c>
      <c r="G12" s="5">
        <v>9183384</v>
      </c>
      <c r="H12" s="5">
        <v>6818622</v>
      </c>
      <c r="I12" s="5">
        <v>5528289</v>
      </c>
      <c r="J12" s="5">
        <v>3344977</v>
      </c>
      <c r="K12" s="5">
        <v>1756030</v>
      </c>
      <c r="L12" s="5">
        <v>1252074</v>
      </c>
      <c r="M12" s="5">
        <v>1306999</v>
      </c>
      <c r="N12" s="5">
        <v>2341020</v>
      </c>
      <c r="O12" s="5">
        <v>6393005</v>
      </c>
      <c r="P12" s="5">
        <v>10824493</v>
      </c>
      <c r="Q12" s="5">
        <v>12425356</v>
      </c>
    </row>
    <row r="13" spans="1:17" ht="15">
      <c r="A13" t="s">
        <v>22</v>
      </c>
      <c r="D13" s="6">
        <v>612353</v>
      </c>
      <c r="E13" s="5">
        <f>SUM(F13:Q13)</f>
        <v>612353</v>
      </c>
      <c r="F13" s="5">
        <v>-2152492</v>
      </c>
      <c r="G13" s="5">
        <v>751774</v>
      </c>
      <c r="H13" s="5">
        <v>1312963</v>
      </c>
      <c r="I13" s="5">
        <v>-642747</v>
      </c>
      <c r="J13" s="5">
        <v>722661</v>
      </c>
      <c r="K13" s="5">
        <v>40108</v>
      </c>
      <c r="L13" s="5">
        <v>0</v>
      </c>
      <c r="M13" s="5">
        <v>0</v>
      </c>
      <c r="N13" s="5">
        <v>0</v>
      </c>
      <c r="O13" s="5">
        <v>-134804</v>
      </c>
      <c r="P13" s="5">
        <v>0</v>
      </c>
      <c r="Q13" s="5">
        <v>714890</v>
      </c>
    </row>
    <row r="14" spans="1:17" ht="12.75">
      <c r="A14" t="s">
        <v>23</v>
      </c>
      <c r="D14" s="5">
        <f aca="true" t="shared" si="0" ref="D14:Q14">SUM(D10:D13)</f>
        <v>116591177</v>
      </c>
      <c r="E14" s="7">
        <f t="shared" si="0"/>
        <v>116590555</v>
      </c>
      <c r="F14" s="7">
        <f t="shared" si="0"/>
        <v>20189114</v>
      </c>
      <c r="G14" s="7">
        <f t="shared" si="0"/>
        <v>18089596</v>
      </c>
      <c r="H14" s="7">
        <f t="shared" si="0"/>
        <v>13420523</v>
      </c>
      <c r="I14" s="7">
        <f t="shared" si="0"/>
        <v>7791044</v>
      </c>
      <c r="J14" s="7">
        <f t="shared" si="0"/>
        <v>4652911</v>
      </c>
      <c r="K14" s="7">
        <f t="shared" si="0"/>
        <v>2115994</v>
      </c>
      <c r="L14" s="7">
        <f t="shared" si="0"/>
        <v>1958680</v>
      </c>
      <c r="M14" s="7">
        <f t="shared" si="0"/>
        <v>2065128</v>
      </c>
      <c r="N14" s="7">
        <f t="shared" si="0"/>
        <v>3366957</v>
      </c>
      <c r="O14" s="7">
        <f t="shared" si="0"/>
        <v>8401998</v>
      </c>
      <c r="P14" s="7">
        <f t="shared" si="0"/>
        <v>13830005</v>
      </c>
      <c r="Q14" s="7">
        <f t="shared" si="0"/>
        <v>20708605</v>
      </c>
    </row>
    <row r="15" spans="4:17" ht="12.75">
      <c r="D15" s="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2:17" ht="15">
      <c r="B16" t="s">
        <v>24</v>
      </c>
      <c r="D16" s="5"/>
      <c r="E16" s="9">
        <f>D14-E14</f>
        <v>622</v>
      </c>
      <c r="F16" s="10">
        <f>D11-F11</f>
        <v>369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f>D12-Q12</f>
        <v>253</v>
      </c>
    </row>
    <row r="17" spans="4:17" ht="12.75">
      <c r="D17" s="5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t="s">
        <v>25</v>
      </c>
      <c r="D18" s="5"/>
      <c r="E18" s="5">
        <f>SUM(F18:Q18)</f>
        <v>116591177</v>
      </c>
      <c r="F18" s="8">
        <f aca="true" t="shared" si="1" ref="F18:Q18">F14+F16</f>
        <v>20189483</v>
      </c>
      <c r="G18" s="8">
        <f t="shared" si="1"/>
        <v>18089596</v>
      </c>
      <c r="H18" s="8">
        <f t="shared" si="1"/>
        <v>13420523</v>
      </c>
      <c r="I18" s="8">
        <f t="shared" si="1"/>
        <v>7791044</v>
      </c>
      <c r="J18" s="8">
        <f t="shared" si="1"/>
        <v>4652911</v>
      </c>
      <c r="K18" s="8">
        <f t="shared" si="1"/>
        <v>2115994</v>
      </c>
      <c r="L18" s="8">
        <f t="shared" si="1"/>
        <v>1958680</v>
      </c>
      <c r="M18" s="8">
        <f t="shared" si="1"/>
        <v>2065128</v>
      </c>
      <c r="N18" s="8">
        <f t="shared" si="1"/>
        <v>3366957</v>
      </c>
      <c r="O18" s="8">
        <f t="shared" si="1"/>
        <v>8401998</v>
      </c>
      <c r="P18" s="8">
        <f t="shared" si="1"/>
        <v>13830005</v>
      </c>
      <c r="Q18" s="8">
        <f t="shared" si="1"/>
        <v>20708858</v>
      </c>
    </row>
    <row r="19" spans="4:5" ht="12.75">
      <c r="D19" s="5"/>
      <c r="E19" s="11"/>
    </row>
    <row r="20" spans="1:4" ht="12.75">
      <c r="A20" s="2" t="s">
        <v>26</v>
      </c>
      <c r="D20" s="5"/>
    </row>
    <row r="21" spans="1:17" ht="12.75">
      <c r="A21" t="s">
        <v>27</v>
      </c>
      <c r="D21" s="5">
        <v>1673784</v>
      </c>
      <c r="E21" s="5">
        <f>SUM(F21:Q21)</f>
        <v>1673784</v>
      </c>
      <c r="F21" s="8">
        <v>138804</v>
      </c>
      <c r="G21" s="8">
        <v>139210</v>
      </c>
      <c r="H21" s="8">
        <v>139055</v>
      </c>
      <c r="I21" s="8">
        <v>139113</v>
      </c>
      <c r="J21" s="8">
        <v>139012</v>
      </c>
      <c r="K21" s="8">
        <v>138838</v>
      </c>
      <c r="L21" s="8">
        <v>138877</v>
      </c>
      <c r="M21" s="8">
        <v>139096</v>
      </c>
      <c r="N21" s="8">
        <v>139568</v>
      </c>
      <c r="O21" s="8">
        <v>140039</v>
      </c>
      <c r="P21" s="8">
        <v>140930</v>
      </c>
      <c r="Q21" s="8">
        <v>141242</v>
      </c>
    </row>
    <row r="22" spans="1:17" ht="12.75">
      <c r="A22" t="s">
        <v>28</v>
      </c>
      <c r="D22" s="5"/>
      <c r="E22" s="8">
        <f aca="true" t="shared" si="2" ref="E22:Q22">E18/E21</f>
        <v>69.6572419141299</v>
      </c>
      <c r="F22" s="8">
        <f t="shared" si="2"/>
        <v>145.45317858274979</v>
      </c>
      <c r="G22" s="8">
        <f t="shared" si="2"/>
        <v>129.9446591480497</v>
      </c>
      <c r="H22" s="8">
        <f t="shared" si="2"/>
        <v>96.51233684513322</v>
      </c>
      <c r="I22" s="8">
        <f t="shared" si="2"/>
        <v>56.005146894970274</v>
      </c>
      <c r="J22" s="8">
        <f t="shared" si="2"/>
        <v>33.47129024832389</v>
      </c>
      <c r="K22" s="8">
        <f t="shared" si="2"/>
        <v>15.24074100750515</v>
      </c>
      <c r="L22" s="8">
        <f t="shared" si="2"/>
        <v>14.10370327700051</v>
      </c>
      <c r="M22" s="8">
        <f t="shared" si="2"/>
        <v>14.846782078564445</v>
      </c>
      <c r="N22" s="8">
        <f t="shared" si="2"/>
        <v>24.124133039092055</v>
      </c>
      <c r="O22" s="8">
        <f t="shared" si="2"/>
        <v>59.99755782317783</v>
      </c>
      <c r="P22" s="8">
        <f t="shared" si="2"/>
        <v>98.13386078194848</v>
      </c>
      <c r="Q22" s="8">
        <f t="shared" si="2"/>
        <v>146.6196881947296</v>
      </c>
    </row>
    <row r="23" spans="4:17" ht="12.75">
      <c r="D23" s="5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7" ht="12.75">
      <c r="A24" s="12" t="s">
        <v>29</v>
      </c>
      <c r="E24" s="20">
        <v>1.13793</v>
      </c>
      <c r="F24" s="13"/>
      <c r="G24" s="13"/>
    </row>
    <row r="25" spans="1:7" ht="12.75">
      <c r="A25" s="12" t="s">
        <v>30</v>
      </c>
      <c r="E25" s="14">
        <v>0.956981</v>
      </c>
      <c r="F25" s="13"/>
      <c r="G25" s="13"/>
    </row>
    <row r="26" spans="1:7" ht="12.75">
      <c r="A26" s="12" t="s">
        <v>31</v>
      </c>
      <c r="E26" s="15">
        <f>E24*E25</f>
        <v>1.08897738933</v>
      </c>
      <c r="F26" s="13"/>
      <c r="G26" s="13"/>
    </row>
    <row r="27" spans="1:7" ht="12.75">
      <c r="A27" s="12" t="s">
        <v>32</v>
      </c>
      <c r="E27" s="16">
        <f>-0.84697</f>
        <v>-0.84697</v>
      </c>
      <c r="F27" s="13"/>
      <c r="G27" s="13"/>
    </row>
    <row r="28" spans="1:7" ht="12.75">
      <c r="A28" s="1" t="s">
        <v>33</v>
      </c>
      <c r="E28" s="17">
        <f>E26+E27</f>
        <v>0.2420073893300001</v>
      </c>
      <c r="F28" s="13"/>
      <c r="G28" s="13"/>
    </row>
    <row r="29" spans="4:17" ht="12.75">
      <c r="D29" s="18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2" ht="12.75">
      <c r="A32" s="12" t="s">
        <v>34</v>
      </c>
    </row>
    <row r="33" ht="12.75">
      <c r="A33" s="12" t="s">
        <v>36</v>
      </c>
    </row>
    <row r="34" ht="12.75">
      <c r="A34" s="12" t="s">
        <v>39</v>
      </c>
    </row>
    <row r="35" ht="12.75">
      <c r="A35" s="12" t="s">
        <v>35</v>
      </c>
    </row>
    <row r="36" ht="12.75">
      <c r="A36" s="12" t="s">
        <v>37</v>
      </c>
    </row>
    <row r="37" ht="12.75">
      <c r="A37" s="12"/>
    </row>
  </sheetData>
  <mergeCells count="4">
    <mergeCell ref="A3:Q3"/>
    <mergeCell ref="A4:Q4"/>
    <mergeCell ref="A5:Q5"/>
    <mergeCell ref="A1:Q1"/>
  </mergeCells>
  <printOptions horizontalCentered="1"/>
  <pageMargins left="0.35" right="0.35" top="1" bottom="0.25" header="0.5" footer="0.5"/>
  <pageSetup horizontalDpi="600" verticalDpi="600" orientation="landscape" scale="67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 Employee</dc:creator>
  <cp:keywords/>
  <dc:description/>
  <cp:lastModifiedBy>Corp Employee</cp:lastModifiedBy>
  <cp:lastPrinted>2008-09-09T21:43:41Z</cp:lastPrinted>
  <dcterms:created xsi:type="dcterms:W3CDTF">2008-09-05T22:19:08Z</dcterms:created>
  <dcterms:modified xsi:type="dcterms:W3CDTF">2008-09-10T14:59:34Z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Agreement</vt:lpwstr>
  </property>
  <property fmtid="{D5CDD505-2E9C-101B-9397-08002B2CF9AE}" pid="4" name="IsHighlyConfidenti">
    <vt:lpwstr>0</vt:lpwstr>
  </property>
  <property fmtid="{D5CDD505-2E9C-101B-9397-08002B2CF9AE}" pid="5" name="DocketNumb">
    <vt:lpwstr>080416</vt:lpwstr>
  </property>
  <property fmtid="{D5CDD505-2E9C-101B-9397-08002B2CF9AE}" pid="6" name="IsConfidenti">
    <vt:lpwstr>0</vt:lpwstr>
  </property>
  <property fmtid="{D5CDD505-2E9C-101B-9397-08002B2CF9AE}" pid="7" name="Dat">
    <vt:lpwstr>2008-09-16T00:00:00Z</vt:lpwstr>
  </property>
  <property fmtid="{D5CDD505-2E9C-101B-9397-08002B2CF9AE}" pid="8" name="CaseTy">
    <vt:lpwstr>Tariff Revision</vt:lpwstr>
  </property>
  <property fmtid="{D5CDD505-2E9C-101B-9397-08002B2CF9AE}" pid="9" name="OpenedDa">
    <vt:lpwstr>2008-03-04T00:00:00Z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