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75" windowWidth="12120" windowHeight="9120" activeTab="1"/>
  </bookViews>
  <sheets>
    <sheet name="Summary Page 1" sheetId="4" r:id="rId1"/>
    <sheet name="Adj Page 2 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a">#N/A</definedName>
    <definedName name="\p">#REF!</definedName>
    <definedName name="\s">'[1]Conceptual Scope'!#REF!</definedName>
    <definedName name="\z">#REF!</definedName>
    <definedName name="__123Graph_ECURRENT" hidden="1">[2]ConsolidatingPL!#REF!</definedName>
    <definedName name="__Apr04">[3]BS!$U$7:$U$3582</definedName>
    <definedName name="__Apr05">[4]BS!#REF!</definedName>
    <definedName name="__Aug04">[3]BS!$Y$7:$Y$3582</definedName>
    <definedName name="__Aug05">[4]BS!#REF!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ec03">[5]BS!$T$7:$T$3582</definedName>
    <definedName name="__Dec04">[3]BS!$AC$7:$AC$3580</definedName>
    <definedName name="__Feb04">[3]BS!$S$7:$S$3582</definedName>
    <definedName name="__Feb05">[4]BS!#REF!</definedName>
    <definedName name="__Jan04">[3]BS!$R$7:$R$3582</definedName>
    <definedName name="__Jan05">[4]BS!#REF!</definedName>
    <definedName name="__Jul04">[3]BS!$X$7:$X$3582</definedName>
    <definedName name="__Jul05">[4]BS!#REF!</definedName>
    <definedName name="__Jun04">[3]BS!$W$7:$W$3582</definedName>
    <definedName name="__Jun05">[4]BS!#REF!</definedName>
    <definedName name="__Mar04">[3]BS!$T$7:$T$3582</definedName>
    <definedName name="__Mar05">[4]BS!#REF!</definedName>
    <definedName name="__May04">[3]BS!$V$7:$V$3582</definedName>
    <definedName name="__May05">[4]BS!#REF!</definedName>
    <definedName name="__Nov03">[5]BS!$S$7:$S$3582</definedName>
    <definedName name="__Nov04">[3]BS!$AB$7:$AB$3582</definedName>
    <definedName name="__Oct03">[5]BS!$R$7:$R$3582</definedName>
    <definedName name="__Oct04">[3]BS!$AA$7:$AA$3582</definedName>
    <definedName name="__Query_Edit___Customize">#REF!</definedName>
    <definedName name="__Sep03">[5]BS!$Q$7:$Q$3582</definedName>
    <definedName name="__Sep04">[3]BS!$Z$7:$Z$3582</definedName>
    <definedName name="__Sep05">[4]BS!#REF!</definedName>
    <definedName name="_1_94_12_94">[6]DT_A_DOL93!#REF!</definedName>
    <definedName name="_1_95_12_95">[6]DT_A_DOL93!#REF!</definedName>
    <definedName name="_1_96_12_96">[6]DT_A_DOL93!#REF!</definedName>
    <definedName name="_1_97_12_97">[6]DT_A_DOL93!#REF!</definedName>
    <definedName name="_1_98_12_98">[6]DT_A_DOL93!#REF!</definedName>
    <definedName name="_Apr04">#REF!</definedName>
    <definedName name="_Apr05">#REF!</definedName>
    <definedName name="_Aug04">#REF!</definedName>
    <definedName name="_Aug05">#REF!</definedName>
    <definedName name="_CSA2007">SUM('[7]Run-Cost Data'!$J$5:$N$5)</definedName>
    <definedName name="_CSA2008">SUM('[7]Run-Cost Data'!$J$6:$N$17)</definedName>
    <definedName name="_CSA2009">SUM('[7]Run-Cost Data'!$J$18:$N$29)</definedName>
    <definedName name="_CSA2010">SUM('[7]Run-Cost Data'!$J$30:$N$41)</definedName>
    <definedName name="_CSA2011">SUM('[7]Run-Cost Data'!$J$42:$N$53)</definedName>
    <definedName name="_CSA2012">SUM('[7]Run-Cost Data'!$J$54:$N$65)</definedName>
    <definedName name="_CSA2013">SUM('[7]Run-Cost Data'!$J$66:$N$77)</definedName>
    <definedName name="_CSA2014">SUM('[7]Run-Cost Data'!$J$78:$N$89)</definedName>
    <definedName name="_CSA2015">SUM('[7]Run-Cost Data'!$J$90:$N$101)</definedName>
    <definedName name="_CSA2016">SUM('[7]Run-Cost Data'!$J$102:$N$113)</definedName>
    <definedName name="_CSA2017">SUM('[7]Run-Cost Data'!$J$114:$N$125)</definedName>
    <definedName name="_CSA2018">SUM('[7]Run-Cost Data'!$J$126:$N$137)</definedName>
    <definedName name="_CSA2019">SUM('[7]Run-Cost Data'!$J$138:$N$149)</definedName>
    <definedName name="_CSA2020">SUM('[7]Run-Cost Data'!$J$150:$N$161)</definedName>
    <definedName name="_CSA2021">SUM('[7]Run-Cost Data'!$J$162:$N$173)</definedName>
    <definedName name="_CSA2022">SUM('[7]Run-Cost Data'!$J$174:$N$185)</definedName>
    <definedName name="_CSA2023">SUM('[7]Run-Cost Data'!$J$186:$N$197)</definedName>
    <definedName name="_CSA2024">SUM('[7]Run-Cost Data'!$J$198:$N$209)</definedName>
    <definedName name="_CSA2025">SUM('[7]Run-Cost Data'!$J$210:$N$221)</definedName>
    <definedName name="_CSA2026">SUM('[7]Run-Cost Data'!$J$222:$N$233)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c03">#REF!</definedName>
    <definedName name="_Dec04">#REF!</definedName>
    <definedName name="_Dec05">#REF!</definedName>
    <definedName name="_DST2">#REF!</definedName>
    <definedName name="_End">#REF!</definedName>
    <definedName name="_Feb04">#REF!</definedName>
    <definedName name="_Feb05">#REF!</definedName>
    <definedName name="_Fill">[8]model!#REF!</definedName>
    <definedName name="_Filter">#REF!</definedName>
    <definedName name="_fix2">#REF!</definedName>
    <definedName name="_inv1">[9]PartsFlow!$D$42:$R$43</definedName>
    <definedName name="_inv10">[9]PartsFlow!$D$213:$R$214</definedName>
    <definedName name="_inv11">[9]PartsFlow!$D$232:$R$233</definedName>
    <definedName name="_inv12">[9]PartsFlow!$D$251:$R$252</definedName>
    <definedName name="_inv13">[9]PartsFlow!$D$270:$R$271</definedName>
    <definedName name="_inv14">[9]PartsFlow!$D$289:$R$290</definedName>
    <definedName name="_inv15">[9]PartsFlow!#REF!</definedName>
    <definedName name="_inv16">[9]PartsFlow!#REF!</definedName>
    <definedName name="_inv17">[9]PartsFlow!#REF!</definedName>
    <definedName name="_inv18">[9]PartsFlow!#REF!</definedName>
    <definedName name="_inv2">[9]PartsFlow!$D$61:$R$62</definedName>
    <definedName name="_inv3">[9]PartsFlow!$D$80:$R$81</definedName>
    <definedName name="_inv4">[9]PartsFlow!$D$99:$R$100</definedName>
    <definedName name="_inv5">[9]PartsFlow!$D$118:$R$119</definedName>
    <definedName name="_inv6">[9]PartsFlow!$D$137:$R$138</definedName>
    <definedName name="_inv7">[9]PartsFlow!$D$156:$R$157</definedName>
    <definedName name="_inv8">[9]PartsFlow!$D$175:$R$176</definedName>
    <definedName name="_inv9">[9]PartsFlow!$D$194:$R$195</definedName>
    <definedName name="_Jan04">#REF!</definedName>
    <definedName name="_Jan05">#REF!</definedName>
    <definedName name="_Jan06">[10]BS!#REF!</definedName>
    <definedName name="_Jul04">#REF!</definedName>
    <definedName name="_Jul05">#REF!</definedName>
    <definedName name="_Jun04">#REF!</definedName>
    <definedName name="_Jun05">#REF!</definedName>
    <definedName name="_Mar04">#REF!</definedName>
    <definedName name="_Mar05">#REF!</definedName>
    <definedName name="_May04">#REF!</definedName>
    <definedName name="_May05">#REF!</definedName>
    <definedName name="_MMP2007">SUM('[7]Run-Cost Data'!$O$5:$S$5)</definedName>
    <definedName name="_MMP2008">SUM('[7]Run-Cost Data'!$O$6:$S$17)</definedName>
    <definedName name="_MMP2009">SUM('[7]Run-Cost Data'!$O$18:$S$29)</definedName>
    <definedName name="_MMP2010">SUM('[7]Run-Cost Data'!$O$30:$S$41)</definedName>
    <definedName name="_MMP2011">SUM('[7]Run-Cost Data'!$O$42:$S$53)</definedName>
    <definedName name="_MMP2012">SUM('[7]Run-Cost Data'!$O$54:$S$65)</definedName>
    <definedName name="_MMP2013">SUM('[7]Run-Cost Data'!$O$66:$S$77)</definedName>
    <definedName name="_MMP2014">SUM('[7]Run-Cost Data'!$O$78:$S$89)</definedName>
    <definedName name="_MMP2015">SUM('[7]Run-Cost Data'!$O$90:$S$101)</definedName>
    <definedName name="_MMP2016">SUM('[7]Run-Cost Data'!$O$102:$S$113)</definedName>
    <definedName name="_MMP2017">SUM('[7]Run-Cost Data'!$O$114:$S$125)</definedName>
    <definedName name="_MMP2018">SUM('[7]Run-Cost Data'!$O$126:$S$137)</definedName>
    <definedName name="_MMP2019">SUM('[7]Run-Cost Data'!$O$138:$S$149)</definedName>
    <definedName name="_MMP2020">SUM('[7]Run-Cost Data'!$O$150:$S$161)</definedName>
    <definedName name="_MMP2021">SUM('[7]Run-Cost Data'!$O$162:$S$173)</definedName>
    <definedName name="_MMP2022">SUM('[7]Run-Cost Data'!$O$174:$S$185)</definedName>
    <definedName name="_MMP2023">SUM('[7]Run-Cost Data'!$O$186:$S$197)</definedName>
    <definedName name="_MMP2024">SUM('[7]Run-Cost Data'!$O$198:$S$209)</definedName>
    <definedName name="_MMP2025">SUM('[7]Run-Cost Data'!$O$210:$S$221)</definedName>
    <definedName name="_MMP2026">SUM('[7]Run-Cost Data'!$O$222:$S$233)</definedName>
    <definedName name="_mwh2">#REF!</definedName>
    <definedName name="_Nov03">#REF!</definedName>
    <definedName name="_Nov04">#REF!</definedName>
    <definedName name="_Nov05">#REF!</definedName>
    <definedName name="_Oct03">#REF!</definedName>
    <definedName name="_Oct04">#REF!</definedName>
    <definedName name="_Oct05">#REF!</definedName>
    <definedName name="_Order1" hidden="1">255</definedName>
    <definedName name="_Order2" hidden="1">255</definedName>
    <definedName name="_PG1">#REF!</definedName>
    <definedName name="_RES2005">#REF!</definedName>
    <definedName name="_RI2">'[11]Rock Island 1'!#REF!</definedName>
    <definedName name="_Sep03">#REF!</definedName>
    <definedName name="_Sep04">#REF!</definedName>
    <definedName name="_Sep05">#REF!</definedName>
    <definedName name="_six6" hidden="1">{#N/A,#N/A,FALSE,"CRPT";#N/A,#N/A,FALSE,"TREND";#N/A,#N/A,FALSE,"%Curve"}</definedName>
    <definedName name="a" hidden="1">{#N/A,#N/A,FALSE,"Coversheet";#N/A,#N/A,FALSE,"QA"}</definedName>
    <definedName name="AccessDatabase" hidden="1">"I:\COMTREL\FINICLE\TradeSummary.mdb"</definedName>
    <definedName name="accrual">[12]Sheet2!#REF!</definedName>
    <definedName name="accrual2">[12]Sheet2!#REF!</definedName>
    <definedName name="accrual3">[12]Sheet2!#REF!</definedName>
    <definedName name="Acq1Plant">'[13]Acquisition Inputs'!$C$8</definedName>
    <definedName name="Acq2Plant">'[13]Acquisition Inputs'!$C$70</definedName>
    <definedName name="ActCurve">#REF!</definedName>
    <definedName name="afudcrate">#REF!</definedName>
    <definedName name="AFUDCswitch">#REF!</definedName>
    <definedName name="afudctaxbasis">#REF!</definedName>
    <definedName name="AlphaTest">[14]Resources!$M$69:$M$73</definedName>
    <definedName name="Amort">[15]DATA!$AA$5:$AB$173,[15]DATA!$D$5:$D$173,[15]DATA!$A$5:$A$38,[15]DATA!$A$39:$A$124,[15]DATA!$A$125:$A$151,[15]DATA!$A$152:$A$173</definedName>
    <definedName name="AnvilPlan">#REF!</definedName>
    <definedName name="apeek">#REF!</definedName>
    <definedName name="Apr03AMA">'[16]BS C&amp;L'!#REF!</definedName>
    <definedName name="Apr04AMA">#REF!</definedName>
    <definedName name="Apr05AMA">#REF!</definedName>
    <definedName name="aquila_lookup">'[17]Cabot Gas Replacement'!$B$8:$F$16</definedName>
    <definedName name="Asset_Class_Switch">[18]Assumptions!$D$5</definedName>
    <definedName name="Assume_Percent_Change">#REF!</definedName>
    <definedName name="ATWACC">'[19]Revenue Calculation'!$F$8</definedName>
    <definedName name="Aug03AMA">'[16]BS C&amp;L'!#REF!</definedName>
    <definedName name="Aug04AMA">#REF!</definedName>
    <definedName name="Aug05AMA">#REF!</definedName>
    <definedName name="augcf">#REF!</definedName>
    <definedName name="augcost">#REF!</definedName>
    <definedName name="Aurora_Prices">"Monthly Price Summary'!$C$4:$H$63"</definedName>
    <definedName name="b" hidden="1">{#N/A,#N/A,FALSE,"Coversheet";#N/A,#N/A,FALSE,"QA"}</definedName>
    <definedName name="BADDEBT">[8]model!#REF!</definedName>
    <definedName name="bal">[12]Sheet2!#REF!</definedName>
    <definedName name="balance">[12]Sheet2!#REF!</definedName>
    <definedName name="BD">#REF!</definedName>
    <definedName name="BEP">#REF!</definedName>
    <definedName name="BidPrice">'[20]General Inputs'!$I$8</definedName>
    <definedName name="boo">#REF!</definedName>
    <definedName name="BOP_unit_cost">#REF!</definedName>
    <definedName name="BOPCosts">'[21]Assumptions Project XYZ'!$C$5</definedName>
    <definedName name="BottomRight">#REF!</definedName>
    <definedName name="BPARedirect">'[20]General Inputs'!$I$5</definedName>
    <definedName name="bpatoggle">#REF!</definedName>
    <definedName name="BRI">#REF!</definedName>
    <definedName name="BS_Accounts">#REF!</definedName>
    <definedName name="Button_1">"TradeSummary_Ken_Finicle_List"</definedName>
    <definedName name="Capacity">#REF!</definedName>
    <definedName name="Capacity_Factor">'[22]General Inputs'!$E$13</definedName>
    <definedName name="CapEx_AFUDC">[20]CapEx!$B$26</definedName>
    <definedName name="CapEx_Contingency">[20]CapEx!#REF!</definedName>
    <definedName name="CapEx_Facility">[20]CapEx!$B$2</definedName>
    <definedName name="CapEx_Improvements">[20]CapEx!$B$8</definedName>
    <definedName name="Capex_ins">'[22]Budget-Updated'!$B$37</definedName>
    <definedName name="CapEx_Land">[20]CapEx!#REF!</definedName>
    <definedName name="CapEx_NetWorkCap">[19]CapEx!$B$31</definedName>
    <definedName name="CapEx_PropertyTax">[20]CapEx!$B$23</definedName>
    <definedName name="CapEx_REET">[20]CapEx!$B$7</definedName>
    <definedName name="Capex_salestax">'[22]Budget-Updated'!$B$35</definedName>
    <definedName name="CapEx_Sensitivity">[20]CapEx!$B$25</definedName>
    <definedName name="CapEx_SnoPUD">[20]CapEx!$B$24</definedName>
    <definedName name="CapEx_Spares">[20]CapEx!#REF!</definedName>
    <definedName name="CapEx_Total">[20]CapEx!$B$27</definedName>
    <definedName name="CapEx_TransAndDD">#REF!</definedName>
    <definedName name="capfact">#REF!</definedName>
    <definedName name="CaseDescription">'[13]Dispatch Cases'!$C$11</definedName>
    <definedName name="CashFlowBackup">#REF!</definedName>
    <definedName name="catalog">[9]PartsDataTable!$A$15</definedName>
    <definedName name="Category">#REF!</definedName>
    <definedName name="CBWorkbookPriority" hidden="1">-2060790043</definedName>
    <definedName name="CCGT_HeatRate">[13]Assumptions!$H$23</definedName>
    <definedName name="CCGTPrice">[13]Assumptions!$H$22</definedName>
    <definedName name="CERAArray">'[20]General Inputs'!#REF!</definedName>
    <definedName name="cerarvm">#REF!</definedName>
    <definedName name="change_made">[9]PartsFlow!$A$318</definedName>
    <definedName name="change_schedule">[9]PartsFlow!$A$319</definedName>
    <definedName name="ChartData">#REF!</definedName>
    <definedName name="CIPrice">'[9]Customer Data'!$F$243</definedName>
    <definedName name="CL_RT">#REF!</definedName>
    <definedName name="CL_RT2">'[23]Transp Data'!$A$6:$C$81</definedName>
    <definedName name="Classification">#REF!</definedName>
    <definedName name="clawback">#REF!</definedName>
    <definedName name="close">#REF!</definedName>
    <definedName name="ClosingDate">'[20]General Inputs'!$E$4</definedName>
    <definedName name="cod">#REF!</definedName>
    <definedName name="cofa">'[24]Acct Codes'!$A$1:$B$186</definedName>
    <definedName name="COLHOUSE">[8]model!#REF!</definedName>
    <definedName name="COLXFER">[8]model!#REF!</definedName>
    <definedName name="CombWC_LineItem">#REF!</definedName>
    <definedName name="COMMON_ADMIN_ALLOCATED">#REF!</definedName>
    <definedName name="COMPINSR">#REF!</definedName>
    <definedName name="CON">#REF!</definedName>
    <definedName name="CONSERV">#REF!</definedName>
    <definedName name="constructcont">#REF!</definedName>
    <definedName name="ConsummableCost">'[9]Customer Data'!$I$88</definedName>
    <definedName name="Consv_Rdr_Rt">[25]Sch_120!#REF!</definedName>
    <definedName name="cont">[12]Sheet2!#REF!</definedName>
    <definedName name="ContractDate">'[26]Dispatch Cases'!#REF!</definedName>
    <definedName name="Conv_Factor">[25]Sch_120!#REF!</definedName>
    <definedName name="ConversionFactor">[13]Assumptions!$I$65</definedName>
    <definedName name="CONVFACT">[8]model!#REF!</definedName>
    <definedName name="CopyPaste_Formula_for_Power">#REF!</definedName>
    <definedName name="CopyPaste_Value_Gas">#REF!</definedName>
    <definedName name="COST">#REF!</definedName>
    <definedName name="costofequit">#REF!</definedName>
    <definedName name="CPI">'[27]General Inputs'!$D$53</definedName>
    <definedName name="Credit_Toggle">#REF!</definedName>
    <definedName name="CRIT">#REF!</definedName>
    <definedName name="_xlnm.Criteria">#REF!</definedName>
    <definedName name="cspe_wkly_vect_input">#REF!</definedName>
    <definedName name="CSTAGE">#REF!</definedName>
    <definedName name="ctypedropdown">[9]PartsDataTable!$F$2:$F$9</definedName>
    <definedName name="ctypeselect">[9]PartsDataTable!$H$1</definedName>
    <definedName name="ctypestart">[9]PartsDataTable!$G$1</definedName>
    <definedName name="CurrPlan">[28]Graph!#REF!</definedName>
    <definedName name="cust">#REF!</definedName>
    <definedName name="CUSTDEP">#REF!</definedName>
    <definedName name="CustomerData">'[9]Customer Data'!$A$1</definedName>
    <definedName name="D">#REF!</definedName>
    <definedName name="Data">#REF!</definedName>
    <definedName name="data1">#REF!</definedName>
    <definedName name="DATA12">'[29]557 Orders Reclassified'!#REF!</definedName>
    <definedName name="DATA13">'[29]557 Orders Reclassified'!#REF!</definedName>
    <definedName name="DATA14">'[29]557 Orders Reclassified'!#REF!</definedName>
    <definedName name="DATA15">'[29]557 Orders Reclassified'!#REF!</definedName>
    <definedName name="DATA16">'[29]557 Orders Reclassified'!#REF!</definedName>
    <definedName name="DATA17">'[29]557 Orders Reclassified'!#REF!</definedName>
    <definedName name="DATA18">'[29]557 Orders Reclassified'!#REF!</definedName>
    <definedName name="DATA19">'[29]557 Orders Reclassified'!#REF!</definedName>
    <definedName name="DATA2">'[29]557 Orders Reclassified'!#REF!</definedName>
    <definedName name="DATA20">'[29]557 Orders Reclassified'!#REF!</definedName>
    <definedName name="DATA21">'[29]557 Orders Reclassified'!#REF!</definedName>
    <definedName name="DATA22">'[29]557 Orders Reclassified'!#REF!</definedName>
    <definedName name="DATA23">'[29]557 Orders Reclassified'!#REF!</definedName>
    <definedName name="DATA24">'[29]557 Orders Reclassified'!#REF!</definedName>
    <definedName name="DATA25">'[29]557 Orders Reclassified'!#REF!</definedName>
    <definedName name="DATA26">'[29]557 Orders Reclassified'!#REF!</definedName>
    <definedName name="DATA27">'[29]557 Orders Reclassified'!#REF!</definedName>
    <definedName name="DATA28">'[29]557 Orders Reclassified'!#REF!</definedName>
    <definedName name="DATA29">'[29]557 Orders Reclassified'!#REF!</definedName>
    <definedName name="DATA3">'[29]557 Orders Reclassified'!#REF!</definedName>
    <definedName name="DATA30">'[29]557 Orders Reclassified'!#REF!</definedName>
    <definedName name="DATA31">'[29]557 Orders Reclassified'!#REF!</definedName>
    <definedName name="DATA32">'[29]557 Orders Reclassified'!#REF!</definedName>
    <definedName name="DATA33">'[29]557 Orders Reclassified'!#REF!</definedName>
    <definedName name="DATA34">'[29]557 Orders Reclassified'!#REF!</definedName>
    <definedName name="DATA35">'[29]557 Orders Reclassified'!#REF!</definedName>
    <definedName name="DATA36">'[29]557 Orders Reclassified'!#REF!</definedName>
    <definedName name="DATA37">'[29]557 Orders Reclassified'!#REF!</definedName>
    <definedName name="DATA38">'[29]557 Orders Reclassified'!#REF!</definedName>
    <definedName name="DATA39">'[29]557 Orders Reclassified'!#REF!</definedName>
    <definedName name="DATA4">'[29]557 Orders Reclassified'!#REF!</definedName>
    <definedName name="DATA40">'[29]557 Orders Reclassified'!#REF!</definedName>
    <definedName name="DATA41">'[29]557 Orders Reclassified'!#REF!</definedName>
    <definedName name="DATA42">'[29]557 Orders Reclassified'!#REF!</definedName>
    <definedName name="DATA43">'[29]557 Orders Reclassified'!#REF!</definedName>
    <definedName name="DATA44">'[29]557 Orders Reclassified'!#REF!</definedName>
    <definedName name="DATA45">'[29]557 Orders Reclassified'!#REF!</definedName>
    <definedName name="DATA46">'[29]557 Orders Reclassified'!#REF!</definedName>
    <definedName name="DATA47">'[29]557 Orders Reclassified'!#REF!</definedName>
    <definedName name="DATA48">'[29]557 Orders Reclassified'!#REF!</definedName>
    <definedName name="DATA49">'[29]557 Orders Reclassified'!#REF!</definedName>
    <definedName name="DATA5">'[29]557 Orders Reclassified'!#REF!</definedName>
    <definedName name="DATA50">'[29]557 Orders Reclassified'!#REF!</definedName>
    <definedName name="DATA51">'[29]557 Orders Reclassified'!#REF!</definedName>
    <definedName name="DATA52">'[29]557 Orders Reclassified'!#REF!</definedName>
    <definedName name="DATA53">'[29]557 Orders Reclassified'!#REF!</definedName>
    <definedName name="DATA54">'[29]557 Orders Reclassified'!#REF!</definedName>
    <definedName name="DATA55">'[29]557 Orders Reclassified'!#REF!</definedName>
    <definedName name="DATA56">'[29]557 Orders Reclassified'!#REF!</definedName>
    <definedName name="DATA57">'[29]557 Orders Reclassified'!#REF!</definedName>
    <definedName name="DATA58">'[29]557 Orders Reclassified'!#REF!</definedName>
    <definedName name="DATA59">'[29]557 Orders Reclassified'!#REF!</definedName>
    <definedName name="DATA6">'[29]557 Orders Reclassified'!#REF!</definedName>
    <definedName name="DATA60">'[29]557 Orders Reclassified'!#REF!</definedName>
    <definedName name="DATA61">'[29]557 Orders Reclassified'!#REF!</definedName>
    <definedName name="DATA62">'[29]557 Orders Reclassified'!#REF!</definedName>
    <definedName name="DATA63">'[29]557 Orders Reclassified'!#REF!</definedName>
    <definedName name="DATA64">'[29]557 Orders Reclassified'!#REF!</definedName>
    <definedName name="DATA65">'[29]557 Orders Reclassified'!#REF!</definedName>
    <definedName name="DATA66">'[29]557 Orders Reclassified'!#REF!</definedName>
    <definedName name="DATA67">'[29]557 Orders Reclassified'!#REF!</definedName>
    <definedName name="DATA68">'[29]557 Orders Reclassified'!#REF!</definedName>
    <definedName name="DATA69">'[29]557 Orders Reclassified'!#REF!</definedName>
    <definedName name="DATA70">'[29]557 Orders Reclassified'!#REF!</definedName>
    <definedName name="DATA71">'[29]557 Orders Reclassified'!#REF!</definedName>
    <definedName name="DATA72">'[29]557 Orders Reclassified'!#REF!</definedName>
    <definedName name="DATA73">'[29]557 Orders Reclassified'!#REF!</definedName>
    <definedName name="DATA74">'[29]557 Orders Reclassified'!#REF!</definedName>
    <definedName name="DATA75">'[29]557 Orders Reclassified'!#REF!</definedName>
    <definedName name="DATA76">'[29]557 Orders Reclassified'!#REF!</definedName>
    <definedName name="DATA77">'[29]557 Orders Reclassified'!#REF!</definedName>
    <definedName name="DATA78">'[29]557 Orders Reclassified'!#REF!</definedName>
    <definedName name="DATA79">'[29]557 Orders Reclassified'!#REF!</definedName>
    <definedName name="DATA8">'[29]557 Orders Reclassified'!#REF!</definedName>
    <definedName name="DATA80">'[29]557 Orders Reclassified'!#REF!</definedName>
    <definedName name="DATA81">'[29]557 Orders Reclassified'!#REF!</definedName>
    <definedName name="DATA82">'[29]557 Orders Reclassified'!#REF!</definedName>
    <definedName name="DATA83">'[29]557 Orders Reclassified'!#REF!</definedName>
    <definedName name="DATA84">'[29]557 Orders Reclassified'!#REF!</definedName>
    <definedName name="DATA85">'[29]557 Orders Reclassified'!#REF!</definedName>
    <definedName name="DATA86">'[29]557 Orders Reclassified'!#REF!</definedName>
    <definedName name="DATA87">'[29]557 Orders Reclassified'!#REF!</definedName>
    <definedName name="DATA88">'[29]557 Orders Reclassified'!#REF!</definedName>
    <definedName name="DATA89">'[29]557 Orders Reclassified'!#REF!</definedName>
    <definedName name="DATA9">'[29]557 Orders Reclassified'!#REF!</definedName>
    <definedName name="DATA90">'[29]557 Orders Reclassified'!#REF!</definedName>
    <definedName name="DATA91">'[29]557 Orders Reclassified'!#REF!</definedName>
    <definedName name="DATA92">'[29]557 Orders Reclassified'!#REF!</definedName>
    <definedName name="DATA93">'[29]557 Orders Reclassified'!#REF!</definedName>
    <definedName name="DATA94">'[29]557 Orders Reclassified'!#REF!</definedName>
    <definedName name="DATAB">#REF!</definedName>
    <definedName name="_xlnm.Database">#REF!</definedName>
    <definedName name="DataEntry_for_Power">#REF!</definedName>
    <definedName name="DataRange1">#REF!</definedName>
    <definedName name="DataRange2">#REF!</definedName>
    <definedName name="DataRange3">#REF!</definedName>
    <definedName name="DataRange4">#REF!</definedName>
    <definedName name="DataRange5">#REF!</definedName>
    <definedName name="DataRange6">#REF!</definedName>
    <definedName name="DataRange7">#REF!</definedName>
    <definedName name="DataRange8">#REF!</definedName>
    <definedName name="datastart">[9]PartsDataTable!$P$1</definedName>
    <definedName name="daveisroyescal">#REF!</definedName>
    <definedName name="daviesroyprice">#REF!</definedName>
    <definedName name="day_to_day_change">#REF!</definedName>
    <definedName name="debtforce">#REF!</definedName>
    <definedName name="DebtPerc">[13]Assumptions!$I$58</definedName>
    <definedName name="Dec03AMA">#REF!</definedName>
    <definedName name="Dec04AMA">#REF!</definedName>
    <definedName name="Dec05AMA">#REF!</definedName>
    <definedName name="Degree_Days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>#REF!</definedName>
    <definedName name="devfee">#REF!</definedName>
    <definedName name="DF_HeatRate">[13]Assumptions!$L$23</definedName>
    <definedName name="DFIT" hidden="1">{#N/A,#N/A,FALSE,"Coversheet";#N/A,#N/A,FALSE,"QA"}</definedName>
    <definedName name="Disc">'[26]Debt Amortization'!#REF!</definedName>
    <definedName name="Discount_for_Revenue_Reqmt">'[30]Assumptions of Purchase'!$B$45</definedName>
    <definedName name="DOCKET">#REF!</definedName>
    <definedName name="dollars">#REF!</definedName>
    <definedName name="duration">'[9]Customer Data'!$F$12</definedName>
    <definedName name="DurPTC">#REF!</definedName>
    <definedName name="eighteenth">#REF!</definedName>
    <definedName name="eighth">#REF!</definedName>
    <definedName name="ELBR">'[1]Estimate Detail'!#REF!</definedName>
    <definedName name="Electp1">#REF!</definedName>
    <definedName name="Electp2">#REF!</definedName>
    <definedName name="Electric_Prices">'[31]Monthly Price Summary'!$B$4:$E$27</definedName>
    <definedName name="ElecWC_LineItems">#REF!</definedName>
    <definedName name="eleventh">#REF!</definedName>
    <definedName name="ELEVETH">#REF!</definedName>
    <definedName name="ElRBLine">#REF!</definedName>
    <definedName name="EMAT">'[1]Estimate Detail'!#REF!</definedName>
    <definedName name="EMH">'[1]Estimate Detail'!#REF!</definedName>
    <definedName name="EMPLBENE">#REF!</definedName>
    <definedName name="EndDate">[13]Assumptions!$C$11</definedName>
    <definedName name="endptcyr">#REF!</definedName>
    <definedName name="EnforceLeadTime">'[9]Customer Data'!$I$127</definedName>
    <definedName name="enxco2005">#REF!</definedName>
    <definedName name="enxcoescal">#REF!</definedName>
    <definedName name="enxcoownperc">#REF!</definedName>
    <definedName name="epcfee">#REF!</definedName>
    <definedName name="Equipment.delta">[32]GraphDollars!#REF!</definedName>
    <definedName name="equitperc">#REF!</definedName>
    <definedName name="EquityPerc">'[20]Revenue Calculation'!$I$3</definedName>
    <definedName name="est_sum">#REF!</definedName>
    <definedName name="Estimate" hidden="1">{#N/A,#N/A,FALSE,"Summ";#N/A,#N/A,FALSE,"General"}</definedName>
    <definedName name="ESTOT">'[1]Estimate Detail'!#REF!</definedName>
    <definedName name="estrateRES">#REF!</definedName>
    <definedName name="ex" hidden="1">{#N/A,#N/A,FALSE,"Summ";#N/A,#N/A,FALSE,"General"}</definedName>
    <definedName name="ExpirationDate">[9]PartsDataTable!$E$14</definedName>
    <definedName name="_xlnm.Extract">#REF!</definedName>
    <definedName name="FACTORS">#REF!</definedName>
    <definedName name="Feb03AMA">'[16]BS C&amp;L'!#REF!</definedName>
    <definedName name="Feb04AMA">#REF!</definedName>
    <definedName name="Feb05AMA">#REF!</definedName>
    <definedName name="Fed_Cap_Tax">[33]Inputs!$E$112</definedName>
    <definedName name="FedTaxRate">[13]Assumptions!$C$33</definedName>
    <definedName name="FEE">[34]Cash_Flow!$F$50:$V$51</definedName>
    <definedName name="FERC_Lookup">'[35]Map Table'!$E$2:$F$58</definedName>
    <definedName name="FERCRATE">'[27]General Inputs'!$P$46</definedName>
    <definedName name="FF">#REF!</definedName>
    <definedName name="FFE">[34]Cash_Flow!$F$50:$V$51</definedName>
    <definedName name="FFHAtClosing">'[20]General Inputs'!$E$14</definedName>
    <definedName name="FIELDCHRG">[8]model!#REF!</definedName>
    <definedName name="fifteenth">#REF!</definedName>
    <definedName name="fifth">#REF!</definedName>
    <definedName name="Final">#REF!</definedName>
    <definedName name="first">#REF!</definedName>
    <definedName name="firstptcyr">#REF!</definedName>
    <definedName name="FirstTurbine">[9]PartsFlow!$B$9</definedName>
    <definedName name="FirstYearAssessment">'[20]General Inputs'!$E$26</definedName>
    <definedName name="firstyearmonths">#REF!</definedName>
    <definedName name="FirstYearofStratPlan">[14]Resources!$E$69</definedName>
    <definedName name="FIT">#REF!</definedName>
    <definedName name="FITRate">'[20]General Inputs'!$E$19</definedName>
    <definedName name="fix" hidden="1">[2]ConsolidatingPL!#REF!</definedName>
    <definedName name="fixedtrans">#REF!</definedName>
    <definedName name="FlexPlanCapacity">[36]Menu!$B$13</definedName>
    <definedName name="forth">#REF!</definedName>
    <definedName name="fourteenth">#REF!</definedName>
    <definedName name="fpldebt">#REF!</definedName>
    <definedName name="FPLequit">#REF!</definedName>
    <definedName name="Fuel">#REF!</definedName>
    <definedName name="g">#REF!</definedName>
    <definedName name="GasRBLine">#REF!</definedName>
    <definedName name="GasTransCost">[14]Resources!$D$77</definedName>
    <definedName name="GasWC_LineItem">#REF!</definedName>
    <definedName name="GDPIP">#REF!</definedName>
    <definedName name="GDPIPArray">'[20]General Inputs'!$E$39:$AF$39</definedName>
    <definedName name="GEData">'[9]GE Data'!$A$1</definedName>
    <definedName name="GeoDate">'[26]Dispatch Cases'!#REF!</definedName>
    <definedName name="GEOpSpare">'[9]GE Data'!$F$67</definedName>
    <definedName name="gpdip">#REF!</definedName>
    <definedName name="graph">#REF!</definedName>
    <definedName name="GRCUpdate">'[20]General Inputs'!$I$6</definedName>
    <definedName name="gtformat1">'[9]Customer Data'!$B$57</definedName>
    <definedName name="gtformat2">'[9]Customer Data'!$B$153</definedName>
    <definedName name="gtformat3">'[9]Customer Data'!$B$175</definedName>
    <definedName name="gtinv1">'[9]Customer Data'!$B$161</definedName>
    <definedName name="gtinv2">'[9]Customer Data'!$B$183</definedName>
    <definedName name="gtnumber">'[9]Customer Data'!$F$13</definedName>
    <definedName name="HEADER2">#REF!</definedName>
    <definedName name="Heatrate_DF">'[20]General Inputs'!$E$12</definedName>
    <definedName name="Heatrate_Primary">'[20]General Inputs'!$E$11</definedName>
    <definedName name="hey">#REF!</definedName>
    <definedName name="hours">#REF!</definedName>
    <definedName name="HoursInServiceAtClosing">'[20]General Inputs'!$E$15</definedName>
    <definedName name="HRAccumDep">'[37]JHS-4 Adjstmts'!#REF!</definedName>
    <definedName name="HRDepExp">'[37]JHS-4 Adjstmts'!#REF!</definedName>
    <definedName name="HRDFIT">'[37]JHS-4 Adjstmts'!#REF!</definedName>
    <definedName name="HRGrossPlant">'[37]JHS-4 Adjstmts'!#REF!</definedName>
    <definedName name="HRPrdctnOM">'[37]JHS-4 Adjstmts'!#REF!</definedName>
    <definedName name="HRPropIns">'[37]JHS-4 Adjstmts'!#REF!</definedName>
    <definedName name="HRPropTax">'[37]JHS-4 Adjstmts'!#REF!</definedName>
    <definedName name="HRPwrCsts">'[37]JHS-4 Adjstmts'!#REF!</definedName>
    <definedName name="HydroCap">#REF!</definedName>
    <definedName name="HydroGen">[26]Dispatch!#REF!</definedName>
    <definedName name="IDCRATE">#REF!</definedName>
    <definedName name="if">'[38]General Inputs'!$E$9</definedName>
    <definedName name="ILBR">'[1]Estimate Detail'!#REF!</definedName>
    <definedName name="IMAT">'[1]Estimate Detail'!#REF!</definedName>
    <definedName name="IMH">'[1]Estimate Detail'!#REF!</definedName>
    <definedName name="inact">#REF!</definedName>
    <definedName name="INCSTMNT">#REF!</definedName>
    <definedName name="INCSTMT">#REF!</definedName>
    <definedName name="IND">#REF!</definedName>
    <definedName name="inflat">#REF!</definedName>
    <definedName name="inflatCERA">#REF!</definedName>
    <definedName name="Inflation">[14]Resources!$E$68</definedName>
    <definedName name="Inflation_rate">'[22]General Inputs'!$E$36</definedName>
    <definedName name="INGRID">'[39]RI1 55 - 97B'!#REF!</definedName>
    <definedName name="initialcol">[9]PartsFlow!$D$7</definedName>
    <definedName name="INT">#REF!</definedName>
    <definedName name="IntervalCI">'[9]Customer Data'!$F$48</definedName>
    <definedName name="intervaldatastart">[9]PartsDataTable!$I$266</definedName>
    <definedName name="IntervalHGP">'[9]Customer Data'!$F$49</definedName>
    <definedName name="IntervalMI">'[9]Customer Data'!$F$50</definedName>
    <definedName name="INTRESEXCH">[40]Sheet1!$AG$1</definedName>
    <definedName name="InvAnchor1">'[9]Customer Data'!$B$162</definedName>
    <definedName name="InvAnchor2">'[9]Customer Data'!$B$184</definedName>
    <definedName name="invpedigree1">'[9]Customer Data'!$C$162:$I$169</definedName>
    <definedName name="invpedigree2">'[9]Customer Data'!$C$184:$H$191</definedName>
    <definedName name="INVPLAN">#REF!</definedName>
    <definedName name="ir">#REF!</definedName>
    <definedName name="ISTOT">'[1]Estimate Detail'!#REF!</definedName>
    <definedName name="Jan03AMA">'[16]BS C&amp;L'!#REF!</definedName>
    <definedName name="Jan04AMA">#REF!</definedName>
    <definedName name="Jan05AMA">#REF!</definedName>
    <definedName name="Jan06AMA">[10]BS!#REF!</definedName>
    <definedName name="Jul03AMA">'[16]BS C&amp;L'!#REF!</definedName>
    <definedName name="Jul04AMA">#REF!</definedName>
    <definedName name="Jul05AMA">#REF!</definedName>
    <definedName name="julcf">#REF!</definedName>
    <definedName name="julcost">#REF!</definedName>
    <definedName name="Jun03AMA">'[16]BS C&amp;L'!#REF!</definedName>
    <definedName name="Jun04AMA">#REF!</definedName>
    <definedName name="Jun05AMA">#REF!</definedName>
    <definedName name="KickOffDate">'[20]General Inputs'!$E$3</definedName>
    <definedName name="LabelRange">#REF!</definedName>
    <definedName name="land">[19]CapEx!$B$4</definedName>
    <definedName name="Last_Row">IF([0]!Values_Entered,Header_Row+[0]!Number_of_Payments,Header_Row)</definedName>
    <definedName name="LATEPAY">[40]Sheet1!$E$3:$E$25</definedName>
    <definedName name="Lease_total">#REF!</definedName>
    <definedName name="Legal">[9]Legal!$A$1</definedName>
    <definedName name="LevelizedCost">'[20]Revenue Calculation'!$I$8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oadArray">'[41]Load Source Data'!$C$78:$X$89</definedName>
    <definedName name="LoadGrowthAdder">#REF!</definedName>
    <definedName name="Locked">#REF!</definedName>
    <definedName name="LTSACoverage">'[20]General Inputs'!$I$7</definedName>
    <definedName name="M">#REF!</definedName>
    <definedName name="MaintBasis">'[9]Customer Data'!$F$20</definedName>
    <definedName name="MaintenanceBasis">'[9]Customer Data'!$F$20</definedName>
    <definedName name="manutaxfit">#REF!</definedName>
    <definedName name="Mar03AMA">'[16]BS C&amp;L'!#REF!</definedName>
    <definedName name="Mar04AMA">#REF!</definedName>
    <definedName name="Mar05AMA">#REF!</definedName>
    <definedName name="MatDate2">#REF!</definedName>
    <definedName name="MaxBid">[20]CapEx!$B$32</definedName>
    <definedName name="May03AMA">'[16]BS C&amp;L'!#REF!</definedName>
    <definedName name="May04AMA">#REF!</definedName>
    <definedName name="May05AMA">#REF!</definedName>
    <definedName name="mcnarycost">'[27]General Inputs'!$P$45</definedName>
    <definedName name="mcnarytoggle">'[27]General Inputs'!$P$44</definedName>
    <definedName name="median_energy">#REF!</definedName>
    <definedName name="MERGER_COST">[40]Sheet1!$AF$3:$AJ$28</definedName>
    <definedName name="MGT">[34]Cash_Flow!$F$52:$V$53</definedName>
    <definedName name="midc">#REF!,#REF!</definedName>
    <definedName name="MinorPrice">'[9]Customer Data'!$G$247</definedName>
    <definedName name="MISCELLANEOUS">#REF!</definedName>
    <definedName name="MMRecovery">'[20]General Inputs'!$I$9</definedName>
    <definedName name="MONTH">#REF!</definedName>
    <definedName name="MonthsInFirstYear">'[20]General Inputs'!$E$5</definedName>
    <definedName name="MonthsOfTransaction">'[20]General Inputs'!$E$6</definedName>
    <definedName name="MonTotalDispatch">[26]Dispatch!#REF!</definedName>
    <definedName name="MSC">[42]MSC!$C$50:$I$305</definedName>
    <definedName name="MT">#REF!</definedName>
    <definedName name="MTD_Format">[43]Mthly!$B$11:$D$11,[43]Mthly!$B$35:$D$35</definedName>
    <definedName name="MustRunGen">[26]Dispatch!#REF!</definedName>
    <definedName name="Mwh">#REF!</definedName>
    <definedName name="mwhoutlookdata">'[44]pivoted data'!$D$3:$R$42</definedName>
    <definedName name="nameplate">'[27]General Inputs'!$G$51</definedName>
    <definedName name="Nameplate_DF">'[20]General Inputs'!$E$10</definedName>
    <definedName name="Nameplate_net">'[22]General Inputs'!$E$12</definedName>
    <definedName name="Nameplate_plant">'[22]General Inputs'!$E$9</definedName>
    <definedName name="Nameplate_Primary">'[20]General Inputs'!$E$9</definedName>
    <definedName name="Nameplate_turbine">'[22]General Inputs'!$E$10</definedName>
    <definedName name="new" hidden="1">{#N/A,#N/A,FALSE,"Summ";#N/A,#N/A,FALSE,"General"}</definedName>
    <definedName name="nine">#REF!</definedName>
    <definedName name="nineteenth">#REF!</definedName>
    <definedName name="nineth">#REF!</definedName>
    <definedName name="No_Turbines">'[22]General Inputs'!$E$11</definedName>
    <definedName name="non_AURORA_lookup">#REF!</definedName>
    <definedName name="non_core_lookup">#REF!</definedName>
    <definedName name="Non_Disp">#REF!</definedName>
    <definedName name="nonrefundtrans">'[27]General Inputs'!$P$47</definedName>
    <definedName name="Nov03AMA">#REF!</definedName>
    <definedName name="Nov04AMA">#REF!</definedName>
    <definedName name="Nov05AMA">#REF!</definedName>
    <definedName name="novcf">#REF!</definedName>
    <definedName name="novcost">#REF!</definedName>
    <definedName name="NPV">'[9]Accumulated Offer'!$A$1</definedName>
    <definedName name="Number_of_Payments">MATCH(0.01,End_Bal,-1)+1</definedName>
    <definedName name="numturbines">#REF!</definedName>
    <definedName name="numturbptc">#REF!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TATISTICS_CODE">"STAT_TBL"</definedName>
    <definedName name="NWSales_MWH">[6]DT_A_AMW93!#REF!</definedName>
    <definedName name="O_M_Input">'[45]MiscItems(Input)'!$B$5:$AO$8,'[45]MiscItems(Input)'!$B$13:$AO$13,'[45]MiscItems(Input)'!$B$15:$B$17,'[45]MiscItems(Input)'!$B$17:$AO$17,'[45]MiscItems(Input)'!$B$15:$AO$15</definedName>
    <definedName name="OBCLEASE">[40]Sheet1!$AF$4:$AI$23</definedName>
    <definedName name="occhartinitial">#REF!</definedName>
    <definedName name="Oct03AMA">#REF!</definedName>
    <definedName name="Oct04AMA">#REF!</definedName>
    <definedName name="Oct05AMA">#REF!</definedName>
    <definedName name="octcf">#REF!</definedName>
    <definedName name="octcost">#REF!</definedName>
    <definedName name="OfferComp">'[9]Offer Comp.'!$A$1</definedName>
    <definedName name="OMtoggle">#REF!</definedName>
    <definedName name="OP_Mo_Year1">#REF!</definedName>
    <definedName name="OPCONT">#REF!</definedName>
    <definedName name="OPEXPPF">#REF!</definedName>
    <definedName name="OPEXPRS">[8]model!#REF!</definedName>
    <definedName name="OpSpAnchor">'[9]Customer Data'!$F$198</definedName>
    <definedName name="OpSpares">'[9]Customer Data'!$A$194:$IV$218</definedName>
    <definedName name="OutageAdder">'[9]Customer Data'!$F$231</definedName>
    <definedName name="outlookdata">'[46]pivoted data'!$D$3:$Q$90</definedName>
    <definedName name="Overview">#REF!</definedName>
    <definedName name="OWN">#REF!</definedName>
    <definedName name="OwnerExpSched">'[20]General Inputs'!#REF!</definedName>
    <definedName name="Page1">#REF!</definedName>
    <definedName name="Page2">#REF!</definedName>
    <definedName name="parasitic">#REF!</definedName>
    <definedName name="parasiticprice">#REF!</definedName>
    <definedName name="Part10Anchor">[9]PartsFlow!$B$205</definedName>
    <definedName name="Part10Int">'[9]Customer Data'!$E$119</definedName>
    <definedName name="Part10RS">'[9]Customer Data'!$B$142</definedName>
    <definedName name="Part10Spare">'[9]Customer Data'!$C$119</definedName>
    <definedName name="Part11Anchor">[9]PartsFlow!$B$224</definedName>
    <definedName name="Part11Int">'[9]Customer Data'!$E$120</definedName>
    <definedName name="Part11RS">'[9]Customer Data'!$B$143</definedName>
    <definedName name="Part11Spare">'[9]Customer Data'!$C$120</definedName>
    <definedName name="Part12Anchor">[9]PartsFlow!$B$243</definedName>
    <definedName name="Part12Int">'[9]Customer Data'!$E$121</definedName>
    <definedName name="Part12RS">'[9]Customer Data'!$B$144</definedName>
    <definedName name="Part12Spare">'[9]Customer Data'!$C$121</definedName>
    <definedName name="Part13Anchor">[9]PartsFlow!$B$262</definedName>
    <definedName name="Part13Int">'[9]Customer Data'!$E$122</definedName>
    <definedName name="Part13RS">'[9]Customer Data'!$B$145</definedName>
    <definedName name="Part13Spare">'[9]Customer Data'!$C$122</definedName>
    <definedName name="Part14Anchor">[9]PartsFlow!$B$281</definedName>
    <definedName name="Part15Anchor">[9]PartsFlow!$B$300</definedName>
    <definedName name="Part1Anchor">[9]PartsFlow!$B$34</definedName>
    <definedName name="Part1Int">'[9]Customer Data'!$E$109</definedName>
    <definedName name="Part1RS">'[9]Customer Data'!$B$132</definedName>
    <definedName name="Part1Spare">'[9]Customer Data'!$C$109</definedName>
    <definedName name="Part2Anchor">[9]PartsFlow!$B$53</definedName>
    <definedName name="Part2Int">'[9]Customer Data'!$E$110</definedName>
    <definedName name="Part2RS">'[9]Customer Data'!$B$133</definedName>
    <definedName name="Part2Spare">'[9]Customer Data'!$C$110</definedName>
    <definedName name="Part3Anchor">[9]PartsFlow!$B$72</definedName>
    <definedName name="Part3Int">'[9]Customer Data'!$E$111</definedName>
    <definedName name="Part3RS">'[9]Customer Data'!$B$134</definedName>
    <definedName name="Part3Spare">'[9]Customer Data'!$C$111</definedName>
    <definedName name="Part4Anchor">[9]PartsFlow!$B$91</definedName>
    <definedName name="Part4Int">'[9]Customer Data'!$E$112</definedName>
    <definedName name="Part4RS">'[9]Customer Data'!$B$135</definedName>
    <definedName name="Part4Spare">'[9]Customer Data'!$C$112</definedName>
    <definedName name="Part5Anchor">[9]PartsFlow!$B$110</definedName>
    <definedName name="Part5Int">'[9]Customer Data'!$E$114</definedName>
    <definedName name="Part5RS">'[9]Customer Data'!$B$137</definedName>
    <definedName name="Part5Spare">'[9]Customer Data'!$C$114</definedName>
    <definedName name="Part6Anchor">[9]PartsFlow!$B$129</definedName>
    <definedName name="Part6Int">'[9]Customer Data'!$E$115</definedName>
    <definedName name="Part6RS">'[9]Customer Data'!$B$138</definedName>
    <definedName name="Part6Spare">'[9]Customer Data'!$C$115</definedName>
    <definedName name="Part7Anchor">[9]PartsFlow!$B$148</definedName>
    <definedName name="Part7Int">'[9]Customer Data'!$E$116</definedName>
    <definedName name="Part7RS">'[9]Customer Data'!$B$139</definedName>
    <definedName name="Part7Spare">'[9]Customer Data'!$C$116</definedName>
    <definedName name="Part8Anchor">[9]PartsFlow!$B$167</definedName>
    <definedName name="Part8Int">'[9]Customer Data'!$E$117</definedName>
    <definedName name="Part8RS">'[9]Customer Data'!$B$140</definedName>
    <definedName name="Part8Spare">'[9]Customer Data'!$C$117</definedName>
    <definedName name="Part9Anchor">[9]PartsFlow!$B$186</definedName>
    <definedName name="Part9Int">'[9]Customer Data'!$E$118</definedName>
    <definedName name="Part9RS">'[9]Customer Data'!$B$141</definedName>
    <definedName name="Part9Spare">'[9]Customer Data'!$C$118</definedName>
    <definedName name="PartInfo">[9]PartsDataTable!$F$21:$K$38</definedName>
    <definedName name="PartInfo2">[9]PartsDataTable!$G$44:$I$59</definedName>
    <definedName name="parts1">[9]PartsFlow!$D$34:$R$41</definedName>
    <definedName name="parts10">[9]PartsFlow!$D$205:$R$212</definedName>
    <definedName name="parts11">[9]PartsFlow!$D$224:$R$231</definedName>
    <definedName name="parts12">[9]PartsFlow!$D$243:$R$250</definedName>
    <definedName name="parts13">[9]PartsFlow!$D$262:$R$269</definedName>
    <definedName name="parts14">[9]PartsFlow!$D$281:$R$288</definedName>
    <definedName name="parts15">[9]PartsFlow!#REF!</definedName>
    <definedName name="parts16">[9]PartsFlow!#REF!</definedName>
    <definedName name="parts17">[9]PartsFlow!#REF!</definedName>
    <definedName name="parts18">[9]PartsFlow!#REF!</definedName>
    <definedName name="parts2">[9]PartsFlow!$D$53:$R$60</definedName>
    <definedName name="parts3">[9]PartsFlow!$D$72:$R$79</definedName>
    <definedName name="parts4">[9]PartsFlow!$D$91:$R$98</definedName>
    <definedName name="parts5">[9]PartsFlow!$D$110:$R$117</definedName>
    <definedName name="parts6">[9]PartsFlow!$D$129:$R$136</definedName>
    <definedName name="parts7">[9]PartsFlow!$D$148:$R$155</definedName>
    <definedName name="parts8">[9]PartsFlow!$D$167:$R$174</definedName>
    <definedName name="parts9">[9]PartsFlow!$D$186:$R$193</definedName>
    <definedName name="PartsFlow">[9]PartsFlow!$A$1</definedName>
    <definedName name="PAY">#REF!</definedName>
    <definedName name="pcorc">'[47]Exhibit A-1 Original'!$A$77</definedName>
    <definedName name="peak_new_table">'[48]2008 Extreme Peaks - 080403'!$E$5:$AD$8</definedName>
    <definedName name="peak_table">'[48]Peaks-F01'!$C$5:$E$243</definedName>
    <definedName name="PEBBLE">[8]model!#REF!</definedName>
    <definedName name="percdebtcov">#REF!</definedName>
    <definedName name="Percent_debt">[33]Inputs!$E$129</definedName>
    <definedName name="PercentAdder">'[9]Customer Data'!$F$224</definedName>
    <definedName name="PERCENTAGES_CALCULATED">#REF!</definedName>
    <definedName name="PercPerProp">'[20]General Inputs'!#REF!</definedName>
    <definedName name="percpersonal">#REF!</definedName>
    <definedName name="percreal">#REF!</definedName>
    <definedName name="PercRealProp">'[20]General Inputs'!#REF!</definedName>
    <definedName name="PerPropAdjust">'[20]General Inputs'!$E$22</definedName>
    <definedName name="personalproptaxadjust">#REF!</definedName>
    <definedName name="PG2G">#REF!</definedName>
    <definedName name="PGA">#REF!</definedName>
    <definedName name="PGB">#REF!</definedName>
    <definedName name="PGD">#REF!</definedName>
    <definedName name="PGF">#REF!</definedName>
    <definedName name="PGG">#REF!</definedName>
    <definedName name="PGGINV">#REF!</definedName>
    <definedName name="PGH">#REF!</definedName>
    <definedName name="PGI">#REF!</definedName>
    <definedName name="PlanCurve">#REF!</definedName>
    <definedName name="Plant_Input">'[45]Plant(Input)'!$B$7:$AP$9,'[45]Plant(Input)'!$B$11,'[45]Plant(Input)'!$B$15:$AP$15,'[45]Plant(Input)'!$B$18,'[45]Plant(Input)'!$B$20:$AP$20</definedName>
    <definedName name="Plant_List">#REF!</definedName>
    <definedName name="PlantReplacementCost">'[20]General Inputs'!$E$30</definedName>
    <definedName name="PortfolioHour1">#REF!</definedName>
    <definedName name="postclawdev">#REF!</definedName>
    <definedName name="postclawdevshar">#REF!</definedName>
    <definedName name="postclawtaxshar">#REF!</definedName>
    <definedName name="postclawtaxshare">#REF!</definedName>
    <definedName name="postpreftaxshar">#REF!</definedName>
    <definedName name="ppl_wkly_vect_input">#REF!</definedName>
    <definedName name="preferredreturn">#REF!</definedName>
    <definedName name="presentvaluedate">#REF!</definedName>
    <definedName name="pretaxdebt">#REF!</definedName>
    <definedName name="PreTaxDebtCost">[13]Assumptions!$I$56</definedName>
    <definedName name="pretaxequit">#REF!</definedName>
    <definedName name="PreTaxWACC">[13]Assumptions!$I$62</definedName>
    <definedName name="price_input_range">#REF!</definedName>
    <definedName name="PriceCaseTable">#REF!</definedName>
    <definedName name="Prices_Aurora">'[31]Monthly Price Summary'!$C$4:$H$63</definedName>
    <definedName name="PRINC">#REF!</definedName>
    <definedName name="print_all">[32]Civil!$A$1:$Q$95</definedName>
    <definedName name="_xlnm.Print_Area">#REF!</definedName>
    <definedName name="Print_Area_MI">#REF!</definedName>
    <definedName name="Print_Area1">#REF!</definedName>
    <definedName name="pRINT_AREA2">#REF!</definedName>
    <definedName name="_xlnm.Print_Titles">#REF!</definedName>
    <definedName name="Print_Titles_MI">#REF!</definedName>
    <definedName name="prn_RI_1_schedules_1st">#REF!</definedName>
    <definedName name="prn_RI_1_schedules_2nd">#REF!</definedName>
    <definedName name="prn_RI_2_schedules_1st">#REF!</definedName>
    <definedName name="prn_RI_2_schedules_2nd">#REF!</definedName>
    <definedName name="PRO_FORMA">#REF!</definedName>
    <definedName name="PRODADJ">[8]model!#REF!</definedName>
    <definedName name="Prodprop">#REF!</definedName>
    <definedName name="Production_Factor">#REF!</definedName>
    <definedName name="Project">'[21]Assumptions Project XYZ'!$A$1</definedName>
    <definedName name="Projects">[49]Sheet1!$A$1147:$B$1887</definedName>
    <definedName name="PROPSALES">[8]model!#REF!</definedName>
    <definedName name="proptaxdiscfactor">#REF!</definedName>
    <definedName name="PropTaxDiscountRate">'[20]General Inputs'!$E$24</definedName>
    <definedName name="proptaxrate">#REF!</definedName>
    <definedName name="PropTaxREET">'[20]General Inputs'!$E$27</definedName>
    <definedName name="Prov_Cap_Tax">[33]Inputs!$E$111</definedName>
    <definedName name="PSE">'[50]4.04'!$A$6</definedName>
    <definedName name="PSE_DR">#REF!</definedName>
    <definedName name="PSE_Pre_Tax_Equity_Rate">'[30]Assumptions of Purchase'!$B$42</definedName>
    <definedName name="PSEBPAshare">'[27]General Inputs'!$M$45</definedName>
    <definedName name="pseownperc">#REF!</definedName>
    <definedName name="PSEPaysREET">'[20]General Inputs'!$I$4</definedName>
    <definedName name="PSEWACC">#REF!</definedName>
    <definedName name="PSPL">#REF!</definedName>
    <definedName name="PTC">#REF!</definedName>
    <definedName name="PTCduration">'[22]General Inputs'!$E$29</definedName>
    <definedName name="ptceffective">#REF!</definedName>
    <definedName name="PTCescal">#REF!</definedName>
    <definedName name="ptcescalstart">#REF!</definedName>
    <definedName name="PurchasedFuel">[20]Expenses!#REF!</definedName>
    <definedName name="PWRCSTPF">[8]model!#REF!</definedName>
    <definedName name="PWRCSTRS">#REF!</definedName>
    <definedName name="PWRCSTWP">#REF!</definedName>
    <definedName name="PWRCSTWR">[8]model!#REF!</definedName>
    <definedName name="Q_Sum_Monthly_Hourly_MF_Dispatch_100308">#REF!</definedName>
    <definedName name="QA">[51]IPOA2002!#REF!</definedName>
    <definedName name="QTD_Format">[43]QTD!$B$11:$D$11,[43]QTD!$B$35:$D$35</definedName>
    <definedName name="RATE">#REF!</definedName>
    <definedName name="RATE2">'[23]Transp Data'!$A$8:$I$112</definedName>
    <definedName name="RATEBASE">#REF!</definedName>
    <definedName name="RATEBASE_U95">#REF!</definedName>
    <definedName name="RATECASE">[8]model!#REF!</definedName>
    <definedName name="rating_spread_bp">#REF!</definedName>
    <definedName name="RdSch_CY">'[52]INPUT TAB'!#REF!</definedName>
    <definedName name="RdSch_PY">'[52]INPUT TAB'!#REF!</definedName>
    <definedName name="RdSch_PY2">'[52]INPUT TAB'!#REF!</definedName>
    <definedName name="reaccrual">[12]Sheet2!#REF!</definedName>
    <definedName name="RealPropAdjust">'[20]General Inputs'!$E$23</definedName>
    <definedName name="realproptaxadjust">#REF!</definedName>
    <definedName name="REC">#REF!</definedName>
    <definedName name="RECswitch">'[22]General Inputs'!$E$40</definedName>
    <definedName name="REETRate">'[20]General Inputs'!$E$20</definedName>
    <definedName name="regasset">#REF!</definedName>
    <definedName name="resdebt">#REF!</definedName>
    <definedName name="resepcdevcost">#REF!</definedName>
    <definedName name="RESequit">#REF!</definedName>
    <definedName name="resource_lookup">'[53]#REF'!$B$3:$C$112</definedName>
    <definedName name="resource_name_lookup">'[54]Map Table'!$B$4:$C$100</definedName>
    <definedName name="RESTATING">#REF!</definedName>
    <definedName name="Results">#REF!</definedName>
    <definedName name="retain">#REF!</definedName>
    <definedName name="RETIREPLAN">[8]model!#REF!</definedName>
    <definedName name="REV">#REF!</definedName>
    <definedName name="REVADJ">#REF!</definedName>
    <definedName name="Revenue">#REF!</definedName>
    <definedName name="Revenue_Deficiency">#REF!</definedName>
    <definedName name="REVREQ">#REF!</definedName>
    <definedName name="ROE">[8]model!#REF!</definedName>
    <definedName name="ROR">#REF!</definedName>
    <definedName name="RowAvgCF">[14]Resources!$J$76</definedName>
    <definedName name="RowB2CF">[14]Resources!$J$75</definedName>
    <definedName name="RowCapCost">[14]Resources!$J$68</definedName>
    <definedName name="RowFOM">[14]Resources!$J$70</definedName>
    <definedName name="RowNIMF">[14]Resources!$J$72</definedName>
    <definedName name="RowNIMV">[14]Resources!$J$73</definedName>
    <definedName name="RowPPAPrice">[14]Resources!$J$74</definedName>
    <definedName name="RowVOM">[14]Resources!$J$71</definedName>
    <definedName name="RowY0">[14]Resources!$J$69</definedName>
    <definedName name="royalty">#REF!</definedName>
    <definedName name="royenergyprice">#REF!</definedName>
    <definedName name="royescal">#REF!</definedName>
    <definedName name="roysched1perc">#REF!</definedName>
    <definedName name="roysched2perc">#REF!</definedName>
    <definedName name="RR1ST6">#REF!</definedName>
    <definedName name="RR2ND6">#REF!</definedName>
    <definedName name="rrsum1">[9]PartsFlow!$D$50:$R$51</definedName>
    <definedName name="rrsum10">[9]PartsFlow!$D$221:$R$222</definedName>
    <definedName name="rrsum11">[9]PartsFlow!$D$240:$R$241</definedName>
    <definedName name="rrsum12">[9]PartsFlow!$D$259:$R$260</definedName>
    <definedName name="rrsum13">[9]PartsFlow!$D$278:$R$279</definedName>
    <definedName name="rrsum14">[9]PartsFlow!$D$297:$R$298</definedName>
    <definedName name="rrsum15">[9]PartsFlow!#REF!</definedName>
    <definedName name="rrsum16">[9]PartsFlow!#REF!</definedName>
    <definedName name="rrsum17">[9]PartsFlow!#REF!</definedName>
    <definedName name="rrsum18">[9]PartsFlow!#REF!</definedName>
    <definedName name="rrsum2">[9]PartsFlow!$D$69:$R$70</definedName>
    <definedName name="rrsum3">[9]PartsFlow!$D$88:$R$89</definedName>
    <definedName name="rrsum4">[9]PartsFlow!$D$107:$R$108</definedName>
    <definedName name="rrsum5">[9]PartsFlow!$D$126:$R$127</definedName>
    <definedName name="rrsum6">[9]PartsFlow!$D$145:$R$146</definedName>
    <definedName name="rrsum7">[9]PartsFlow!$D$164:$R$165</definedName>
    <definedName name="rrsum8">[9]PartsFlow!$D$183:$R$184</definedName>
    <definedName name="rrsum9">[9]PartsFlow!$D$202:$R$203</definedName>
    <definedName name="SALESRESALEP">#REF!</definedName>
    <definedName name="SALESRESALER">#REF!</definedName>
    <definedName name="salestax">#REF!</definedName>
    <definedName name="SalesTaxKittitas">'[22]General Inputs'!$E$21</definedName>
    <definedName name="SalesTaxRate">'[20]General Inputs'!$E$21</definedName>
    <definedName name="SalesTaxWA">'[22]General Inputs'!$E$20</definedName>
    <definedName name="Sch194Rlfwd">'[52]Sch94 Rlfwd'!$B$11</definedName>
    <definedName name="schedtoggle">#REF!</definedName>
    <definedName name="ScheduleStart">[9]PartsFlow!$E$9</definedName>
    <definedName name="ScheduleValues">[9]PartsFlow!$E$9:$BX$24</definedName>
    <definedName name="se">#REF!</definedName>
    <definedName name="second">#REF!</definedName>
    <definedName name="SecSSW_MWH">[6]DT_A_AMW93!#REF!</definedName>
    <definedName name="select_flat_01">#REF!</definedName>
    <definedName name="select_flat_02">#REF!</definedName>
    <definedName name="select_flat_03">#REF!</definedName>
    <definedName name="select_flat_04">#REF!</definedName>
    <definedName name="select_off_01">#REF!</definedName>
    <definedName name="select_off_02">#REF!</definedName>
    <definedName name="select_off_03">#REF!</definedName>
    <definedName name="select_off_04">#REF!</definedName>
    <definedName name="select_on_01">#REF!</definedName>
    <definedName name="select_on_02">#REF!</definedName>
    <definedName name="select_on_03">#REF!</definedName>
    <definedName name="select_on_04">#REF!</definedName>
    <definedName name="select_SUMAS_01">#REF!</definedName>
    <definedName name="select_sumas_02">#REF!</definedName>
    <definedName name="select_sumas_03">#REF!</definedName>
    <definedName name="selected_flat">#REF!</definedName>
    <definedName name="selected_off">#REF!</definedName>
    <definedName name="selected_on">#REF!</definedName>
    <definedName name="selected_SUMAS">#REF!</definedName>
    <definedName name="Sep03AMA">#REF!</definedName>
    <definedName name="Sep04AMA">#REF!</definedName>
    <definedName name="Sep05AMA">#REF!</definedName>
    <definedName name="sepcf">#REF!</definedName>
    <definedName name="sepcost">#REF!</definedName>
    <definedName name="SeriesLabel1">#REF!</definedName>
    <definedName name="SeriesLabel2">#REF!</definedName>
    <definedName name="SeriesLabel3">#REF!</definedName>
    <definedName name="SeriesLabel4">#REF!</definedName>
    <definedName name="SeriesLabel5">#REF!</definedName>
    <definedName name="SeriesLabel6">#REF!</definedName>
    <definedName name="SeriesLabel7">#REF!</definedName>
    <definedName name="SeriesLabel8">#REF!</definedName>
    <definedName name="SetDate2">#REF!</definedName>
    <definedName name="seventeenth">#REF!</definedName>
    <definedName name="seventh">#REF!</definedName>
    <definedName name="six" hidden="1">{#N/A,#N/A,FALSE,"Drill Sites";"WP 212",#N/A,FALSE,"MWAG EOR";"WP 213",#N/A,FALSE,"MWAG EOR";#N/A,#N/A,FALSE,"Misc. Facility";#N/A,#N/A,FALSE,"WWTP"}</definedName>
    <definedName name="sixteenth">#REF!</definedName>
    <definedName name="sixth">#REF!</definedName>
    <definedName name="SKAGIT">[8]model!#REF!</definedName>
    <definedName name="SLFINSURANCE">#REF!</definedName>
    <definedName name="SolarDate">'[26]Dispatch Cases'!#REF!</definedName>
    <definedName name="SORT">#REF!</definedName>
    <definedName name="Spare1">[9]PartsFlow!$D$34:$R$43</definedName>
    <definedName name="SPChart">'[9]Self Perf. Chart'!$A$1</definedName>
    <definedName name="SpendPlan">#REF!</definedName>
    <definedName name="SPItem">'[9]Self-Perf Itemization'!$A$1</definedName>
    <definedName name="STAFFEQUIV">#REF!</definedName>
    <definedName name="STAFFGRAPH">#REF!</definedName>
    <definedName name="STAFFHOUR">#REF!</definedName>
    <definedName name="STAFFPLAN">#REF!</definedName>
    <definedName name="STAFFREDUC">#REF!</definedName>
    <definedName name="StalkingHorseBid">[20]CapEx!$B$33</definedName>
    <definedName name="StartDate">[13]Assumptions!$C$9</definedName>
    <definedName name="StartQuarter">'[9]Customer Data'!$F$11</definedName>
    <definedName name="StartupPowerValue">[20]CapEx!#REF!</definedName>
    <definedName name="StartYear">'[9]Customer Data'!$F$10</definedName>
    <definedName name="stationserv">#REF!</definedName>
    <definedName name="STATUS">#REF!</definedName>
    <definedName name="stconfig">'[9]Customer Data'!$E$73:$E$80</definedName>
    <definedName name="STDataStart">[9]PartsDataTable!$C$61</definedName>
    <definedName name="stformat">'[9]Customer Data'!$D$72</definedName>
    <definedName name="stg3_0green1">'[9]Customer Data'!$I$154:$I$161</definedName>
    <definedName name="stg3_0green10">'[9]Customer Data'!$I$116</definedName>
    <definedName name="stg3_0green11">'[9]Customer Data'!$I$119</definedName>
    <definedName name="stg3_0green12">'[9]Customer Data'!$I$122</definedName>
    <definedName name="stg3_0green2">'[9]Customer Data'!$E$176:$E$183</definedName>
    <definedName name="stg3_0green3">'[9]Customer Data'!$H$176:$H$183</definedName>
    <definedName name="stg3_0green4">'[9]Customer Data'!$C$116</definedName>
    <definedName name="stg3_0green5">'[9]Customer Data'!$C$119</definedName>
    <definedName name="stg3_0green6">'[9]Customer Data'!$C$122</definedName>
    <definedName name="stg3_0green7">'[9]Customer Data'!$G$116</definedName>
    <definedName name="stg3_0green8">'[9]Customer Data'!$G$119</definedName>
    <definedName name="stg3_0green9">'[9]Customer Data'!$G$122</definedName>
    <definedName name="stg3_1green1">'[9]Customer Data'!$E$116</definedName>
    <definedName name="stg3_1green2">'[9]Customer Data'!$E$119</definedName>
    <definedName name="stg3_1green3">'[9]Customer Data'!$E$122</definedName>
    <definedName name="stg3_graytext1">'[9]Customer Data'!$I$152:$I$153</definedName>
    <definedName name="stg3_graytext2">'[9]Customer Data'!$E$174:$E$175</definedName>
    <definedName name="stg3_graytext3">'[9]Customer Data'!$H$174:$H$175</definedName>
    <definedName name="stg3_hiderow1">'[9]Customer Data'!$A$139:$IV$139</definedName>
    <definedName name="stg3_hiderow2">'[9]Customer Data'!$A$142:$IV$142</definedName>
    <definedName name="stg3_hiderow3">'[9]Customer Data'!$A$145:$IV$145</definedName>
    <definedName name="stg3_hiderow4">'[9]Customer Data'!$A$116:$IV$116</definedName>
    <definedName name="stg3_hiderow5">'[9]Customer Data'!$A$119:$IV$119</definedName>
    <definedName name="stg3_hiderow6">'[9]Customer Data'!$A$122:$IV$122</definedName>
    <definedName name="stg3_NoPartgreen1">'[9]Customer Data'!$I$162:$I$169</definedName>
    <definedName name="stg3_NoPartgreen2">'[9]Customer Data'!$E$184:$E$191</definedName>
    <definedName name="stg3_NoPartgreen3">'[9]Customer Data'!$H$184:$H$191</definedName>
    <definedName name="sthistory">'[9]Customer Data'!$A$68:$IV$82</definedName>
    <definedName name="STMajCustInt">'[9]Customer Data'!$E$105</definedName>
    <definedName name="STMajorSpares">'[9]Customer Data'!$C$105</definedName>
    <definedName name="STMinCustInt">'[9]Customer Data'!$E$104</definedName>
    <definedName name="STMinorSpares">'[9]Customer Data'!$C$104</definedName>
    <definedName name="stnumber">'[9]Customer Data'!$F$14</definedName>
    <definedName name="STORM">#REF!</definedName>
    <definedName name="stselect">[9]PartsDataTable!$F$41</definedName>
    <definedName name="SubCat">#REF!</definedName>
    <definedName name="SubCategory">#REF!</definedName>
    <definedName name="SUMMARY">#REF!</definedName>
    <definedName name="supentit_in_wkly_vect_input">#REF!</definedName>
    <definedName name="supentit_out_wkly_vect_input">#REF!</definedName>
    <definedName name="SWSales_MWH">[6]DT_A_AMW93!#REF!</definedName>
    <definedName name="t" hidden="1">{#N/A,#N/A,FALSE,"CESTSUM";#N/A,#N/A,FALSE,"est sum A";#N/A,#N/A,FALSE,"est detail A"}</definedName>
    <definedName name="T1AtCI">'[9]Customer Data'!$F$58</definedName>
    <definedName name="T1AtHGP">'[9]Customer Data'!$G$58</definedName>
    <definedName name="T1AtMI">'[9]Customer Data'!$H$58</definedName>
    <definedName name="T1LeadTime">'[9]Customer Data'!$I$58</definedName>
    <definedName name="T1OPYEAR">'[9]Customer Data'!$C$58</definedName>
    <definedName name="T1QTR1">[9]PartsFlow!$E$10</definedName>
    <definedName name="t1sched">[9]PartsFlow!$E$10:$R$10</definedName>
    <definedName name="T1TotalExp">'[9]Customer Data'!$E$58</definedName>
    <definedName name="T2AtCI">'[9]Customer Data'!$F$59</definedName>
    <definedName name="T2AtHGP">'[9]Customer Data'!$G$59</definedName>
    <definedName name="T2AtMI">'[9]Customer Data'!$H$59</definedName>
    <definedName name="T2LeadTime">'[9]Customer Data'!$I$59</definedName>
    <definedName name="T2OPYEAR">'[9]Customer Data'!$C$59</definedName>
    <definedName name="T2QTR1">[9]PartsFlow!$E$12</definedName>
    <definedName name="t2sched">[9]PartsFlow!$E$12:$R$12</definedName>
    <definedName name="T2TotalExp">'[9]Customer Data'!$E$59</definedName>
    <definedName name="T3AtCI">'[9]Customer Data'!$F$60</definedName>
    <definedName name="T3AtHGP">'[9]Customer Data'!$G$60</definedName>
    <definedName name="T3AtMI">'[9]Customer Data'!$H$60</definedName>
    <definedName name="T3LeadTime">'[9]Customer Data'!$I$60</definedName>
    <definedName name="T3OPYEAR">'[9]Customer Data'!$C$60</definedName>
    <definedName name="T3QTR1">[9]PartsFlow!$E$14</definedName>
    <definedName name="t3sched">[9]PartsFlow!$E$24:$R$24</definedName>
    <definedName name="T3TotalExp">'[9]Customer Data'!$E$60</definedName>
    <definedName name="T4AtCI">'[9]Customer Data'!$F$61</definedName>
    <definedName name="T4AtHGP">'[9]Customer Data'!$G$61</definedName>
    <definedName name="T4AtMI">'[9]Customer Data'!$H$61</definedName>
    <definedName name="T4LeadTime">'[9]Customer Data'!$I$61</definedName>
    <definedName name="T4OPYEAR">'[9]Customer Data'!$C$61</definedName>
    <definedName name="T4QTR1">[9]PartsFlow!$E$16</definedName>
    <definedName name="T4TotalExp">'[9]Customer Data'!$E$61</definedName>
    <definedName name="T5AtCI">'[9]Customer Data'!$F$62</definedName>
    <definedName name="T5AtHGP">'[9]Customer Data'!$G$62</definedName>
    <definedName name="T5AtMI">'[9]Customer Data'!$H$62</definedName>
    <definedName name="T5LeadTime">'[9]Customer Data'!$I$62</definedName>
    <definedName name="T5OPYEAR">'[9]Customer Data'!$C$62</definedName>
    <definedName name="T5QTR1">[9]PartsFlow!$E$18</definedName>
    <definedName name="T5TotalExp">'[9]Customer Data'!$E$62</definedName>
    <definedName name="T6AtCI">'[9]Customer Data'!$F$63</definedName>
    <definedName name="T6AtHGP">'[9]Customer Data'!$G$63</definedName>
    <definedName name="T6AtMI">'[9]Customer Data'!$H$63</definedName>
    <definedName name="T6LeadTime">'[9]Customer Data'!$I$63</definedName>
    <definedName name="T6OPYEAR">'[9]Customer Data'!$C$63</definedName>
    <definedName name="T6QTR1">[9]PartsFlow!$E$20</definedName>
    <definedName name="T6TotalExp">'[9]Customer Data'!$E$63</definedName>
    <definedName name="T7AtCI">'[9]Customer Data'!$F$64</definedName>
    <definedName name="T7AtHGP">'[9]Customer Data'!$G$64</definedName>
    <definedName name="T7AtMI">'[9]Customer Data'!$H$64</definedName>
    <definedName name="T7LeadTime">'[9]Customer Data'!$I$64</definedName>
    <definedName name="T7OPYEAR">'[9]Customer Data'!$C$64</definedName>
    <definedName name="T7QTR1">[9]PartsFlow!$E$22</definedName>
    <definedName name="T7TotalExp">'[9]Customer Data'!$E$64</definedName>
    <definedName name="T8AtCI">'[9]Customer Data'!$F$65</definedName>
    <definedName name="T8AtHGP">'[9]Customer Data'!$G$65</definedName>
    <definedName name="T8AtMI">'[9]Customer Data'!$H$65</definedName>
    <definedName name="T8LeadTime">'[9]Customer Data'!$I$65</definedName>
    <definedName name="T8OPYEAR">'[9]Customer Data'!$C$65</definedName>
    <definedName name="T8QTR1">[9]PartsFlow!$E$24</definedName>
    <definedName name="T8TotalExp">'[9]Customer Data'!$E$65</definedName>
    <definedName name="TAX">#REF!</definedName>
    <definedName name="tax_exempt_spread">#REF!</definedName>
    <definedName name="TAXCORPLIC">#REF!</definedName>
    <definedName name="TAXENERGYP">[8]model!#REF!</definedName>
    <definedName name="TAXENERGYR">[8]model!#REF!</definedName>
    <definedName name="TAXEXCISE">#REF!</definedName>
    <definedName name="TAXFICA">[8]model!#REF!</definedName>
    <definedName name="TAXFUT">[8]model!#REF!</definedName>
    <definedName name="TAXINCOME">#REF!</definedName>
    <definedName name="TAXMEDICARE">[8]model!#REF!</definedName>
    <definedName name="taxown">#REF!</definedName>
    <definedName name="TAXPFINT">[8]model!#REF!</definedName>
    <definedName name="TAXPROPERTY">#REF!</definedName>
    <definedName name="TAXSUT">[8]model!#REF!</definedName>
    <definedName name="tbl_Master">#REF!</definedName>
    <definedName name="technology">[9]PartsDataTable!$A$2:$A$13</definedName>
    <definedName name="techselect">[9]PartsDataTable!$B$1</definedName>
    <definedName name="techstart">[9]PartsDataTable!$A$1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ADJ">[40]Sheet1!$A$4:$E$40</definedName>
    <definedName name="TenaskaShare">[26]Dispatch!#REF!</definedName>
    <definedName name="tenth">#REF!</definedName>
    <definedName name="Test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ESTYEAR">#REF!</definedName>
    <definedName name="Therm_upload">#REF!</definedName>
    <definedName name="ThermalBookLife">[13]Assumptions!$C$25</definedName>
    <definedName name="therms">#REF!</definedName>
    <definedName name="third">#REF!</definedName>
    <definedName name="thirdpartyIRR">#REF!</definedName>
    <definedName name="thirteenth">#REF!</definedName>
    <definedName name="thirtieth">#REF!</definedName>
    <definedName name="thirtyfirst">#REF!</definedName>
    <definedName name="three">#REF!</definedName>
    <definedName name="Title">[13]Assumptions!$A$1</definedName>
    <definedName name="today">#REF!</definedName>
    <definedName name="TopLeft">#REF!</definedName>
    <definedName name="totaldebt">#REF!</definedName>
    <definedName name="totalequit">#REF!</definedName>
    <definedName name="TotalEquity">'[20]Revenue Calculation'!$I$6</definedName>
    <definedName name="TRADING_NET">[6]DT_A_DOL93!#REF!</definedName>
    <definedName name="tran_revenue">#REF!</definedName>
    <definedName name="TRANS">#N/A</definedName>
    <definedName name="trans_constraint_y_n">#REF!</definedName>
    <definedName name="TRANS2007">SUM('[7]Run-Cost Data'!$T$5:$X$5)</definedName>
    <definedName name="TRANS2008">SUM('[7]Run-Cost Data'!$T$6:$X$17)</definedName>
    <definedName name="TRANS2009">SUM('[7]Run-Cost Data'!$T$18:$X$29)</definedName>
    <definedName name="TRANS2010">SUM('[7]Run-Cost Data'!$T$30:$X$41)</definedName>
    <definedName name="TRANS2011">SUM('[7]Run-Cost Data'!$T$42:$X$53)</definedName>
    <definedName name="TRANS2012">SUM('[7]Run-Cost Data'!$T$54:$X$65)</definedName>
    <definedName name="TRANS2013">SUM('[7]Run-Cost Data'!$T$66:$X$77)</definedName>
    <definedName name="TRANS2014">SUM('[7]Run-Cost Data'!$T$78:$X$89)</definedName>
    <definedName name="TRANS2015">SUM('[7]Run-Cost Data'!$T$90:$X$101)</definedName>
    <definedName name="TRANS2016">SUM('[7]Run-Cost Data'!$T$102:$X$113)</definedName>
    <definedName name="TRANS2017">SUM('[7]Run-Cost Data'!$T$114:$X$125)</definedName>
    <definedName name="TRANS2018">SUM('[7]Run-Cost Data'!$T$126:$X$137)</definedName>
    <definedName name="TRANS2019">SUM('[7]Run-Cost Data'!$T$138:$X$149)</definedName>
    <definedName name="TRANS2020">SUM('[7]Run-Cost Data'!$T$150:$X$161)</definedName>
    <definedName name="TRANS2021">SUM('[7]Run-Cost Data'!$T$162:$X$173)</definedName>
    <definedName name="TRANS2022">SUM('[7]Run-Cost Data'!$T$174:$X$185)</definedName>
    <definedName name="TRANS2023">SUM('[7]Run-Cost Data'!$T$186:$X$197)</definedName>
    <definedName name="TRANS2024">SUM('[7]Run-Cost Data'!$T$198:$X$209)</definedName>
    <definedName name="TRANS2025">SUM('[7]Run-Cost Data'!$T$210:$X$221)</definedName>
    <definedName name="TRANS2026">SUM('[7]Run-Cost Data'!$T$222:$X$233)</definedName>
    <definedName name="TransCap">'[19]General Inputs'!$E$17</definedName>
    <definedName name="transdb">#REF!</definedName>
    <definedName name="TransFixed">[20]Expenses!#REF!</definedName>
    <definedName name="TransVar">[20]Expenses!#REF!</definedName>
    <definedName name="Turbine_unit_cost">#REF!</definedName>
    <definedName name="TurbineCosts">'[21]Assumptions Project XYZ'!$C$4</definedName>
    <definedName name="turbinesize">#REF!</definedName>
    <definedName name="twelfth">#REF!</definedName>
    <definedName name="twentieth">#REF!</definedName>
    <definedName name="twentyeighth">#REF!</definedName>
    <definedName name="twentyfifth">#REF!</definedName>
    <definedName name="twentyfirst">#REF!</definedName>
    <definedName name="twentyforth">#REF!</definedName>
    <definedName name="twentyninth">#REF!</definedName>
    <definedName name="twentysecond">#REF!</definedName>
    <definedName name="twentyseventh">#REF!</definedName>
    <definedName name="twentysixth">#REF!</definedName>
    <definedName name="twentythird">#REF!</definedName>
    <definedName name="twoyrswarranty">#REF!</definedName>
    <definedName name="Type">#REF!</definedName>
    <definedName name="u" hidden="1">{#N/A,#N/A,FALSE,"Summ";#N/A,#N/A,FALSE,"General"}</definedName>
    <definedName name="UBakerAvail">#REF!</definedName>
    <definedName name="UNITCOMPARE">#REF!</definedName>
    <definedName name="UNITCOSTS">#REF!</definedName>
    <definedName name="UTG">#REF!</definedName>
    <definedName name="UTN">#REF!</definedName>
    <definedName name="Values_Entered">IF(Loan_Amount*Interest_Rate*Loan_Years*Loan_Start&gt;0,1,0)</definedName>
    <definedName name="vartrans">#REF!</definedName>
    <definedName name="version">[9]PartsDataTable!$A$14</definedName>
    <definedName name="VOMEsc">[13]Assumptions!$C$21</definedName>
    <definedName name="WACC">[13]Assumptions!$I$61</definedName>
    <definedName name="WAGES">[8]model!#REF!</definedName>
    <definedName name="warrantyOM">#REF!</definedName>
    <definedName name="WellsPlantMax">#REF!</definedName>
    <definedName name="what">'[55]General Inputs'!$E$4</definedName>
    <definedName name="whorn_db">#REF!</definedName>
    <definedName name="WHS">[42]Warehouse!$C$50:$I$300</definedName>
    <definedName name="Wind_NamePlate">'[14]Wind Own'!$B$7</definedName>
    <definedName name="WindDate">'[26]Dispatch Cases'!#REF!</definedName>
    <definedName name="WindTransCost">[14]Resources!$D$78</definedName>
    <definedName name="WRKCAP">[8]model!#REF!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wp_wkly_vect_input">#REF!</definedName>
    <definedName name="x1start">'[9]Customer Data'!$B$92</definedName>
    <definedName name="x2start">'[9]Customer Data'!$B$96</definedName>
    <definedName name="x3start">'[9]Customer Data'!$B$100</definedName>
    <definedName name="x4start">'[9]Customer Data'!$B$104</definedName>
    <definedName name="xseries">'[9]Accumulated Offer'!$D$41</definedName>
    <definedName name="XYZ">[9]PartsFlow!$E$23</definedName>
    <definedName name="Y">#REF!</definedName>
    <definedName name="y2_Query_Edit__Customize">#REF!</definedName>
    <definedName name="YEAR">#REF!</definedName>
    <definedName name="YearByYear">[9]YearByYear!$A$1</definedName>
    <definedName name="YearOfCostData">[14]Resources!$E$70</definedName>
    <definedName name="Years_evaluated">'[56]Revison Inputs'!$B$6</definedName>
    <definedName name="yrformat1">'[9]Customer Data'!$E$197</definedName>
    <definedName name="yseries1">'[9]Accumulated Offer'!$D$45</definedName>
    <definedName name="yseries2">'[9]Accumulated Offer'!$D$52</definedName>
    <definedName name="yseries3">'[9]Accumulated Offer'!$D$59</definedName>
    <definedName name="YTD_Format">[43]YTD!$B$13:$D$13,[43]YTD!$B$36:$D$36</definedName>
    <definedName name="zilfpldebtperc">#REF!</definedName>
    <definedName name="zilkhaepcdevcost">#REF!</definedName>
    <definedName name="zilkhaownperc">#REF!</definedName>
    <definedName name="ZoneHour1">#REF!</definedName>
    <definedName name="ZoneMonth1">#REF!</definedName>
  </definedNames>
  <calcPr calcId="125725"/>
</workbook>
</file>

<file path=xl/calcChain.xml><?xml version="1.0" encoding="utf-8"?>
<calcChain xmlns="http://schemas.openxmlformats.org/spreadsheetml/2006/main">
  <c r="D28" i="2"/>
  <c r="D27"/>
  <c r="E76" i="4"/>
  <c r="E75"/>
  <c r="C63"/>
  <c r="E62"/>
  <c r="E61"/>
  <c r="E60"/>
  <c r="E59"/>
  <c r="E58"/>
  <c r="E56"/>
  <c r="C52"/>
  <c r="C65" s="1"/>
  <c r="E51"/>
  <c r="E50"/>
  <c r="E49"/>
  <c r="E48"/>
  <c r="E47"/>
  <c r="E46"/>
  <c r="E45"/>
  <c r="E44"/>
  <c r="E43"/>
  <c r="E42"/>
  <c r="E41"/>
  <c r="E35"/>
  <c r="E34"/>
  <c r="E33"/>
  <c r="E30"/>
  <c r="E29"/>
  <c r="E28"/>
  <c r="C26"/>
  <c r="E25"/>
  <c r="E24"/>
  <c r="E23"/>
  <c r="E22"/>
  <c r="E21"/>
  <c r="E20"/>
  <c r="E19"/>
  <c r="E18"/>
  <c r="E17"/>
  <c r="E16"/>
  <c r="D13"/>
  <c r="C13"/>
  <c r="C71" s="1"/>
  <c r="C78" s="1"/>
  <c r="E12"/>
  <c r="E11"/>
  <c r="E10"/>
  <c r="E9"/>
  <c r="E13" s="1"/>
  <c r="E52" l="1"/>
  <c r="E26"/>
  <c r="D52"/>
  <c r="E55"/>
  <c r="C79"/>
  <c r="C32" s="1"/>
  <c r="D26"/>
  <c r="C80" l="1"/>
  <c r="C82" s="1"/>
  <c r="C31" s="1"/>
  <c r="C36" s="1"/>
  <c r="C38" s="1"/>
  <c r="C67" s="1"/>
  <c r="D71"/>
  <c r="D78" l="1"/>
  <c r="E71"/>
  <c r="D79" l="1"/>
  <c r="D32" s="1"/>
  <c r="E78"/>
  <c r="E79" l="1"/>
  <c r="E32"/>
  <c r="E80"/>
  <c r="D80"/>
  <c r="D82" s="1"/>
  <c r="D31" s="1"/>
  <c r="E82" l="1"/>
  <c r="E31" l="1"/>
  <c r="E36" s="1"/>
  <c r="E38" s="1"/>
  <c r="D36"/>
  <c r="D38" s="1"/>
  <c r="E22" i="2" l="1"/>
  <c r="E23" l="1"/>
  <c r="E24" l="1"/>
  <c r="E28" s="1"/>
  <c r="E27" l="1"/>
  <c r="E31" l="1"/>
  <c r="D57" i="4" s="1"/>
  <c r="E57" l="1"/>
  <c r="E63" s="1"/>
  <c r="D63"/>
  <c r="D65" s="1"/>
  <c r="D67" s="1"/>
  <c r="E67" s="1"/>
  <c r="E65" l="1"/>
</calcChain>
</file>

<file path=xl/sharedStrings.xml><?xml version="1.0" encoding="utf-8"?>
<sst xmlns="http://schemas.openxmlformats.org/spreadsheetml/2006/main" count="104" uniqueCount="96">
  <si>
    <t>Date</t>
  </si>
  <si>
    <t>Adjustment</t>
  </si>
  <si>
    <t>Depreciation</t>
  </si>
  <si>
    <t>Amortization</t>
  </si>
  <si>
    <t>(a)</t>
  </si>
  <si>
    <t>(b)</t>
  </si>
  <si>
    <t>PacifiCorp</t>
  </si>
  <si>
    <t>UE-100749</t>
  </si>
  <si>
    <t>Cummulative effect to Accumulated Deferred Income tax</t>
  </si>
  <si>
    <t>Reparis Deduction</t>
  </si>
  <si>
    <t>Accum. Deferred Income Tax</t>
  </si>
  <si>
    <t>Monthly</t>
  </si>
  <si>
    <t>AMA</t>
  </si>
  <si>
    <t xml:space="preserve">(c) </t>
  </si>
  <si>
    <t>Pro Forma Adjustment</t>
  </si>
  <si>
    <t xml:space="preserve">(d) </t>
  </si>
  <si>
    <t>State of Washington</t>
  </si>
  <si>
    <t>Staff</t>
  </si>
  <si>
    <t>Difference</t>
  </si>
  <si>
    <t>Operating Revenues:</t>
  </si>
  <si>
    <t>General Business Revenues</t>
  </si>
  <si>
    <t>Interdepartmental</t>
  </si>
  <si>
    <t>Special Sales</t>
  </si>
  <si>
    <t>Other operating revenues</t>
  </si>
  <si>
    <t>Total Operating Revenues</t>
  </si>
  <si>
    <t>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</si>
  <si>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</si>
  <si>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</si>
  <si>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</si>
  <si>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</si>
  <si>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</si>
  <si>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</si>
  <si>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</si>
  <si>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</si>
  <si>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</si>
  <si>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</si>
  <si>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>Total O&amp;M Expense</t>
  </si>
  <si>
    <t>Taxes Other than Income</t>
  </si>
  <si>
    <t>Income Taxes:  Federal</t>
  </si>
  <si>
    <t xml:space="preserve">                       :  State</t>
  </si>
  <si>
    <t>Deferred Income Taxes</t>
  </si>
  <si>
    <t>Investment Tax Credit Adj.</t>
  </si>
  <si>
    <t>Misc. Revenue &amp; Expense</t>
  </si>
  <si>
    <t>Total Operating Expenses:</t>
  </si>
  <si>
    <t>Net Operating Income:</t>
  </si>
  <si>
    <t>Rate Base:</t>
  </si>
  <si>
    <t>Electric Plant in Service</t>
  </si>
  <si>
    <t>Plant Held for Future Use</t>
  </si>
  <si>
    <t>Misc. Deferred Debits</t>
  </si>
  <si>
    <t>Electric Plant Acq Adj</t>
  </si>
  <si>
    <t>Nuclear Fuel</t>
  </si>
  <si>
    <t>Prepayments</t>
  </si>
  <si>
    <t>Fuel Stock</t>
  </si>
  <si>
    <t>Material &amp; Supplies</t>
  </si>
  <si>
    <t>Working Capital</t>
  </si>
  <si>
    <t>Weatherization Loans</t>
  </si>
  <si>
    <t>Misc. Rate Base</t>
  </si>
  <si>
    <t>Total Electric Plant:</t>
  </si>
  <si>
    <t>Deductions:</t>
  </si>
  <si>
    <t>Accum. Prov. for Depreciation</t>
  </si>
  <si>
    <t>Accum. Prov. for Amortization</t>
  </si>
  <si>
    <t>Unamortized ITC</t>
  </si>
  <si>
    <t>Customer Advances for Const.</t>
  </si>
  <si>
    <t>Customer Service Deposits</t>
  </si>
  <si>
    <t>Miscellaneous Deductions</t>
  </si>
  <si>
    <t>Total Deductions:</t>
  </si>
  <si>
    <t>Total Rate Base:</t>
  </si>
  <si>
    <t>Revenue Requirement</t>
  </si>
  <si>
    <t>TAX CALCULATION</t>
  </si>
  <si>
    <t>Per Company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</si>
  <si>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</si>
  <si>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</si>
  <si>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</si>
  <si>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</si>
  <si>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</si>
  <si>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</si>
  <si>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</si>
  <si>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</t>
  </si>
  <si>
    <t>Taxable Income</t>
  </si>
  <si>
    <t>Adjustments to FIT</t>
  </si>
  <si>
    <t>Federal Income Tax</t>
  </si>
  <si>
    <t>Weighted Cost of Capital</t>
  </si>
  <si>
    <t>Conversion Factor</t>
  </si>
  <si>
    <t>Tax Rate</t>
  </si>
  <si>
    <t>State Tax Rate</t>
  </si>
  <si>
    <t>This adjustment reflects the repairs deduction as if it was in service for the entire year.</t>
  </si>
  <si>
    <t>Average of the Monthly Averages(2)</t>
  </si>
  <si>
    <t>(2) This assumes the balance for the entire year.</t>
  </si>
  <si>
    <t>Docket UE-100749</t>
  </si>
  <si>
    <t>Exhibit No. KHB-3</t>
  </si>
  <si>
    <t>Page 1 of 2</t>
  </si>
  <si>
    <t>Pro Forma Adjustent No.  8.11  Repairs Deduction</t>
  </si>
  <si>
    <t>Pro FormaAdjustment 8.11  Tax Change for Repairs Deduction - Accumulated Deferred Tax Impact</t>
  </si>
  <si>
    <t xml:space="preserve">Exhibit No. ___ (RF-5) </t>
  </si>
  <si>
    <t>(1)  This is supported by Company Exhibit No. ___ (RF-5).</t>
  </si>
  <si>
    <t>Page 2 of 2</t>
  </si>
</sst>
</file>

<file path=xl/styles.xml><?xml version="1.0" encoding="utf-8"?>
<styleSheet xmlns="http://schemas.openxmlformats.org/spreadsheetml/2006/main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0.000%"/>
    <numFmt numFmtId="167" formatCode="[$-409]mmmm\ d\,\ yyyy;@"/>
    <numFmt numFmtId="168" formatCode="_(* #,##0.00000_);_(* \(#,##0.00000\);_(* &quot;-&quot;??_);_(@_)"/>
    <numFmt numFmtId="169" formatCode="0.0000000"/>
    <numFmt numFmtId="170" formatCode="d\.mmm\.yy"/>
    <numFmt numFmtId="171" formatCode="#."/>
    <numFmt numFmtId="172" formatCode="_(* ###0_);_(* \(###0\);_(* &quot;-&quot;_);_(@_)"/>
    <numFmt numFmtId="173" formatCode="_([$€-2]* #,##0.00_);_([$€-2]* \(#,##0.00\);_([$€-2]* &quot;-&quot;??_)"/>
    <numFmt numFmtId="174" formatCode="0000000"/>
    <numFmt numFmtId="175" formatCode="mmmm\ d\,\ yyyy"/>
    <numFmt numFmtId="176" formatCode="_(&quot;$&quot;* #,##0.0000_);_(&quot;$&quot;* \(#,##0.0000\);_(&quot;$&quot;* &quot;-&quot;????_);_(@_)"/>
    <numFmt numFmtId="177" formatCode="_(* #,##0.0_);_(* \(#,##0.0\);_(* &quot;-&quot;_);_(@_)"/>
    <numFmt numFmtId="178" formatCode="&quot;$&quot;#,##0.00"/>
    <numFmt numFmtId="179" formatCode="dd\-mmm\-yy_)"/>
    <numFmt numFmtId="180" formatCode="0.0"/>
    <numFmt numFmtId="181" formatCode="0.00000%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sz val="10"/>
      <name val="Geneva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Arial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9"/>
        <bgColor indexed="9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94">
    <xf numFmtId="164" fontId="0" fillId="0" borderId="0">
      <alignment horizontal="left" wrapText="1"/>
    </xf>
    <xf numFmtId="43" fontId="3" fillId="0" borderId="0" applyFont="0" applyFill="0" applyBorder="0" applyAlignment="0" applyProtection="0"/>
    <xf numFmtId="164" fontId="3" fillId="0" borderId="0">
      <alignment horizontal="left" wrapText="1"/>
    </xf>
    <xf numFmtId="165" fontId="3" fillId="0" borderId="0">
      <alignment horizontal="left" wrapText="1"/>
    </xf>
    <xf numFmtId="0" fontId="3" fillId="0" borderId="0"/>
    <xf numFmtId="165" fontId="3" fillId="0" borderId="0">
      <alignment horizontal="left" wrapText="1"/>
    </xf>
    <xf numFmtId="0" fontId="3" fillId="0" borderId="0"/>
    <xf numFmtId="9" fontId="3" fillId="0" borderId="0" applyFont="0" applyFill="0" applyBorder="0" applyAlignment="0" applyProtection="0"/>
    <xf numFmtId="0" fontId="3" fillId="0" borderId="0"/>
    <xf numFmtId="168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4" fontId="3" fillId="0" borderId="0">
      <alignment horizontal="left" wrapText="1"/>
    </xf>
    <xf numFmtId="169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9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0" fontId="5" fillId="0" borderId="0"/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0" fontId="5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0" fontId="5" fillId="0" borderId="0"/>
    <xf numFmtId="170" fontId="6" fillId="0" borderId="0" applyFill="0" applyBorder="0" applyAlignment="0"/>
    <xf numFmtId="41" fontId="3" fillId="2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171" fontId="11" fillId="0" borderId="0">
      <protection locked="0"/>
    </xf>
    <xf numFmtId="0" fontId="10" fillId="0" borderId="0"/>
    <xf numFmtId="0" fontId="12" fillId="0" borderId="0" applyNumberFormat="0" applyAlignment="0">
      <alignment horizontal="left"/>
    </xf>
    <xf numFmtId="0" fontId="13" fillId="0" borderId="0" applyNumberFormat="0" applyAlignment="0"/>
    <xf numFmtId="0" fontId="9" fillId="0" borderId="0"/>
    <xf numFmtId="0" fontId="10" fillId="0" borderId="0"/>
    <xf numFmtId="0" fontId="9" fillId="0" borderId="0"/>
    <xf numFmtId="0" fontId="1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4" fontId="3" fillId="0" borderId="0"/>
    <xf numFmtId="173" fontId="3" fillId="0" borderId="0" applyFont="0" applyFill="0" applyBorder="0" applyAlignment="0" applyProtection="0">
      <alignment horizontal="left" wrapText="1"/>
    </xf>
    <xf numFmtId="2" fontId="8" fillId="0" borderId="0" applyFont="0" applyFill="0" applyBorder="0" applyAlignment="0" applyProtection="0"/>
    <xf numFmtId="0" fontId="9" fillId="0" borderId="0"/>
    <xf numFmtId="38" fontId="14" fillId="2" borderId="0" applyNumberFormat="0" applyBorder="0" applyAlignment="0" applyProtection="0"/>
    <xf numFmtId="0" fontId="15" fillId="0" borderId="9" applyNumberFormat="0" applyAlignment="0" applyProtection="0">
      <alignment horizontal="left"/>
    </xf>
    <xf numFmtId="0" fontId="15" fillId="0" borderId="1">
      <alignment horizontal="left"/>
    </xf>
    <xf numFmtId="38" fontId="16" fillId="0" borderId="0"/>
    <xf numFmtId="40" fontId="16" fillId="0" borderId="0"/>
    <xf numFmtId="10" fontId="14" fillId="3" borderId="10" applyNumberFormat="0" applyBorder="0" applyAlignment="0" applyProtection="0"/>
    <xf numFmtId="41" fontId="17" fillId="4" borderId="11">
      <alignment horizontal="left"/>
      <protection locked="0"/>
    </xf>
    <xf numFmtId="10" fontId="17" fillId="4" borderId="11">
      <alignment horizontal="right"/>
      <protection locked="0"/>
    </xf>
    <xf numFmtId="41" fontId="17" fillId="4" borderId="11">
      <alignment horizontal="left"/>
      <protection locked="0"/>
    </xf>
    <xf numFmtId="0" fontId="14" fillId="2" borderId="0"/>
    <xf numFmtId="3" fontId="18" fillId="0" borderId="0" applyFill="0" applyBorder="0" applyAlignment="0" applyProtection="0"/>
    <xf numFmtId="44" fontId="19" fillId="0" borderId="12" applyNumberFormat="0" applyFont="0" applyAlignment="0">
      <alignment horizontal="center"/>
    </xf>
    <xf numFmtId="44" fontId="19" fillId="0" borderId="7" applyNumberFormat="0" applyFont="0" applyAlignment="0">
      <alignment horizontal="center"/>
    </xf>
    <xf numFmtId="37" fontId="20" fillId="0" borderId="0"/>
    <xf numFmtId="174" fontId="21" fillId="0" borderId="0"/>
    <xf numFmtId="0" fontId="3" fillId="0" borderId="0"/>
    <xf numFmtId="0" fontId="3" fillId="0" borderId="0"/>
    <xf numFmtId="0" fontId="3" fillId="0" borderId="0"/>
    <xf numFmtId="164" fontId="3" fillId="0" borderId="0">
      <alignment horizontal="left" wrapText="1"/>
    </xf>
    <xf numFmtId="0" fontId="4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175" fontId="3" fillId="0" borderId="0">
      <alignment horizontal="left" wrapText="1"/>
    </xf>
    <xf numFmtId="0" fontId="3" fillId="0" borderId="0"/>
    <xf numFmtId="0" fontId="9" fillId="0" borderId="0"/>
    <xf numFmtId="0" fontId="9" fillId="0" borderId="0"/>
    <xf numFmtId="0" fontId="10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5" borderId="11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23" fillId="0" borderId="13">
      <alignment horizontal="center"/>
    </xf>
    <xf numFmtId="3" fontId="22" fillId="0" borderId="0" applyFont="0" applyFill="0" applyBorder="0" applyAlignment="0" applyProtection="0"/>
    <xf numFmtId="0" fontId="22" fillId="6" borderId="0" applyNumberFormat="0" applyFont="0" applyBorder="0" applyAlignment="0" applyProtection="0"/>
    <xf numFmtId="0" fontId="10" fillId="0" borderId="0"/>
    <xf numFmtId="3" fontId="24" fillId="0" borderId="0" applyFill="0" applyBorder="0" applyAlignment="0" applyProtection="0"/>
    <xf numFmtId="0" fontId="25" fillId="0" borderId="0"/>
    <xf numFmtId="3" fontId="24" fillId="0" borderId="0" applyFill="0" applyBorder="0" applyAlignment="0" applyProtection="0"/>
    <xf numFmtId="42" fontId="3" fillId="3" borderId="0"/>
    <xf numFmtId="42" fontId="3" fillId="3" borderId="14">
      <alignment vertical="center"/>
    </xf>
    <xf numFmtId="0" fontId="19" fillId="3" borderId="3" applyNumberFormat="0">
      <alignment horizontal="center" vertical="center" wrapText="1"/>
    </xf>
    <xf numFmtId="10" fontId="3" fillId="3" borderId="0"/>
    <xf numFmtId="176" fontId="3" fillId="3" borderId="0"/>
    <xf numFmtId="165" fontId="16" fillId="0" borderId="0" applyBorder="0" applyAlignment="0"/>
    <xf numFmtId="42" fontId="3" fillId="3" borderId="2">
      <alignment horizontal="left"/>
    </xf>
    <xf numFmtId="176" fontId="26" fillId="3" borderId="2">
      <alignment horizontal="left"/>
    </xf>
    <xf numFmtId="165" fontId="16" fillId="0" borderId="0" applyBorder="0" applyAlignment="0"/>
    <xf numFmtId="14" fontId="27" fillId="0" borderId="0" applyNumberFormat="0" applyFill="0" applyBorder="0" applyAlignment="0" applyProtection="0">
      <alignment horizontal="left"/>
    </xf>
    <xf numFmtId="177" fontId="3" fillId="0" borderId="0" applyFont="0" applyFill="0" applyAlignment="0">
      <alignment horizontal="right"/>
    </xf>
    <xf numFmtId="39" fontId="3" fillId="7" borderId="0"/>
    <xf numFmtId="38" fontId="14" fillId="0" borderId="15"/>
    <xf numFmtId="38" fontId="16" fillId="0" borderId="2"/>
    <xf numFmtId="39" fontId="27" fillId="8" borderId="0"/>
    <xf numFmtId="165" fontId="3" fillId="0" borderId="0">
      <alignment horizontal="left" wrapText="1"/>
    </xf>
    <xf numFmtId="166" fontId="3" fillId="0" borderId="0">
      <alignment horizontal="left" wrapText="1"/>
    </xf>
    <xf numFmtId="40" fontId="28" fillId="0" borderId="0" applyBorder="0">
      <alignment horizontal="right"/>
    </xf>
    <xf numFmtId="41" fontId="29" fillId="3" borderId="0">
      <alignment horizontal="left"/>
    </xf>
    <xf numFmtId="178" fontId="30" fillId="3" borderId="0">
      <alignment horizontal="left" vertical="center"/>
    </xf>
    <xf numFmtId="0" fontId="19" fillId="3" borderId="0">
      <alignment horizontal="left" wrapText="1"/>
    </xf>
    <xf numFmtId="0" fontId="31" fillId="0" borderId="0">
      <alignment horizontal="left" vertical="center"/>
    </xf>
    <xf numFmtId="0" fontId="10" fillId="0" borderId="16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77">
    <xf numFmtId="164" fontId="0" fillId="0" borderId="0" xfId="0">
      <alignment horizontal="left" wrapText="1"/>
    </xf>
    <xf numFmtId="0" fontId="5" fillId="0" borderId="0" xfId="190" applyFont="1"/>
    <xf numFmtId="0" fontId="33" fillId="0" borderId="0" xfId="190" applyFont="1" applyAlignment="1" applyProtection="1">
      <alignment horizontal="left"/>
    </xf>
    <xf numFmtId="0" fontId="5" fillId="0" borderId="0" xfId="190" applyFont="1" applyProtection="1"/>
    <xf numFmtId="0" fontId="5" fillId="0" borderId="0" xfId="190" applyFont="1" applyBorder="1" applyAlignment="1" applyProtection="1">
      <alignment horizontal="right"/>
    </xf>
    <xf numFmtId="0" fontId="34" fillId="0" borderId="0" xfId="190" applyFont="1" applyBorder="1"/>
    <xf numFmtId="0" fontId="5" fillId="0" borderId="0" xfId="190" applyFont="1" applyAlignment="1" applyProtection="1"/>
    <xf numFmtId="179" fontId="5" fillId="0" borderId="0" xfId="190" applyNumberFormat="1" applyFont="1" applyProtection="1"/>
    <xf numFmtId="0" fontId="35" fillId="0" borderId="0" xfId="190" applyFont="1"/>
    <xf numFmtId="0" fontId="5" fillId="0" borderId="0" xfId="190" applyFont="1" applyBorder="1"/>
    <xf numFmtId="0" fontId="5" fillId="0" borderId="0" xfId="190" applyFont="1" applyFill="1" applyAlignment="1" applyProtection="1">
      <alignment horizontal="right"/>
    </xf>
    <xf numFmtId="0" fontId="5" fillId="0" borderId="0" xfId="190" applyFont="1" applyFill="1" applyAlignment="1">
      <alignment horizontal="center"/>
    </xf>
    <xf numFmtId="180" fontId="5" fillId="0" borderId="0" xfId="191" applyNumberFormat="1" applyFont="1" applyFill="1" applyAlignment="1" applyProtection="1">
      <alignment horizontal="center"/>
    </xf>
    <xf numFmtId="180" fontId="5" fillId="0" borderId="0" xfId="191" applyNumberFormat="1" applyFont="1" applyFill="1" applyBorder="1" applyAlignment="1" applyProtection="1">
      <alignment horizontal="center"/>
    </xf>
    <xf numFmtId="0" fontId="5" fillId="0" borderId="0" xfId="190" applyFont="1" applyFill="1" applyAlignment="1" applyProtection="1">
      <alignment horizontal="center"/>
    </xf>
    <xf numFmtId="0" fontId="5" fillId="0" borderId="0" xfId="190" applyFont="1" applyBorder="1" applyAlignment="1" applyProtection="1">
      <alignment horizontal="center"/>
    </xf>
    <xf numFmtId="0" fontId="5" fillId="0" borderId="0" xfId="190" applyFont="1" applyAlignment="1" applyProtection="1">
      <alignment horizontal="center"/>
    </xf>
    <xf numFmtId="0" fontId="5" fillId="0" borderId="0" xfId="190" applyFont="1" applyAlignment="1" applyProtection="1">
      <alignment horizontal="right"/>
    </xf>
    <xf numFmtId="165" fontId="5" fillId="0" borderId="0" xfId="191" applyNumberFormat="1" applyFont="1" applyProtection="1"/>
    <xf numFmtId="165" fontId="5" fillId="0" borderId="0" xfId="191" applyNumberFormat="1" applyFont="1" applyAlignment="1" applyProtection="1">
      <alignment horizontal="center"/>
    </xf>
    <xf numFmtId="165" fontId="5" fillId="0" borderId="0" xfId="191" applyNumberFormat="1" applyFont="1" applyBorder="1" applyProtection="1"/>
    <xf numFmtId="165" fontId="33" fillId="0" borderId="0" xfId="191" applyNumberFormat="1" applyFont="1" applyBorder="1" applyProtection="1"/>
    <xf numFmtId="165" fontId="33" fillId="0" borderId="17" xfId="191" applyNumberFormat="1" applyFont="1" applyBorder="1" applyProtection="1"/>
    <xf numFmtId="165" fontId="36" fillId="0" borderId="0" xfId="191" applyNumberFormat="1" applyFont="1" applyFill="1" applyProtection="1"/>
    <xf numFmtId="0" fontId="33" fillId="0" borderId="0" xfId="190" applyFont="1" applyAlignment="1" applyProtection="1">
      <alignment horizontal="right"/>
    </xf>
    <xf numFmtId="165" fontId="33" fillId="0" borderId="18" xfId="191" applyNumberFormat="1" applyFont="1" applyBorder="1" applyProtection="1"/>
    <xf numFmtId="37" fontId="5" fillId="0" borderId="0" xfId="190" applyNumberFormat="1" applyFont="1" applyProtection="1"/>
    <xf numFmtId="165" fontId="5" fillId="0" borderId="17" xfId="191" applyNumberFormat="1" applyFont="1" applyBorder="1" applyProtection="1"/>
    <xf numFmtId="0" fontId="33" fillId="0" borderId="19" xfId="190" applyFont="1" applyBorder="1" applyAlignment="1" applyProtection="1">
      <alignment horizontal="right"/>
    </xf>
    <xf numFmtId="165" fontId="33" fillId="0" borderId="19" xfId="191" applyNumberFormat="1" applyFont="1" applyBorder="1" applyProtection="1"/>
    <xf numFmtId="37" fontId="5" fillId="0" borderId="0" xfId="190" applyNumberFormat="1" applyFont="1" applyAlignment="1" applyProtection="1">
      <alignment horizontal="right"/>
    </xf>
    <xf numFmtId="37" fontId="5" fillId="0" borderId="0" xfId="191" applyNumberFormat="1" applyFont="1" applyProtection="1"/>
    <xf numFmtId="37" fontId="5" fillId="0" borderId="17" xfId="191" applyNumberFormat="1" applyFont="1" applyBorder="1" applyProtection="1"/>
    <xf numFmtId="37" fontId="33" fillId="0" borderId="0" xfId="191" applyNumberFormat="1" applyFont="1" applyProtection="1"/>
    <xf numFmtId="165" fontId="33" fillId="0" borderId="0" xfId="191" applyNumberFormat="1" applyFont="1" applyProtection="1"/>
    <xf numFmtId="0" fontId="34" fillId="0" borderId="0" xfId="190" applyFont="1" applyAlignment="1"/>
    <xf numFmtId="0" fontId="5" fillId="9" borderId="20" xfId="190" applyFont="1" applyFill="1" applyBorder="1" applyAlignment="1" applyProtection="1">
      <alignment horizontal="right"/>
    </xf>
    <xf numFmtId="165" fontId="5" fillId="0" borderId="0" xfId="191" applyNumberFormat="1" applyFont="1" applyFill="1" applyAlignment="1"/>
    <xf numFmtId="10" fontId="5" fillId="0" borderId="0" xfId="190" applyNumberFormat="1" applyFont="1" applyBorder="1" applyProtection="1"/>
    <xf numFmtId="165" fontId="5" fillId="0" borderId="21" xfId="191" applyNumberFormat="1" applyFont="1" applyBorder="1" applyProtection="1"/>
    <xf numFmtId="165" fontId="33" fillId="0" borderId="3" xfId="191" applyNumberFormat="1" applyFont="1" applyBorder="1" applyProtection="1"/>
    <xf numFmtId="165" fontId="5" fillId="0" borderId="0" xfId="191" applyNumberFormat="1" applyFont="1" applyBorder="1"/>
    <xf numFmtId="165" fontId="5" fillId="0" borderId="0" xfId="191" applyNumberFormat="1" applyFont="1"/>
    <xf numFmtId="165" fontId="5" fillId="0" borderId="19" xfId="191" applyNumberFormat="1" applyFont="1" applyBorder="1" applyProtection="1"/>
    <xf numFmtId="0" fontId="5" fillId="0" borderId="0" xfId="190" applyFont="1" applyFill="1"/>
    <xf numFmtId="166" fontId="5" fillId="0" borderId="0" xfId="192" applyNumberFormat="1" applyFont="1" applyFill="1"/>
    <xf numFmtId="0" fontId="34" fillId="0" borderId="0" xfId="190" applyFont="1"/>
    <xf numFmtId="164" fontId="33" fillId="0" borderId="0" xfId="2" applyFont="1" applyFill="1" applyAlignment="1">
      <alignment horizontal="left"/>
    </xf>
    <xf numFmtId="164" fontId="5" fillId="0" borderId="0" xfId="0" applyFont="1">
      <alignment horizontal="left" wrapText="1"/>
    </xf>
    <xf numFmtId="0" fontId="33" fillId="0" borderId="4" xfId="3" applyNumberFormat="1" applyFont="1" applyBorder="1" applyAlignment="1">
      <alignment horizontal="center"/>
    </xf>
    <xf numFmtId="0" fontId="33" fillId="0" borderId="6" xfId="3" applyNumberFormat="1" applyFont="1" applyBorder="1" applyAlignment="1">
      <alignment horizontal="center"/>
    </xf>
    <xf numFmtId="164" fontId="5" fillId="0" borderId="6" xfId="0" applyFont="1" applyBorder="1" applyAlignment="1">
      <alignment horizontal="center" wrapText="1"/>
    </xf>
    <xf numFmtId="0" fontId="5" fillId="0" borderId="5" xfId="3" applyNumberFormat="1" applyFont="1" applyBorder="1" applyAlignment="1"/>
    <xf numFmtId="0" fontId="5" fillId="0" borderId="8" xfId="3" applyNumberFormat="1" applyFont="1" applyBorder="1" applyAlignment="1"/>
    <xf numFmtId="164" fontId="5" fillId="0" borderId="8" xfId="0" applyFont="1" applyBorder="1" applyAlignment="1">
      <alignment horizontal="center" wrapText="1"/>
    </xf>
    <xf numFmtId="165" fontId="5" fillId="0" borderId="0" xfId="1" applyNumberFormat="1" applyFont="1" applyAlignment="1">
      <alignment horizontal="left" wrapText="1"/>
    </xf>
    <xf numFmtId="164" fontId="5" fillId="0" borderId="0" xfId="0" applyFont="1" applyAlignment="1">
      <alignment horizontal="right" wrapText="1"/>
    </xf>
    <xf numFmtId="42" fontId="5" fillId="0" borderId="3" xfId="3" applyNumberFormat="1" applyFont="1" applyFill="1" applyBorder="1" applyAlignment="1"/>
    <xf numFmtId="164" fontId="5" fillId="0" borderId="0" xfId="0" quotePrefix="1" applyFont="1" applyAlignment="1">
      <alignment horizontal="right" wrapText="1"/>
    </xf>
    <xf numFmtId="165" fontId="5" fillId="0" borderId="3" xfId="0" applyNumberFormat="1" applyFont="1" applyBorder="1">
      <alignment horizontal="left" wrapText="1"/>
    </xf>
    <xf numFmtId="165" fontId="5" fillId="0" borderId="0" xfId="1" applyNumberFormat="1" applyFont="1" applyBorder="1" applyAlignment="1">
      <alignment horizontal="left" wrapText="1"/>
    </xf>
    <xf numFmtId="165" fontId="5" fillId="0" borderId="22" xfId="1" applyNumberFormat="1" applyFont="1" applyBorder="1" applyAlignment="1">
      <alignment horizontal="left" wrapText="1"/>
    </xf>
    <xf numFmtId="164" fontId="5" fillId="0" borderId="0" xfId="0" applyFont="1" applyAlignment="1">
      <alignment horizontal="left"/>
    </xf>
    <xf numFmtId="164" fontId="5" fillId="0" borderId="0" xfId="0" quotePrefix="1" applyFont="1" applyAlignment="1">
      <alignment horizontal="left"/>
    </xf>
    <xf numFmtId="165" fontId="5" fillId="0" borderId="0" xfId="1" applyNumberFormat="1" applyFont="1" applyAlignment="1">
      <alignment horizontal="right" wrapText="1"/>
    </xf>
    <xf numFmtId="181" fontId="5" fillId="0" borderId="0" xfId="193" applyNumberFormat="1" applyFont="1" applyAlignment="1">
      <alignment horizontal="left" wrapText="1"/>
    </xf>
    <xf numFmtId="0" fontId="33" fillId="0" borderId="5" xfId="3" applyNumberFormat="1" applyFont="1" applyBorder="1" applyAlignment="1">
      <alignment horizontal="center"/>
    </xf>
    <xf numFmtId="164" fontId="5" fillId="0" borderId="8" xfId="0" quotePrefix="1" applyFont="1" applyBorder="1" applyAlignment="1">
      <alignment horizontal="center" wrapText="1"/>
    </xf>
    <xf numFmtId="167" fontId="5" fillId="0" borderId="10" xfId="3" applyNumberFormat="1" applyFont="1" applyBorder="1" applyAlignment="1">
      <alignment horizontal="right"/>
    </xf>
    <xf numFmtId="0" fontId="33" fillId="0" borderId="10" xfId="3" applyNumberFormat="1" applyFont="1" applyBorder="1" applyAlignment="1">
      <alignment horizontal="center"/>
    </xf>
    <xf numFmtId="43" fontId="5" fillId="0" borderId="10" xfId="1" quotePrefix="1" applyFont="1" applyBorder="1" applyAlignment="1">
      <alignment horizontal="center" wrapText="1"/>
    </xf>
    <xf numFmtId="164" fontId="5" fillId="0" borderId="10" xfId="0" quotePrefix="1" applyFont="1" applyBorder="1" applyAlignment="1">
      <alignment horizontal="center" wrapText="1"/>
    </xf>
    <xf numFmtId="164" fontId="5" fillId="0" borderId="10" xfId="0" applyFont="1" applyBorder="1">
      <alignment horizontal="left" wrapText="1"/>
    </xf>
    <xf numFmtId="43" fontId="5" fillId="0" borderId="10" xfId="1" applyFont="1" applyBorder="1" applyAlignment="1">
      <alignment horizontal="center" wrapText="1"/>
    </xf>
    <xf numFmtId="165" fontId="5" fillId="0" borderId="10" xfId="1" applyNumberFormat="1" applyFont="1" applyBorder="1" applyAlignment="1">
      <alignment wrapText="1"/>
    </xf>
    <xf numFmtId="165" fontId="5" fillId="0" borderId="10" xfId="1" applyNumberFormat="1" applyFont="1" applyBorder="1" applyAlignment="1">
      <alignment horizontal="left" wrapText="1"/>
    </xf>
    <xf numFmtId="167" fontId="5" fillId="0" borderId="10" xfId="5" applyNumberFormat="1" applyFont="1" applyBorder="1" applyAlignment="1">
      <alignment horizontal="right"/>
    </xf>
  </cellXfs>
  <cellStyles count="194">
    <cellStyle name="_x0013_" xfId="8"/>
    <cellStyle name="_09GRC Gas Transport For Review" xfId="9"/>
    <cellStyle name="_4.06E Pass Throughs" xfId="10"/>
    <cellStyle name="_4.06E Pass Throughs_04 07E Wild Horse Wind Expansion (C) (2)" xfId="11"/>
    <cellStyle name="_4.06E Pass Throughs_Book9" xfId="12"/>
    <cellStyle name="_4.13E Montana Energy Tax" xfId="13"/>
    <cellStyle name="_4.13E Montana Energy Tax_04 07E Wild Horse Wind Expansion (C) (2)" xfId="14"/>
    <cellStyle name="_4.13E Montana Energy Tax_Book9" xfId="15"/>
    <cellStyle name="_AURORA WIP" xfId="16"/>
    <cellStyle name="_Book1" xfId="17"/>
    <cellStyle name="_Book1 (2)" xfId="18"/>
    <cellStyle name="_Book1 (2)_04 07E Wild Horse Wind Expansion (C) (2)" xfId="19"/>
    <cellStyle name="_Book1 (2)_Book9" xfId="20"/>
    <cellStyle name="_Book1_Book9" xfId="21"/>
    <cellStyle name="_Book2" xfId="22"/>
    <cellStyle name="_Book2_04 07E Wild Horse Wind Expansion (C) (2)" xfId="23"/>
    <cellStyle name="_Book2_Book9" xfId="24"/>
    <cellStyle name="_Book3" xfId="25"/>
    <cellStyle name="_Book5" xfId="26"/>
    <cellStyle name="_Chelan Debt Forecast 12.19.05" xfId="27"/>
    <cellStyle name="_Chelan Debt Forecast 12.19.05_Book9" xfId="28"/>
    <cellStyle name="_Costs not in AURORA 06GRC" xfId="29"/>
    <cellStyle name="_Costs not in AURORA 06GRC_04 07E Wild Horse Wind Expansion (C) (2)" xfId="30"/>
    <cellStyle name="_Costs not in AURORA 06GRC_Book9" xfId="31"/>
    <cellStyle name="_Costs not in AURORA 2006GRC 6.15.06" xfId="32"/>
    <cellStyle name="_Costs not in AURORA 2006GRC 6.15.06_04 07E Wild Horse Wind Expansion (C) (2)" xfId="33"/>
    <cellStyle name="_Costs not in AURORA 2006GRC 6.15.06_Book9" xfId="34"/>
    <cellStyle name="_Costs not in AURORA 2007 Rate Case" xfId="35"/>
    <cellStyle name="_Costs not in AURORA 2007 Rate Case_Book9" xfId="36"/>
    <cellStyle name="_Costs not in KWI3000 '06Budget" xfId="37"/>
    <cellStyle name="_Costs not in KWI3000 '06Budget_Book9" xfId="38"/>
    <cellStyle name="_DEM-WP (C) Power Cost 2006GRC Order" xfId="39"/>
    <cellStyle name="_DEM-WP (C) Power Cost 2006GRC Order_04 07E Wild Horse Wind Expansion (C) (2)" xfId="40"/>
    <cellStyle name="_DEM-WP (C) Power Cost 2006GRC Order_Book9" xfId="41"/>
    <cellStyle name="_DEM-WP Revised (HC) Wild Horse 2006GRC" xfId="42"/>
    <cellStyle name="_DEM-WP(C) Costs not in AURORA 2006GRC" xfId="43"/>
    <cellStyle name="_DEM-WP(C) Costs not in AURORA 2006GRC_Book9" xfId="44"/>
    <cellStyle name="_DEM-WP(C) Costs not in AURORA 2007GRC" xfId="45"/>
    <cellStyle name="_DEM-WP(C) Costs not in AURORA 2007PCORC-5.07Update" xfId="46"/>
    <cellStyle name="_DEM-WP(C) Sumas Proforma 11.5.07" xfId="47"/>
    <cellStyle name="_DEM-WP(C) Westside Hydro Data_051007" xfId="48"/>
    <cellStyle name="_Fixed Gas Transport 1 19 09" xfId="49"/>
    <cellStyle name="_Fuel Prices 4-14" xfId="50"/>
    <cellStyle name="_Fuel Prices 4-14_04 07E Wild Horse Wind Expansion (C) (2)" xfId="51"/>
    <cellStyle name="_Fuel Prices 4-14_Book9" xfId="52"/>
    <cellStyle name="_Gas Transportation Charges_2009GRC_120308" xfId="53"/>
    <cellStyle name="_Power Cost Value Copy 11.30.05 gas 1.09.06 AURORA at 1.10.06" xfId="54"/>
    <cellStyle name="_Power Cost Value Copy 11.30.05 gas 1.09.06 AURORA at 1.10.06_04 07E Wild Horse Wind Expansion (C) (2)" xfId="55"/>
    <cellStyle name="_Power Cost Value Copy 11.30.05 gas 1.09.06 AURORA at 1.10.06_Book9" xfId="56"/>
    <cellStyle name="_Recon to Darrin's 5.11.05 proforma" xfId="57"/>
    <cellStyle name="_Recon to Darrin's 5.11.05 proforma_Book9" xfId="58"/>
    <cellStyle name="_Sumas Proforma - 11-09-07" xfId="59"/>
    <cellStyle name="_Sumas Property Taxes v1" xfId="60"/>
    <cellStyle name="_Tenaska Comparison" xfId="61"/>
    <cellStyle name="_Tenaska Comparison_Book9" xfId="62"/>
    <cellStyle name="_Value Copy 11 30 05 gas 12 09 05 AURORA at 12 14 05" xfId="63"/>
    <cellStyle name="_Value Copy 11 30 05 gas 12 09 05 AURORA at 12 14 05_04 07E Wild Horse Wind Expansion (C) (2)" xfId="64"/>
    <cellStyle name="_Value Copy 11 30 05 gas 12 09 05 AURORA at 12 14 05_Book9" xfId="65"/>
    <cellStyle name="_VC 6.15.06 update on 06GRC power costs.xls Chart 1" xfId="66"/>
    <cellStyle name="_VC 6.15.06 update on 06GRC power costs.xls Chart 1_04 07E Wild Horse Wind Expansion (C) (2)" xfId="67"/>
    <cellStyle name="_VC 6.15.06 update on 06GRC power costs.xls Chart 1_Book9" xfId="68"/>
    <cellStyle name="_VC 6.15.06 update on 06GRC power costs.xls Chart 2" xfId="69"/>
    <cellStyle name="_VC 6.15.06 update on 06GRC power costs.xls Chart 2_04 07E Wild Horse Wind Expansion (C) (2)" xfId="70"/>
    <cellStyle name="_VC 6.15.06 update on 06GRC power costs.xls Chart 2_Book9" xfId="71"/>
    <cellStyle name="_VC 6.15.06 update on 06GRC power costs.xls Chart 3" xfId="72"/>
    <cellStyle name="_VC 6.15.06 update on 06GRC power costs.xls Chart 3_04 07E Wild Horse Wind Expansion (C) (2)" xfId="73"/>
    <cellStyle name="_VC 6.15.06 update on 06GRC power costs.xls Chart 3_Book9" xfId="74"/>
    <cellStyle name="0,0_x000d__x000a_NA_x000d__x000a_" xfId="75"/>
    <cellStyle name="Calc Currency (0)" xfId="76"/>
    <cellStyle name="CheckCell" xfId="77"/>
    <cellStyle name="Comma" xfId="1" builtinId="3"/>
    <cellStyle name="Comma 10" xfId="78"/>
    <cellStyle name="Comma 11" xfId="79"/>
    <cellStyle name="Comma 11 2" xfId="80"/>
    <cellStyle name="Comma 12" xfId="191"/>
    <cellStyle name="Comma 2" xfId="81"/>
    <cellStyle name="Comma 3" xfId="82"/>
    <cellStyle name="Comma 4" xfId="83"/>
    <cellStyle name="Comma 4 2" xfId="84"/>
    <cellStyle name="Comma 5" xfId="85"/>
    <cellStyle name="Comma 6" xfId="86"/>
    <cellStyle name="Comma 7" xfId="87"/>
    <cellStyle name="Comma 8" xfId="88"/>
    <cellStyle name="Comma 9" xfId="89"/>
    <cellStyle name="Comma0" xfId="90"/>
    <cellStyle name="Comma0 - Style2" xfId="91"/>
    <cellStyle name="Comma0 - Style4" xfId="92"/>
    <cellStyle name="Comma0 - Style5" xfId="93"/>
    <cellStyle name="Comma0_00COS Ind Allocators" xfId="94"/>
    <cellStyle name="Comma1 - Style1" xfId="95"/>
    <cellStyle name="Copied" xfId="96"/>
    <cellStyle name="COST1" xfId="97"/>
    <cellStyle name="Curren - Style1" xfId="98"/>
    <cellStyle name="Curren - Style2" xfId="99"/>
    <cellStyle name="Curren - Style5" xfId="100"/>
    <cellStyle name="Curren - Style6" xfId="101"/>
    <cellStyle name="Currency 10" xfId="102"/>
    <cellStyle name="Currency 2" xfId="103"/>
    <cellStyle name="Currency 3" xfId="104"/>
    <cellStyle name="Currency 4" xfId="105"/>
    <cellStyle name="Currency 5" xfId="106"/>
    <cellStyle name="Currency 6" xfId="107"/>
    <cellStyle name="Currency 7" xfId="108"/>
    <cellStyle name="Currency 8" xfId="109"/>
    <cellStyle name="Currency 9" xfId="110"/>
    <cellStyle name="Currency0" xfId="111"/>
    <cellStyle name="Date" xfId="112"/>
    <cellStyle name="Entered" xfId="113"/>
    <cellStyle name="Euro" xfId="114"/>
    <cellStyle name="Fixed" xfId="115"/>
    <cellStyle name="Fixed3 - Style3" xfId="116"/>
    <cellStyle name="Grey" xfId="117"/>
    <cellStyle name="Header1" xfId="118"/>
    <cellStyle name="Header2" xfId="119"/>
    <cellStyle name="Heading1" xfId="120"/>
    <cellStyle name="Heading2" xfId="121"/>
    <cellStyle name="Input [yellow]" xfId="122"/>
    <cellStyle name="Input Cells" xfId="123"/>
    <cellStyle name="Input Cells Percent" xfId="124"/>
    <cellStyle name="Input Cells_Book9" xfId="125"/>
    <cellStyle name="Lines" xfId="126"/>
    <cellStyle name="LINKED" xfId="127"/>
    <cellStyle name="modified border" xfId="128"/>
    <cellStyle name="modified border1" xfId="129"/>
    <cellStyle name="no dec" xfId="130"/>
    <cellStyle name="Normal" xfId="0" builtinId="0"/>
    <cellStyle name="Normal - Style1" xfId="131"/>
    <cellStyle name="Normal 10" xfId="132"/>
    <cellStyle name="Normal 11" xfId="133"/>
    <cellStyle name="Normal 12" xfId="134"/>
    <cellStyle name="Normal 13" xfId="135"/>
    <cellStyle name="Normal 14" xfId="136"/>
    <cellStyle name="Normal 15" xfId="137"/>
    <cellStyle name="Normal 16" xfId="190"/>
    <cellStyle name="Normal 2" xfId="4"/>
    <cellStyle name="Normal 2 2" xfId="189"/>
    <cellStyle name="Normal 3" xfId="138"/>
    <cellStyle name="Normal 4" xfId="139"/>
    <cellStyle name="Normal 4 2" xfId="140"/>
    <cellStyle name="Normal 5" xfId="141"/>
    <cellStyle name="Normal 6" xfId="142"/>
    <cellStyle name="Normal 7" xfId="143"/>
    <cellStyle name="Normal 8" xfId="6"/>
    <cellStyle name="Normal 9" xfId="144"/>
    <cellStyle name="Normal_Book3 2" xfId="3"/>
    <cellStyle name="Normal_Book3 3" xfId="5"/>
    <cellStyle name="Percen - Style1" xfId="145"/>
    <cellStyle name="Percen - Style2" xfId="146"/>
    <cellStyle name="Percen - Style3" xfId="147"/>
    <cellStyle name="Percent" xfId="193" builtinId="5"/>
    <cellStyle name="Percent [2]" xfId="148"/>
    <cellStyle name="Percent 2" xfId="149"/>
    <cellStyle name="Percent 3" xfId="150"/>
    <cellStyle name="Percent 4" xfId="151"/>
    <cellStyle name="Percent 4 2" xfId="152"/>
    <cellStyle name="Percent 4 3" xfId="153"/>
    <cellStyle name="Percent 5" xfId="7"/>
    <cellStyle name="Percent 6" xfId="154"/>
    <cellStyle name="Percent 7" xfId="192"/>
    <cellStyle name="Processing" xfId="155"/>
    <cellStyle name="PSChar" xfId="156"/>
    <cellStyle name="PSDate" xfId="157"/>
    <cellStyle name="PSDec" xfId="158"/>
    <cellStyle name="PSHeading" xfId="159"/>
    <cellStyle name="PSInt" xfId="160"/>
    <cellStyle name="PSSpacer" xfId="161"/>
    <cellStyle name="purple - Style8" xfId="162"/>
    <cellStyle name="RED" xfId="163"/>
    <cellStyle name="Red - Style7" xfId="164"/>
    <cellStyle name="RED_04 07E Wild Horse Wind Expansion (C) (2)" xfId="165"/>
    <cellStyle name="Report" xfId="166"/>
    <cellStyle name="Report Bar" xfId="167"/>
    <cellStyle name="Report Heading" xfId="168"/>
    <cellStyle name="Report Percent" xfId="169"/>
    <cellStyle name="Report Unit Cost" xfId="170"/>
    <cellStyle name="Reports" xfId="171"/>
    <cellStyle name="Reports Total" xfId="172"/>
    <cellStyle name="Reports Unit Cost Total" xfId="173"/>
    <cellStyle name="Reports_Book9" xfId="174"/>
    <cellStyle name="RevList" xfId="175"/>
    <cellStyle name="round100" xfId="176"/>
    <cellStyle name="shade" xfId="177"/>
    <cellStyle name="StmtTtl1" xfId="178"/>
    <cellStyle name="StmtTtl2" xfId="179"/>
    <cellStyle name="STYL1 - Style1" xfId="180"/>
    <cellStyle name="Style 1" xfId="2"/>
    <cellStyle name="Style 1 2" xfId="181"/>
    <cellStyle name="Style 1_Book9" xfId="182"/>
    <cellStyle name="Subtotal" xfId="183"/>
    <cellStyle name="Sub-total" xfId="184"/>
    <cellStyle name="Title: Major" xfId="185"/>
    <cellStyle name="Title: Minor" xfId="186"/>
    <cellStyle name="Title: Worksheet" xfId="187"/>
    <cellStyle name="Total4 - Style4" xfId="1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customXml" Target="../customXml/item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customXml" Target="../customXml/item4.xml"/><Relationship Id="rId5" Type="http://schemas.openxmlformats.org/officeDocument/2006/relationships/externalLink" Target="externalLinks/externalLink3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customXml" Target="../customXml/item2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styles" Target="styles.xml"/><Relationship Id="rId65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EWFORMS\ARCOCP\CONC_ROM\CONC_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%23%202005%20PCORC\Update%20Filing%20-%20May%202006\Working%20Files\04.06.06.Transmission%20Rate%20Bas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st%20Accounting\Resource%20Costs\Forecast%20&amp;%20Variance\GRC\2006\Power%20Costs\Costs%20not%20in%20AURORA%2006GR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lab0422\Local%20Settings\Temporary%20Internet%20Files\OLK181\FW_Feb_FY05_upload_format_accl_wksh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NT\Temporary%20Internet%20Files\OLK2F\Due%20Diligence\August%20New%20Model\Fred%20Value%209.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zdmurra\Local%20Settings\Temporary%20Internet%20Files\OLK12\2007%20Strat%20Plan%20-%20v7%20Low%202007%20Capital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st%20Accounting\Tenaska%20&amp;%20Encogen%20Information\Tenaska\PCORC%20Disallowance\Tenaska%20Comparis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WUTC\Puget%20Sound%20Energy\Quarterly%20Reporting\Misc\WC-RB%20Misc\WC-RB%20Overvi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st%20Accounting\Resource%20Costs\CT\ENCOGEN_WBOOK%20(StratPlan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kello\Local%20Settings\Temporary%20Internet%20Files\Content.Outlook\QQRNG2KX\Mint%20Farm%20Proforma%20-%20020509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zdmurra\Local%20Settings\Temporary%20Internet%20Files\OLK74\Goldendale%20Proforma%20-%20Curren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char\Local%20Settings\Temporary%20Internet%20Files\OLK4DD\Property%20Tax%20revised%20base%20on%20090508%20Actua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kbreda\My%20Documents\PSE%20UE090704\Co%20Testimony%20and%20Workpapers\Copy%20of%20WJE%20Workpaper%20(C)%20Wild%20Horse%20Expansion%20Proforma_2009%20GRC%20Versi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/newgas/2000/Oct00/REVNEW00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vil\.BHAM_ENG_GIG.BHAM.WA.ANVIL\BPcp\BE7706\PMC\Pc\Estimates\BE7706%20Shroud%20Estimate(%233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%23%20PCA%20&amp;%20RC%2006_2003%20TY\PCA\New%20Plant-093003\FredDispatch%209.3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%23Wild_Horse_Wind_Project\Financial\Finance\Post%2010-15-04%20Turbine%20Bid%20Proformas\RES-Post%2010-15-04\8.78%25%20WACC-RES-Hopkins%20Ridge%20Vestas%20V80%20Turbin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DOWS\Temporary%20Internet%20Files\OLK2B5\MS2%20Cost%20Report%2002-01-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st%20Accounting\Resource%20Costs\Forecast%20&amp;%20Variance\GRC\2007\Workpapers\Update\DEM-WP(C)%20Costs%20not%20in%20AURORA%202007GRC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WUTC\Puget%20Sound%20Energy\Semi%20Annual%20Report\Dec_31_04\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NT\Temporary%20Internet%20Files\OLKC0\Aurora%20Prices%20for%20RORC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Pcp\BE8071\PMC\PC\Reports\Monthly\CR1025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cartwri\My%20Documents\Projects\PSE\Projects\BHP\Due%20Diligence\BHP%20IS.BS.CF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okesj1\My%20Documents\_bp\BP_Refining\Cherry%20Point\Facilities%20Relocation%20Project\0107AD%20-%20Facilities%20Relocation\009SZ%20-%20Expense%20(new)\2.0_Cost%20Data\x_Archive%20Cost%20Data\0107AD_Facilities%20Relocation%20Projec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zdmurra\Local%20Settings\Temporary%20Internet%20Files\OLK15\Power%20Cost%2050yr%206.15.06%20AURORA%20run%20with%205.23.06%20pric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quisition\Phase%202%20RFP%20Quantitative%20Analysis\PSM%20Input%20Assumptions\Gas%20Transport\Gas%20Transpor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%23%202007%20PCORC\TY%2012ME%2012-2006\2007%20PCORC%20JHS-4%20through%20JHS-9%20(C)%20working%20file%2003%2008%202007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kello\Local%20Settings\Temporary%20Internet%20Files\OLK13BE\Goldendale%20Proforma%20-%20Curren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DEBT%20MANAGEMENT\Debt%20Schedules\2006\Cash%20&amp;%20Accrual%20master%20sheets\RI05%20Cash&amp;Accrual-Actu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NT\Temporary%20Internet%20Files\OLK2D\2.26E%20Regulatory%20Assets%20%20Liabili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WUTC\Puget%20Sound%20Energy\Semi%20Annual%20Report\Jun_30_01\Proforma%20Adj_not%20used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okesj1\My%20Documents\_bp\BP_Refining\Cherry%20Point\Facilities%20Relocation%20Project\0107AD%20-%20Facilities%20Relocation\009SZ%20-%20Expense%20(new)\2.0_Cost%20Data\x_Archive%20Cost%20Data\Copy%20of%20field%20labor%20mh%20calculatio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NT\Temporary%20Internet%20Files\OLK71\SOE%20Sept%202003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1\comtr\Cost%20Accounting\Resource%20Costs\Forecast%20&amp;%20Variance\2003\To%20Fin%20Planning%2010-15-02\OA%20Extract%20for%20'03%20update%2010-15%20for%209.26.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el\Chelan\Pro%20Forma%20Models\PSE%20Incremental\Cash%20-%20No%20Defease\12-15%20Final%20for%20Board\12-15%20(Hydro)NoD%20CPUD-PSEIncremental-12152005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1\comtr\Cost%20Accounting\Resource%20Costs\Forecast%20&amp;%20Variance\PCORC\RORC%20Filing\PCA%20PCORC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st%20Accounting\Resource%20Costs\Capacity\CAP_WBook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ulas\vlooku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WUTC\Puget%20Sound%20Energy\Semi%20Annual%20Report\Dec_31_04\WC-RB%202004-12%20Monthly%20Repor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%23%202007%20GRC\4.04G%20Pass%20Through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%23%20PCA%20&amp;%20RC%2006_2003%20TY\GRC\LaborInctvOH%200903%20GRC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Unbilled%20Rev%20Electric%20-%20Gas%20-%20SOE%20-%20SOG\2006\09-06%20Elec_Unb%20(93%203%25%202%20months)fina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Forecast%20&amp;%20Variance/PCORC/RORC%20Filing/PC%20Summary%202004-2008%20Aurora%20+%20Not%20Auror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kello\Local%20Settings\Temporary%20Internet%20Files\Content.Outlook\QQRNG2KX\DEM-WP(C)%20AURORA%20Scenarios%20Summary%20(3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kello\Local%20Settings\Temporary%20Internet%20Files\Content.Outlook\QQRNG2KX\Mint%20Farm%20Proforma%20-%20022609%20ver1%20(2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quisition\Active%20Projects\NatG_834_Mint%20Farm_Ownership\Financial\LTSA%20Analysis\Mint%20Farm%20Maintenance%20Option%20Model_wo%20duct%20fi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%23%20PCA%20&amp;%20RC%2006_2003%20TY\GRC\EL%2009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gallanc1\Local%20Settings\Temporary%20Internet%20Files\OLK4A\4-5-07%20PSE%20SPA-%20%201x7FA%20MMP%20vs%20CS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ceptual Scope"/>
      <sheetName val="Conceptual Estimate"/>
      <sheetName val="Estimate Detail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rans RB Exh. A-2"/>
      <sheetName val="Plant Balances"/>
      <sheetName val="Accum. Deprec."/>
      <sheetName val="FERCAdj.line 48"/>
      <sheetName val="DFIT"/>
      <sheetName val="DFIT.Colstrip T &amp; D.Mike"/>
      <sheetName val="Transmission 2005"/>
      <sheetName val="Transmission 2004"/>
      <sheetName val="BS"/>
      <sheetName val="Sheet1"/>
      <sheetName val="DWNLD"/>
      <sheetName val="3_2005 Colstrip T&amp;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PXLOpen"/>
      <sheetName val="PPXLSaveData0"/>
      <sheetName val="Confidential"/>
      <sheetName val="List of Open Items"/>
      <sheetName val="NIM Summary"/>
      <sheetName val="NIM Summary wo WH"/>
      <sheetName val="Amort Summary"/>
      <sheetName val="Prices"/>
      <sheetName val="Transmission"/>
      <sheetName val="DA Wind"/>
      <sheetName val="Fred1"/>
      <sheetName val="Peaking Costs"/>
      <sheetName val="MiDC Capacity Calc"/>
      <sheetName val="Peaking Summary"/>
      <sheetName val="Exch 2007Calc"/>
      <sheetName val="Exch winter 2005-2006"/>
      <sheetName val="Contract Price Adj"/>
      <sheetName val="Tenaska Gas Rev"/>
      <sheetName val="Nooksack"/>
      <sheetName val="Pt.Townsend"/>
      <sheetName val="PG&amp;E"/>
      <sheetName val="Coal 3&amp;4 compare"/>
      <sheetName val="Encogen"/>
      <sheetName val="Encogen-Aux Boiler"/>
      <sheetName val="Encogen Costs"/>
      <sheetName val="Encogen-Cabot Amort"/>
      <sheetName val="Encogen-CanWest Recov"/>
      <sheetName val="557 TYE 9.30.05"/>
      <sheetName val="CPP_Payments 8.02.05"/>
      <sheetName val="BEP TYE9.30.05"/>
      <sheetName val="Wild Horse GRC"/>
      <sheetName val="Hopkins Ridge GRC"/>
      <sheetName val="Douglas Stlmt"/>
      <sheetName val="MidC"/>
      <sheetName val="MidC Debt"/>
      <sheetName val="Rocky Reach"/>
      <sheetName val="Rock Island 1"/>
      <sheetName val="Rock Island 2"/>
      <sheetName val="Peaking Recon"/>
      <sheetName val="Exch 2007Costs"/>
      <sheetName val="Hopkins Ridge"/>
      <sheetName val="Forecast Adjustment"/>
      <sheetName val="Pt Roberts"/>
      <sheetName val="Peaking Capacity"/>
      <sheetName val="Historical Oil Run"/>
      <sheetName val="Oil Cost diff MWhs GRC"/>
      <sheetName val="Winter Peak 2005-2006"/>
      <sheetName val="Colstrip 1&amp;2 GRC"/>
      <sheetName val="Colstrip 3&amp;4 GRC"/>
      <sheetName val="Winter Summary"/>
      <sheetName val="Estimate for wheeling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Base Acquisitions"/>
      <sheetName val="Explain ERG Budget Updates"/>
      <sheetName val="Diff Base Costs less v5"/>
      <sheetName val="Base Costs v5"/>
      <sheetName val="Base Costs"/>
      <sheetName val="Resources"/>
      <sheetName val="Wind Own"/>
      <sheetName val="Wind PPA"/>
      <sheetName val="Distressed CCGT &amp; DF"/>
      <sheetName val="Geothermal"/>
      <sheetName val="Hydro PPA"/>
      <sheetName val="Hydro Own"/>
      <sheetName val="LFG"/>
      <sheetName val="Pure Cost LFG"/>
      <sheetName val="IGCC"/>
      <sheetName val="LMS Ownership"/>
      <sheetName val="Tenaska Tolling"/>
      <sheetName val="New CCGT"/>
      <sheetName val="Ormat"/>
      <sheetName val="Colstrip Upgra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8">
          <cell r="E68">
            <v>2.5000000000000001E-2</v>
          </cell>
          <cell r="J68">
            <v>4</v>
          </cell>
        </row>
        <row r="69">
          <cell r="E69">
            <v>2007</v>
          </cell>
          <cell r="J69">
            <v>14</v>
          </cell>
        </row>
        <row r="70">
          <cell r="E70">
            <v>2008</v>
          </cell>
          <cell r="J70">
            <v>21</v>
          </cell>
        </row>
        <row r="71">
          <cell r="J71">
            <v>23</v>
          </cell>
        </row>
        <row r="72">
          <cell r="J72">
            <v>28</v>
          </cell>
        </row>
        <row r="73">
          <cell r="J73">
            <v>30</v>
          </cell>
        </row>
        <row r="74">
          <cell r="J74">
            <v>32</v>
          </cell>
        </row>
        <row r="75">
          <cell r="J75">
            <v>43</v>
          </cell>
        </row>
        <row r="76">
          <cell r="J76">
            <v>44</v>
          </cell>
        </row>
        <row r="77">
          <cell r="D77">
            <v>125</v>
          </cell>
        </row>
        <row r="78">
          <cell r="D78">
            <v>74.6875</v>
          </cell>
        </row>
      </sheetData>
      <sheetData sheetId="7" refreshError="1">
        <row r="7">
          <cell r="B7" t="str">
            <v>Nameplate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VC Disallow by CY Q406"/>
      <sheetName val="VC Disallow by CY Q306"/>
      <sheetName val="Disallowance by Calendar Year"/>
      <sheetName val="Summary by Calendar Year"/>
      <sheetName val="Summary by PCA Period"/>
      <sheetName val="Data for Summaries==&gt;"/>
      <sheetName val="DATA"/>
      <sheetName val="Data to Update Quarterly==&gt;"/>
      <sheetName val="Quarter End Price_Gen_Cost"/>
      <sheetName val="Quarter End KW Information"/>
      <sheetName val="Hedge Data"/>
      <sheetName val="Ex D (2)"/>
      <sheetName val="2006 GRC Updates ==&gt;"/>
      <sheetName val="Ex D-1 06 GRC"/>
      <sheetName val="Tenaska 06 GRC"/>
      <sheetName val="Other Information==&gt;"/>
      <sheetName val="Fixed Rate_HR"/>
      <sheetName val="WUTC EXHIBIT B Rev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A5" t="str">
            <v>Period</v>
          </cell>
          <cell r="D5" t="str">
            <v>Plant HR</v>
          </cell>
          <cell r="AA5" t="str">
            <v>Amort</v>
          </cell>
          <cell r="AB5" t="str">
            <v>Asset</v>
          </cell>
        </row>
        <row r="6">
          <cell r="D6">
            <v>35796</v>
          </cell>
          <cell r="AA6">
            <v>162666.66666666666</v>
          </cell>
          <cell r="AB6">
            <v>0</v>
          </cell>
        </row>
        <row r="7">
          <cell r="D7">
            <v>35827</v>
          </cell>
          <cell r="AA7">
            <v>162666.66666666666</v>
          </cell>
          <cell r="AB7">
            <v>0</v>
          </cell>
        </row>
        <row r="8">
          <cell r="D8">
            <v>35855</v>
          </cell>
          <cell r="AA8">
            <v>162666.66666666666</v>
          </cell>
          <cell r="AB8">
            <v>0</v>
          </cell>
        </row>
        <row r="9">
          <cell r="D9">
            <v>35886</v>
          </cell>
          <cell r="AA9">
            <v>162666.66666666666</v>
          </cell>
          <cell r="AB9">
            <v>0</v>
          </cell>
        </row>
        <row r="10">
          <cell r="D10">
            <v>35916</v>
          </cell>
          <cell r="AA10">
            <v>162666.66666666666</v>
          </cell>
          <cell r="AB10">
            <v>0</v>
          </cell>
        </row>
        <row r="11">
          <cell r="D11">
            <v>35947</v>
          </cell>
          <cell r="AA11">
            <v>162666.66666666666</v>
          </cell>
          <cell r="AB11">
            <v>0</v>
          </cell>
        </row>
        <row r="12">
          <cell r="D12">
            <v>35977</v>
          </cell>
          <cell r="AA12">
            <v>162666.66666666666</v>
          </cell>
          <cell r="AB12">
            <v>0</v>
          </cell>
        </row>
        <row r="13">
          <cell r="D13">
            <v>36008</v>
          </cell>
          <cell r="AA13">
            <v>162666.66666666666</v>
          </cell>
          <cell r="AB13">
            <v>0</v>
          </cell>
        </row>
        <row r="14">
          <cell r="D14">
            <v>36039</v>
          </cell>
          <cell r="AA14">
            <v>162666.66666666666</v>
          </cell>
          <cell r="AB14">
            <v>0</v>
          </cell>
        </row>
        <row r="15">
          <cell r="D15">
            <v>36069</v>
          </cell>
          <cell r="AA15">
            <v>162666.66666666666</v>
          </cell>
          <cell r="AB15">
            <v>0</v>
          </cell>
        </row>
        <row r="16">
          <cell r="D16">
            <v>36100</v>
          </cell>
          <cell r="AA16">
            <v>162666.66666666666</v>
          </cell>
          <cell r="AB16">
            <v>0</v>
          </cell>
        </row>
        <row r="17">
          <cell r="D17">
            <v>36130</v>
          </cell>
          <cell r="AA17">
            <v>162666.66666666666</v>
          </cell>
          <cell r="AB17">
            <v>0</v>
          </cell>
        </row>
        <row r="18">
          <cell r="D18">
            <v>36161</v>
          </cell>
          <cell r="AA18">
            <v>321916.66666666669</v>
          </cell>
          <cell r="AB18">
            <v>0</v>
          </cell>
        </row>
        <row r="19">
          <cell r="D19">
            <v>36192</v>
          </cell>
          <cell r="AA19">
            <v>321916.66666666669</v>
          </cell>
          <cell r="AB19">
            <v>0</v>
          </cell>
        </row>
        <row r="20">
          <cell r="D20">
            <v>36220</v>
          </cell>
          <cell r="AA20">
            <v>321916.66666666669</v>
          </cell>
          <cell r="AB20">
            <v>0</v>
          </cell>
        </row>
        <row r="21">
          <cell r="D21">
            <v>36251</v>
          </cell>
          <cell r="AA21">
            <v>321916.66666666669</v>
          </cell>
          <cell r="AB21">
            <v>0</v>
          </cell>
        </row>
        <row r="22">
          <cell r="D22">
            <v>36281</v>
          </cell>
          <cell r="AA22">
            <v>321916.66666666669</v>
          </cell>
          <cell r="AB22">
            <v>0</v>
          </cell>
        </row>
        <row r="23">
          <cell r="D23">
            <v>36312</v>
          </cell>
          <cell r="AA23">
            <v>321916.66666666669</v>
          </cell>
          <cell r="AB23">
            <v>0</v>
          </cell>
        </row>
        <row r="24">
          <cell r="D24">
            <v>36342</v>
          </cell>
          <cell r="AA24">
            <v>321916.66666666669</v>
          </cell>
          <cell r="AB24">
            <v>0</v>
          </cell>
        </row>
        <row r="25">
          <cell r="D25">
            <v>36373</v>
          </cell>
          <cell r="AA25">
            <v>321916.66666666669</v>
          </cell>
          <cell r="AB25">
            <v>0</v>
          </cell>
        </row>
        <row r="26">
          <cell r="D26">
            <v>36404</v>
          </cell>
          <cell r="AA26">
            <v>321916.66666666669</v>
          </cell>
          <cell r="AB26">
            <v>0</v>
          </cell>
        </row>
        <row r="27">
          <cell r="D27">
            <v>36434</v>
          </cell>
          <cell r="AA27">
            <v>321916.66666666669</v>
          </cell>
          <cell r="AB27">
            <v>0</v>
          </cell>
        </row>
        <row r="28">
          <cell r="D28">
            <v>36465</v>
          </cell>
          <cell r="AA28">
            <v>321916.66666666669</v>
          </cell>
          <cell r="AB28">
            <v>0</v>
          </cell>
        </row>
        <row r="29">
          <cell r="D29">
            <v>36495</v>
          </cell>
          <cell r="AA29">
            <v>321916.66666666669</v>
          </cell>
          <cell r="AB29">
            <v>0</v>
          </cell>
        </row>
        <row r="30">
          <cell r="D30">
            <v>36526</v>
          </cell>
          <cell r="AA30">
            <v>455250</v>
          </cell>
          <cell r="AB30">
            <v>0</v>
          </cell>
        </row>
        <row r="31">
          <cell r="D31">
            <v>36557</v>
          </cell>
          <cell r="AA31">
            <v>455250</v>
          </cell>
          <cell r="AB31">
            <v>0</v>
          </cell>
        </row>
        <row r="32">
          <cell r="D32">
            <v>36586</v>
          </cell>
          <cell r="AA32">
            <v>455250</v>
          </cell>
          <cell r="AB32">
            <v>0</v>
          </cell>
        </row>
        <row r="33">
          <cell r="D33">
            <v>36617</v>
          </cell>
          <cell r="AA33">
            <v>455250</v>
          </cell>
          <cell r="AB33">
            <v>0</v>
          </cell>
        </row>
        <row r="34">
          <cell r="D34">
            <v>36647</v>
          </cell>
          <cell r="AA34">
            <v>455250</v>
          </cell>
          <cell r="AB34">
            <v>0</v>
          </cell>
        </row>
        <row r="35">
          <cell r="D35">
            <v>36678</v>
          </cell>
          <cell r="AA35">
            <v>455250</v>
          </cell>
          <cell r="AB35">
            <v>0</v>
          </cell>
        </row>
        <row r="36">
          <cell r="D36">
            <v>36708</v>
          </cell>
          <cell r="AA36">
            <v>455250</v>
          </cell>
          <cell r="AB36">
            <v>0</v>
          </cell>
        </row>
        <row r="37">
          <cell r="D37">
            <v>36739</v>
          </cell>
          <cell r="AA37">
            <v>455250</v>
          </cell>
          <cell r="AB37">
            <v>0</v>
          </cell>
        </row>
        <row r="38">
          <cell r="D38">
            <v>36770</v>
          </cell>
          <cell r="AA38">
            <v>455250</v>
          </cell>
          <cell r="AB38">
            <v>0</v>
          </cell>
        </row>
        <row r="39">
          <cell r="D39">
            <v>36800</v>
          </cell>
          <cell r="AA39">
            <v>455250</v>
          </cell>
          <cell r="AB39">
            <v>0</v>
          </cell>
        </row>
        <row r="40">
          <cell r="D40">
            <v>36831</v>
          </cell>
          <cell r="AA40">
            <v>455250</v>
          </cell>
          <cell r="AB40">
            <v>0</v>
          </cell>
        </row>
        <row r="41">
          <cell r="D41">
            <v>36861</v>
          </cell>
          <cell r="AA41">
            <v>455250</v>
          </cell>
          <cell r="AB41">
            <v>0</v>
          </cell>
        </row>
        <row r="42">
          <cell r="D42">
            <v>36892</v>
          </cell>
          <cell r="AA42">
            <v>615166.66666666663</v>
          </cell>
          <cell r="AB42">
            <v>0</v>
          </cell>
        </row>
        <row r="43">
          <cell r="D43">
            <v>36923</v>
          </cell>
          <cell r="AA43">
            <v>615166.66666666663</v>
          </cell>
          <cell r="AB43">
            <v>0</v>
          </cell>
        </row>
        <row r="44">
          <cell r="D44">
            <v>36951</v>
          </cell>
          <cell r="AA44">
            <v>615166.66666666663</v>
          </cell>
          <cell r="AB44">
            <v>0</v>
          </cell>
        </row>
        <row r="45">
          <cell r="D45">
            <v>36982</v>
          </cell>
          <cell r="AA45">
            <v>615166.66666666663</v>
          </cell>
          <cell r="AB45">
            <v>0</v>
          </cell>
        </row>
        <row r="46">
          <cell r="D46">
            <v>37012</v>
          </cell>
          <cell r="AA46">
            <v>615166.66666666663</v>
          </cell>
          <cell r="AB46">
            <v>0</v>
          </cell>
        </row>
        <row r="47">
          <cell r="D47">
            <v>37043</v>
          </cell>
          <cell r="AA47">
            <v>615166.66666666663</v>
          </cell>
          <cell r="AB47">
            <v>0</v>
          </cell>
        </row>
        <row r="48">
          <cell r="D48">
            <v>37073</v>
          </cell>
          <cell r="AA48">
            <v>615166.66666666663</v>
          </cell>
          <cell r="AB48">
            <v>0</v>
          </cell>
        </row>
        <row r="49">
          <cell r="D49">
            <v>37104</v>
          </cell>
          <cell r="AA49">
            <v>615166.66666666663</v>
          </cell>
          <cell r="AB49">
            <v>0</v>
          </cell>
        </row>
        <row r="50">
          <cell r="D50">
            <v>37135</v>
          </cell>
          <cell r="AA50">
            <v>615166.66666666663</v>
          </cell>
          <cell r="AB50">
            <v>0</v>
          </cell>
        </row>
        <row r="51">
          <cell r="D51">
            <v>37165</v>
          </cell>
          <cell r="AA51">
            <v>615166.66666666663</v>
          </cell>
          <cell r="AB51">
            <v>0</v>
          </cell>
        </row>
        <row r="52">
          <cell r="D52">
            <v>37196</v>
          </cell>
          <cell r="AA52">
            <v>615166.66666666663</v>
          </cell>
          <cell r="AB52">
            <v>0</v>
          </cell>
        </row>
        <row r="53">
          <cell r="D53">
            <v>37226</v>
          </cell>
          <cell r="AA53">
            <v>615166.66666666663</v>
          </cell>
          <cell r="AB53">
            <v>0</v>
          </cell>
        </row>
        <row r="54">
          <cell r="D54">
            <v>37257</v>
          </cell>
          <cell r="AA54">
            <v>791166.66666666663</v>
          </cell>
          <cell r="AB54">
            <v>0</v>
          </cell>
        </row>
        <row r="55">
          <cell r="D55">
            <v>37288</v>
          </cell>
          <cell r="AA55">
            <v>791166.66666666663</v>
          </cell>
          <cell r="AB55">
            <v>0</v>
          </cell>
        </row>
        <row r="56">
          <cell r="D56">
            <v>37316</v>
          </cell>
          <cell r="AA56">
            <v>791166.66666666663</v>
          </cell>
          <cell r="AB56">
            <v>0</v>
          </cell>
        </row>
        <row r="57">
          <cell r="D57">
            <v>37347</v>
          </cell>
          <cell r="AA57">
            <v>791166.66666666663</v>
          </cell>
          <cell r="AB57">
            <v>0</v>
          </cell>
        </row>
        <row r="58">
          <cell r="D58">
            <v>37377</v>
          </cell>
          <cell r="AA58">
            <v>791166.66666666663</v>
          </cell>
          <cell r="AB58">
            <v>0</v>
          </cell>
        </row>
        <row r="59">
          <cell r="D59">
            <v>37408</v>
          </cell>
          <cell r="AA59">
            <v>791166.66666666663</v>
          </cell>
          <cell r="AB59">
            <v>0</v>
          </cell>
        </row>
        <row r="60">
          <cell r="A60" t="str">
            <v>PCA1</v>
          </cell>
          <cell r="D60">
            <v>37438</v>
          </cell>
          <cell r="AA60">
            <v>791166.66666666663</v>
          </cell>
          <cell r="AB60">
            <v>2134470.865384615</v>
          </cell>
        </row>
        <row r="61">
          <cell r="A61" t="str">
            <v>PCA1</v>
          </cell>
          <cell r="D61">
            <v>37469</v>
          </cell>
          <cell r="AA61">
            <v>791166.66666666663</v>
          </cell>
          <cell r="AB61">
            <v>2134470.865384615</v>
          </cell>
        </row>
        <row r="62">
          <cell r="A62" t="str">
            <v>PCA1</v>
          </cell>
          <cell r="D62">
            <v>37500</v>
          </cell>
          <cell r="AA62">
            <v>791166.66666666663</v>
          </cell>
          <cell r="AB62">
            <v>2134470.865384615</v>
          </cell>
        </row>
        <row r="63">
          <cell r="A63" t="str">
            <v>PCA1</v>
          </cell>
          <cell r="D63">
            <v>37530</v>
          </cell>
          <cell r="AA63">
            <v>791166.66666666663</v>
          </cell>
          <cell r="AB63">
            <v>2134470.865384615</v>
          </cell>
        </row>
        <row r="64">
          <cell r="A64" t="str">
            <v>PCA1</v>
          </cell>
          <cell r="D64">
            <v>37561</v>
          </cell>
          <cell r="AA64">
            <v>791166.66666666663</v>
          </cell>
          <cell r="AB64">
            <v>2134470.865384615</v>
          </cell>
        </row>
        <row r="65">
          <cell r="A65" t="str">
            <v>PCA1</v>
          </cell>
          <cell r="D65">
            <v>37591</v>
          </cell>
          <cell r="AA65">
            <v>791166.66666666663</v>
          </cell>
          <cell r="AB65">
            <v>2134470.865384615</v>
          </cell>
        </row>
        <row r="66">
          <cell r="A66" t="str">
            <v>PCA1</v>
          </cell>
          <cell r="D66">
            <v>37622</v>
          </cell>
          <cell r="AA66">
            <v>993666.66666666663</v>
          </cell>
          <cell r="AB66">
            <v>2134470.865384615</v>
          </cell>
        </row>
        <row r="67">
          <cell r="A67" t="str">
            <v>PCA1</v>
          </cell>
          <cell r="D67">
            <v>37653</v>
          </cell>
          <cell r="AA67">
            <v>993666.66666666663</v>
          </cell>
          <cell r="AB67">
            <v>2134470.865384615</v>
          </cell>
        </row>
        <row r="68">
          <cell r="A68" t="str">
            <v>PCA1</v>
          </cell>
          <cell r="D68">
            <v>37681</v>
          </cell>
          <cell r="AA68">
            <v>993666.66666666663</v>
          </cell>
          <cell r="AB68">
            <v>2134470.865384615</v>
          </cell>
        </row>
        <row r="69">
          <cell r="A69" t="str">
            <v>PCA1</v>
          </cell>
          <cell r="D69">
            <v>37712</v>
          </cell>
          <cell r="AA69">
            <v>993666.66666666663</v>
          </cell>
          <cell r="AB69">
            <v>2134470.865384615</v>
          </cell>
        </row>
        <row r="70">
          <cell r="A70" t="str">
            <v>PCA1</v>
          </cell>
          <cell r="D70">
            <v>37742</v>
          </cell>
          <cell r="AA70">
            <v>993666.66666666663</v>
          </cell>
          <cell r="AB70">
            <v>2134470.865384615</v>
          </cell>
        </row>
        <row r="71">
          <cell r="A71" t="str">
            <v>PCA1</v>
          </cell>
          <cell r="D71">
            <v>37773</v>
          </cell>
          <cell r="AA71">
            <v>993666.66666666663</v>
          </cell>
          <cell r="AB71">
            <v>2134470.865384615</v>
          </cell>
        </row>
        <row r="72">
          <cell r="A72" t="str">
            <v>PCA2</v>
          </cell>
          <cell r="D72">
            <v>37803</v>
          </cell>
          <cell r="AA72">
            <v>993666.66666666663</v>
          </cell>
          <cell r="AB72">
            <v>2024975.5448717945</v>
          </cell>
        </row>
        <row r="73">
          <cell r="A73" t="str">
            <v>PCA2</v>
          </cell>
          <cell r="D73">
            <v>37834</v>
          </cell>
          <cell r="AA73">
            <v>993666.66666666663</v>
          </cell>
          <cell r="AB73">
            <v>2024975.5448717945</v>
          </cell>
        </row>
        <row r="74">
          <cell r="A74" t="str">
            <v>PCA2</v>
          </cell>
          <cell r="D74">
            <v>37865</v>
          </cell>
          <cell r="AA74">
            <v>993666.66666666663</v>
          </cell>
          <cell r="AB74">
            <v>2024975.5448717945</v>
          </cell>
        </row>
        <row r="75">
          <cell r="A75" t="str">
            <v>PCA2</v>
          </cell>
          <cell r="D75">
            <v>37895</v>
          </cell>
          <cell r="AA75">
            <v>993666.66666666663</v>
          </cell>
          <cell r="AB75">
            <v>2024975.5448717945</v>
          </cell>
        </row>
        <row r="76">
          <cell r="A76" t="str">
            <v>PCA2</v>
          </cell>
          <cell r="D76">
            <v>37926</v>
          </cell>
          <cell r="AA76">
            <v>993666.66666666663</v>
          </cell>
          <cell r="AB76">
            <v>2024975.5448717945</v>
          </cell>
        </row>
        <row r="77">
          <cell r="A77" t="str">
            <v>PCA2</v>
          </cell>
          <cell r="D77">
            <v>37956</v>
          </cell>
          <cell r="AA77">
            <v>993666.66666666663</v>
          </cell>
          <cell r="AB77">
            <v>2024975.5448717945</v>
          </cell>
        </row>
        <row r="78">
          <cell r="A78" t="str">
            <v>PCA2</v>
          </cell>
          <cell r="D78">
            <v>37987</v>
          </cell>
          <cell r="AA78">
            <v>1228666.6666666667</v>
          </cell>
          <cell r="AB78">
            <v>2024975.5448717945</v>
          </cell>
        </row>
        <row r="79">
          <cell r="A79" t="str">
            <v>PCA2</v>
          </cell>
          <cell r="D79">
            <v>38018</v>
          </cell>
          <cell r="AA79">
            <v>1228666.6666666667</v>
          </cell>
          <cell r="AB79">
            <v>2024975.5448717945</v>
          </cell>
        </row>
        <row r="80">
          <cell r="A80" t="str">
            <v>PCA2</v>
          </cell>
          <cell r="D80">
            <v>38047</v>
          </cell>
          <cell r="AA80">
            <v>1228666.6666666667</v>
          </cell>
          <cell r="AB80">
            <v>2024975.5448717945</v>
          </cell>
        </row>
        <row r="81">
          <cell r="A81" t="str">
            <v>PCA2</v>
          </cell>
          <cell r="D81">
            <v>38078</v>
          </cell>
          <cell r="AA81">
            <v>1228666.6666666667</v>
          </cell>
          <cell r="AB81">
            <v>2024975.5448717945</v>
          </cell>
        </row>
        <row r="82">
          <cell r="A82" t="str">
            <v>PCA2</v>
          </cell>
          <cell r="D82">
            <v>38108</v>
          </cell>
          <cell r="AA82">
            <v>1228666.6666666667</v>
          </cell>
          <cell r="AB82">
            <v>2024975.5448717945</v>
          </cell>
        </row>
        <row r="83">
          <cell r="A83" t="str">
            <v>PCA2</v>
          </cell>
          <cell r="D83">
            <v>38139</v>
          </cell>
          <cell r="AA83">
            <v>1228666.6666666667</v>
          </cell>
          <cell r="AB83">
            <v>2024975.5448717945</v>
          </cell>
        </row>
        <row r="84">
          <cell r="A84" t="str">
            <v>PCA3</v>
          </cell>
          <cell r="D84">
            <v>38169</v>
          </cell>
          <cell r="AA84">
            <v>1228666.6666666667</v>
          </cell>
          <cell r="AB84">
            <v>1832056.2379375959</v>
          </cell>
        </row>
        <row r="85">
          <cell r="A85" t="str">
            <v>PCA3</v>
          </cell>
          <cell r="D85">
            <v>38200</v>
          </cell>
          <cell r="AA85">
            <v>1228666.6666666667</v>
          </cell>
          <cell r="AB85">
            <v>1832056.2379375959</v>
          </cell>
        </row>
        <row r="86">
          <cell r="A86" t="str">
            <v>PCA3</v>
          </cell>
          <cell r="D86">
            <v>38231</v>
          </cell>
          <cell r="AA86">
            <v>1228666.6666666667</v>
          </cell>
          <cell r="AB86">
            <v>1832056.2379375959</v>
          </cell>
        </row>
        <row r="87">
          <cell r="A87" t="str">
            <v>PCA3</v>
          </cell>
          <cell r="D87">
            <v>38261</v>
          </cell>
          <cell r="AA87">
            <v>1228666.6666666667</v>
          </cell>
          <cell r="AB87">
            <v>1832056.2379375959</v>
          </cell>
        </row>
        <row r="88">
          <cell r="A88" t="str">
            <v>PCA3</v>
          </cell>
          <cell r="D88">
            <v>38292</v>
          </cell>
          <cell r="AA88">
            <v>1228666.6666666667</v>
          </cell>
          <cell r="AB88">
            <v>1832056.2379375959</v>
          </cell>
        </row>
        <row r="89">
          <cell r="A89" t="str">
            <v>PCA3</v>
          </cell>
          <cell r="D89">
            <v>38322</v>
          </cell>
          <cell r="AA89">
            <v>1228666.6666666667</v>
          </cell>
          <cell r="AB89">
            <v>1832056.2379375959</v>
          </cell>
        </row>
        <row r="90">
          <cell r="A90" t="str">
            <v>PCA3</v>
          </cell>
          <cell r="D90">
            <v>38353</v>
          </cell>
          <cell r="AA90">
            <v>1492333.3333333333</v>
          </cell>
          <cell r="AB90">
            <v>1832056.2379375959</v>
          </cell>
        </row>
        <row r="91">
          <cell r="A91" t="str">
            <v>PCA3</v>
          </cell>
          <cell r="D91">
            <v>38384</v>
          </cell>
          <cell r="AA91">
            <v>1492333.3333333333</v>
          </cell>
          <cell r="AB91">
            <v>1832056.2379375959</v>
          </cell>
        </row>
        <row r="92">
          <cell r="A92" t="str">
            <v>PCA3</v>
          </cell>
          <cell r="D92">
            <v>38412</v>
          </cell>
          <cell r="AA92">
            <v>1492333.3333333333</v>
          </cell>
          <cell r="AB92">
            <v>1832056.2379375959</v>
          </cell>
        </row>
        <row r="93">
          <cell r="A93" t="str">
            <v>PCA3</v>
          </cell>
          <cell r="D93">
            <v>38443</v>
          </cell>
          <cell r="AA93">
            <v>1492333.3333333333</v>
          </cell>
          <cell r="AB93">
            <v>1832056.2379375959</v>
          </cell>
        </row>
        <row r="94">
          <cell r="A94" t="str">
            <v>PCA3</v>
          </cell>
          <cell r="D94">
            <v>38473</v>
          </cell>
          <cell r="AA94">
            <v>1492333.3333333333</v>
          </cell>
          <cell r="AB94">
            <v>1832056.2379375959</v>
          </cell>
        </row>
        <row r="95">
          <cell r="A95" t="str">
            <v>PCA3</v>
          </cell>
          <cell r="D95">
            <v>38504</v>
          </cell>
          <cell r="AA95">
            <v>1492333.3333333333</v>
          </cell>
          <cell r="AB95">
            <v>1832056.2379375959</v>
          </cell>
        </row>
        <row r="96">
          <cell r="A96" t="str">
            <v>PCA4</v>
          </cell>
          <cell r="D96">
            <v>38534</v>
          </cell>
          <cell r="AA96">
            <v>1492333.3333333333</v>
          </cell>
          <cell r="AB96">
            <v>1556853.596153846</v>
          </cell>
        </row>
        <row r="97">
          <cell r="A97" t="str">
            <v>PCA4</v>
          </cell>
          <cell r="D97">
            <v>38565</v>
          </cell>
          <cell r="AA97">
            <v>1492333.3333333333</v>
          </cell>
          <cell r="AB97">
            <v>1556853.596153846</v>
          </cell>
        </row>
        <row r="98">
          <cell r="A98" t="str">
            <v>PCA4</v>
          </cell>
          <cell r="D98">
            <v>38596</v>
          </cell>
          <cell r="AA98">
            <v>1492333.3333333333</v>
          </cell>
          <cell r="AB98">
            <v>1556853.596153846</v>
          </cell>
        </row>
        <row r="99">
          <cell r="A99" t="str">
            <v>PCA4</v>
          </cell>
          <cell r="D99">
            <v>38626</v>
          </cell>
          <cell r="AA99">
            <v>1492333.3333333333</v>
          </cell>
          <cell r="AB99">
            <v>1556853.596153846</v>
          </cell>
        </row>
        <row r="100">
          <cell r="A100" t="str">
            <v>PCA4</v>
          </cell>
          <cell r="D100">
            <v>38657</v>
          </cell>
          <cell r="AA100">
            <v>1492333.3333333333</v>
          </cell>
          <cell r="AB100">
            <v>1556853.596153846</v>
          </cell>
        </row>
        <row r="101">
          <cell r="A101" t="str">
            <v>PCA4</v>
          </cell>
          <cell r="D101">
            <v>38687</v>
          </cell>
          <cell r="AA101">
            <v>1492333.3333333333</v>
          </cell>
          <cell r="AB101">
            <v>1556853.596153846</v>
          </cell>
        </row>
        <row r="102">
          <cell r="A102" t="str">
            <v>PCA4</v>
          </cell>
          <cell r="D102">
            <v>38718</v>
          </cell>
          <cell r="AA102">
            <v>1717916.6666666667</v>
          </cell>
          <cell r="AB102">
            <v>1556853.5961538462</v>
          </cell>
        </row>
        <row r="103">
          <cell r="A103" t="str">
            <v>PCA4</v>
          </cell>
          <cell r="D103">
            <v>38749</v>
          </cell>
          <cell r="AA103">
            <v>1717916.6666666667</v>
          </cell>
          <cell r="AB103">
            <v>1556853.5961538462</v>
          </cell>
        </row>
        <row r="104">
          <cell r="A104" t="str">
            <v>PCA4</v>
          </cell>
          <cell r="D104">
            <v>38777</v>
          </cell>
          <cell r="AA104">
            <v>1717916.6666666667</v>
          </cell>
          <cell r="AB104">
            <v>1556853.5961538462</v>
          </cell>
        </row>
        <row r="105">
          <cell r="A105" t="str">
            <v>PCA4</v>
          </cell>
          <cell r="D105">
            <v>38808</v>
          </cell>
          <cell r="AA105">
            <v>1717916.6666666667</v>
          </cell>
          <cell r="AB105">
            <v>1556853.5961538462</v>
          </cell>
        </row>
        <row r="106">
          <cell r="A106" t="str">
            <v>PCA4</v>
          </cell>
          <cell r="D106">
            <v>38838</v>
          </cell>
          <cell r="AA106">
            <v>1717916.6666666667</v>
          </cell>
          <cell r="AB106">
            <v>1556853.5961538462</v>
          </cell>
        </row>
        <row r="107">
          <cell r="A107" t="str">
            <v>PCA4</v>
          </cell>
          <cell r="D107">
            <v>38869</v>
          </cell>
          <cell r="AA107">
            <v>1717916.6666666667</v>
          </cell>
          <cell r="AB107">
            <v>1556853.5961538462</v>
          </cell>
        </row>
        <row r="108">
          <cell r="A108" t="str">
            <v>PCA5</v>
          </cell>
          <cell r="D108">
            <v>38899</v>
          </cell>
          <cell r="AA108">
            <v>1717916.6666666667</v>
          </cell>
          <cell r="AB108">
            <v>1428617.02991453</v>
          </cell>
        </row>
        <row r="109">
          <cell r="A109" t="str">
            <v>PCA5</v>
          </cell>
          <cell r="D109">
            <v>38930</v>
          </cell>
          <cell r="AA109">
            <v>1717916.6666666667</v>
          </cell>
          <cell r="AB109">
            <v>1428617.02991453</v>
          </cell>
        </row>
        <row r="110">
          <cell r="A110" t="str">
            <v>PCA5</v>
          </cell>
          <cell r="D110">
            <v>38961</v>
          </cell>
          <cell r="AA110">
            <v>1717916.6666666667</v>
          </cell>
          <cell r="AB110">
            <v>1428617.02991453</v>
          </cell>
        </row>
        <row r="111">
          <cell r="A111" t="str">
            <v>PCA5</v>
          </cell>
          <cell r="D111">
            <v>38991</v>
          </cell>
          <cell r="AA111">
            <v>1717916.6666666667</v>
          </cell>
          <cell r="AB111">
            <v>1428617.02991453</v>
          </cell>
        </row>
        <row r="112">
          <cell r="A112" t="str">
            <v>PCA5</v>
          </cell>
          <cell r="D112">
            <v>39022</v>
          </cell>
          <cell r="AA112">
            <v>1717916.6666666667</v>
          </cell>
          <cell r="AB112">
            <v>1428617.02991453</v>
          </cell>
        </row>
        <row r="113">
          <cell r="A113" t="str">
            <v>PCA5</v>
          </cell>
          <cell r="D113">
            <v>39052</v>
          </cell>
          <cell r="AA113">
            <v>1717916.6666666667</v>
          </cell>
          <cell r="AB113">
            <v>1428617.02991453</v>
          </cell>
        </row>
        <row r="114">
          <cell r="A114" t="str">
            <v>PCA6</v>
          </cell>
          <cell r="D114">
            <v>39083</v>
          </cell>
          <cell r="AA114">
            <v>2028583.333333333</v>
          </cell>
          <cell r="AB114">
            <v>1290107.9611248989</v>
          </cell>
        </row>
        <row r="115">
          <cell r="A115" t="str">
            <v>PCA6</v>
          </cell>
          <cell r="D115">
            <v>39114</v>
          </cell>
          <cell r="AA115">
            <v>2028583.333333333</v>
          </cell>
          <cell r="AB115">
            <v>1293654.4871794893</v>
          </cell>
        </row>
        <row r="116">
          <cell r="A116" t="str">
            <v>PCA6</v>
          </cell>
          <cell r="D116">
            <v>39142</v>
          </cell>
          <cell r="AA116">
            <v>2028583.333333333</v>
          </cell>
          <cell r="AB116">
            <v>1293654.4871794893</v>
          </cell>
        </row>
        <row r="117">
          <cell r="A117" t="str">
            <v>PCA6</v>
          </cell>
          <cell r="D117">
            <v>39173</v>
          </cell>
          <cell r="AA117">
            <v>2028583.333333333</v>
          </cell>
          <cell r="AB117">
            <v>1293654.4871794893</v>
          </cell>
        </row>
        <row r="118">
          <cell r="A118" t="str">
            <v>PCA6</v>
          </cell>
          <cell r="D118">
            <v>39203</v>
          </cell>
          <cell r="AA118">
            <v>2028583.333333333</v>
          </cell>
          <cell r="AB118">
            <v>1293654.4871794893</v>
          </cell>
        </row>
        <row r="119">
          <cell r="A119" t="str">
            <v>PCA6</v>
          </cell>
          <cell r="D119">
            <v>39234</v>
          </cell>
          <cell r="AA119">
            <v>2028583.333333333</v>
          </cell>
          <cell r="AB119">
            <v>1293654.4871794893</v>
          </cell>
        </row>
        <row r="120">
          <cell r="A120" t="str">
            <v>PCA6</v>
          </cell>
          <cell r="D120">
            <v>39264</v>
          </cell>
          <cell r="AA120">
            <v>2028583.333333333</v>
          </cell>
          <cell r="AB120">
            <v>1293654.4871794893</v>
          </cell>
        </row>
        <row r="121">
          <cell r="A121" t="str">
            <v>PCA6</v>
          </cell>
          <cell r="D121">
            <v>39295</v>
          </cell>
          <cell r="AA121">
            <v>2028583.333333333</v>
          </cell>
          <cell r="AB121">
            <v>1293654.4871794893</v>
          </cell>
        </row>
        <row r="122">
          <cell r="A122" t="str">
            <v>PCA6</v>
          </cell>
          <cell r="D122">
            <v>39326</v>
          </cell>
          <cell r="AA122">
            <v>2028583.333333333</v>
          </cell>
          <cell r="AB122">
            <v>1293654.4871794893</v>
          </cell>
        </row>
        <row r="123">
          <cell r="A123" t="str">
            <v>PCA6</v>
          </cell>
          <cell r="D123">
            <v>39356</v>
          </cell>
          <cell r="AA123">
            <v>2028583.333333333</v>
          </cell>
          <cell r="AB123">
            <v>1293654.4871794893</v>
          </cell>
        </row>
        <row r="124">
          <cell r="A124" t="str">
            <v>PCA6</v>
          </cell>
          <cell r="D124">
            <v>39387</v>
          </cell>
          <cell r="AA124">
            <v>2028583.333333333</v>
          </cell>
          <cell r="AB124">
            <v>1293654.4871794893</v>
          </cell>
        </row>
        <row r="125">
          <cell r="A125" t="str">
            <v>PCA6</v>
          </cell>
          <cell r="D125">
            <v>39417</v>
          </cell>
          <cell r="AA125">
            <v>2028583.333333333</v>
          </cell>
          <cell r="AB125">
            <v>1293654.4871794893</v>
          </cell>
        </row>
        <row r="126">
          <cell r="A126" t="str">
            <v>PCA7</v>
          </cell>
          <cell r="D126">
            <v>39448</v>
          </cell>
          <cell r="AA126">
            <v>2356000</v>
          </cell>
          <cell r="AB126">
            <v>1069694.0897435911</v>
          </cell>
        </row>
        <row r="127">
          <cell r="A127" t="str">
            <v>PCA7</v>
          </cell>
          <cell r="D127">
            <v>39479</v>
          </cell>
          <cell r="AA127">
            <v>2356000</v>
          </cell>
          <cell r="AB127">
            <v>1069694.0897435911</v>
          </cell>
        </row>
        <row r="128">
          <cell r="A128" t="str">
            <v>PCA7</v>
          </cell>
          <cell r="D128">
            <v>39508</v>
          </cell>
          <cell r="AA128">
            <v>2356000</v>
          </cell>
          <cell r="AB128">
            <v>1069694.0897435911</v>
          </cell>
        </row>
        <row r="129">
          <cell r="A129" t="str">
            <v>PCA7</v>
          </cell>
          <cell r="D129">
            <v>39539</v>
          </cell>
          <cell r="AA129">
            <v>2356000</v>
          </cell>
          <cell r="AB129">
            <v>1069694.0897435911</v>
          </cell>
        </row>
        <row r="130">
          <cell r="A130" t="str">
            <v>PCA7</v>
          </cell>
          <cell r="D130">
            <v>39569</v>
          </cell>
          <cell r="AA130">
            <v>2356000</v>
          </cell>
          <cell r="AB130">
            <v>1069694.0897435911</v>
          </cell>
        </row>
        <row r="131">
          <cell r="A131" t="str">
            <v>PCA7</v>
          </cell>
          <cell r="D131">
            <v>39600</v>
          </cell>
          <cell r="AA131">
            <v>2356000</v>
          </cell>
          <cell r="AB131">
            <v>1069694.0897435911</v>
          </cell>
        </row>
        <row r="132">
          <cell r="A132" t="str">
            <v>PCA7</v>
          </cell>
          <cell r="D132">
            <v>39630</v>
          </cell>
          <cell r="AA132">
            <v>2356000</v>
          </cell>
          <cell r="AB132">
            <v>1069694.0897435911</v>
          </cell>
        </row>
        <row r="133">
          <cell r="A133" t="str">
            <v>PCA7</v>
          </cell>
          <cell r="D133">
            <v>39661</v>
          </cell>
          <cell r="AA133">
            <v>2356000</v>
          </cell>
          <cell r="AB133">
            <v>1069694.0897435911</v>
          </cell>
        </row>
        <row r="134">
          <cell r="A134" t="str">
            <v>PCA7</v>
          </cell>
          <cell r="D134">
            <v>39692</v>
          </cell>
          <cell r="AA134">
            <v>2356000</v>
          </cell>
          <cell r="AB134">
            <v>1069694.0897435911</v>
          </cell>
        </row>
        <row r="135">
          <cell r="A135" t="str">
            <v>PCA7</v>
          </cell>
          <cell r="D135">
            <v>39722</v>
          </cell>
          <cell r="AA135">
            <v>2356000</v>
          </cell>
          <cell r="AB135">
            <v>1069694.0897435911</v>
          </cell>
        </row>
        <row r="136">
          <cell r="A136" t="str">
            <v>PCA7</v>
          </cell>
          <cell r="D136">
            <v>39753</v>
          </cell>
          <cell r="AA136">
            <v>2356000</v>
          </cell>
          <cell r="AB136">
            <v>1069694.0897435911</v>
          </cell>
        </row>
        <row r="137">
          <cell r="A137" t="str">
            <v>PCA7</v>
          </cell>
          <cell r="D137">
            <v>39783</v>
          </cell>
          <cell r="AA137">
            <v>2356000</v>
          </cell>
          <cell r="AB137">
            <v>1069694.0897435911</v>
          </cell>
        </row>
        <row r="138">
          <cell r="A138" t="str">
            <v>PCA8</v>
          </cell>
          <cell r="D138">
            <v>39814</v>
          </cell>
          <cell r="AA138">
            <v>2723000</v>
          </cell>
          <cell r="AB138">
            <v>810266.24358974502</v>
          </cell>
        </row>
        <row r="139">
          <cell r="A139" t="str">
            <v>PCA8</v>
          </cell>
          <cell r="D139">
            <v>39845</v>
          </cell>
          <cell r="AA139">
            <v>2723000</v>
          </cell>
          <cell r="AB139">
            <v>810266.24358974502</v>
          </cell>
        </row>
        <row r="140">
          <cell r="A140" t="str">
            <v>PCA8</v>
          </cell>
          <cell r="D140">
            <v>39873</v>
          </cell>
          <cell r="AA140">
            <v>2723000</v>
          </cell>
          <cell r="AB140">
            <v>810266.24358974502</v>
          </cell>
        </row>
        <row r="141">
          <cell r="A141" t="str">
            <v>PCA8</v>
          </cell>
          <cell r="D141">
            <v>39904</v>
          </cell>
          <cell r="AA141">
            <v>2723000</v>
          </cell>
          <cell r="AB141">
            <v>810266.24358974502</v>
          </cell>
        </row>
        <row r="142">
          <cell r="A142" t="str">
            <v>PCA8</v>
          </cell>
          <cell r="D142">
            <v>39934</v>
          </cell>
          <cell r="AA142">
            <v>2723000</v>
          </cell>
          <cell r="AB142">
            <v>810266.24358974502</v>
          </cell>
        </row>
        <row r="143">
          <cell r="A143" t="str">
            <v>PCA8</v>
          </cell>
          <cell r="D143">
            <v>39965</v>
          </cell>
          <cell r="AA143">
            <v>2723000</v>
          </cell>
          <cell r="AB143">
            <v>810266.24358974502</v>
          </cell>
        </row>
        <row r="144">
          <cell r="A144" t="str">
            <v>PCA8</v>
          </cell>
          <cell r="D144">
            <v>39995</v>
          </cell>
          <cell r="AA144">
            <v>2723000</v>
          </cell>
          <cell r="AB144">
            <v>810266.24358974502</v>
          </cell>
        </row>
        <row r="145">
          <cell r="A145" t="str">
            <v>PCA8</v>
          </cell>
          <cell r="D145">
            <v>40026</v>
          </cell>
          <cell r="AA145">
            <v>2723000</v>
          </cell>
          <cell r="AB145">
            <v>810266.24358974502</v>
          </cell>
        </row>
        <row r="146">
          <cell r="A146" t="str">
            <v>PCA8</v>
          </cell>
          <cell r="D146">
            <v>40057</v>
          </cell>
          <cell r="AA146">
            <v>2723000</v>
          </cell>
          <cell r="AB146">
            <v>810266.24358974502</v>
          </cell>
        </row>
        <row r="147">
          <cell r="A147" t="str">
            <v>PCA8</v>
          </cell>
          <cell r="D147">
            <v>40087</v>
          </cell>
          <cell r="AA147">
            <v>2723000</v>
          </cell>
          <cell r="AB147">
            <v>810266.24358974502</v>
          </cell>
        </row>
        <row r="148">
          <cell r="A148" t="str">
            <v>PCA8</v>
          </cell>
          <cell r="D148">
            <v>40118</v>
          </cell>
          <cell r="AA148">
            <v>2723000</v>
          </cell>
          <cell r="AB148">
            <v>810266.24358974502</v>
          </cell>
        </row>
        <row r="149">
          <cell r="A149" t="str">
            <v>PCA8</v>
          </cell>
          <cell r="D149">
            <v>40148</v>
          </cell>
          <cell r="AA149">
            <v>2723000</v>
          </cell>
          <cell r="AB149">
            <v>810266.24358974502</v>
          </cell>
        </row>
        <row r="150">
          <cell r="A150" t="str">
            <v>PCA9</v>
          </cell>
          <cell r="D150">
            <v>40179</v>
          </cell>
          <cell r="AA150">
            <v>3127750</v>
          </cell>
          <cell r="AB150">
            <v>511415.53846153949</v>
          </cell>
        </row>
        <row r="151">
          <cell r="A151" t="str">
            <v>PCA9</v>
          </cell>
          <cell r="D151">
            <v>40210</v>
          </cell>
          <cell r="AA151">
            <v>3127750</v>
          </cell>
          <cell r="AB151">
            <v>511415.53846153949</v>
          </cell>
        </row>
        <row r="152">
          <cell r="A152" t="str">
            <v>PCA9</v>
          </cell>
          <cell r="D152">
            <v>40238</v>
          </cell>
          <cell r="AA152">
            <v>3127750</v>
          </cell>
          <cell r="AB152">
            <v>511415.53846153949</v>
          </cell>
        </row>
        <row r="153">
          <cell r="A153" t="str">
            <v>PCA9</v>
          </cell>
          <cell r="D153">
            <v>40269</v>
          </cell>
          <cell r="AA153">
            <v>3127750</v>
          </cell>
          <cell r="AB153">
            <v>511415.53846153949</v>
          </cell>
        </row>
        <row r="154">
          <cell r="A154" t="str">
            <v>PCA9</v>
          </cell>
          <cell r="D154">
            <v>40299</v>
          </cell>
          <cell r="AA154">
            <v>3127750</v>
          </cell>
          <cell r="AB154">
            <v>511415.53846153949</v>
          </cell>
        </row>
        <row r="155">
          <cell r="A155" t="str">
            <v>PCA9</v>
          </cell>
          <cell r="D155">
            <v>40330</v>
          </cell>
          <cell r="AA155">
            <v>3127750</v>
          </cell>
          <cell r="AB155">
            <v>511415.53846153949</v>
          </cell>
        </row>
        <row r="156">
          <cell r="A156" t="str">
            <v>PCA9</v>
          </cell>
          <cell r="D156">
            <v>40360</v>
          </cell>
          <cell r="AA156">
            <v>3127750</v>
          </cell>
          <cell r="AB156">
            <v>511415.53846153949</v>
          </cell>
        </row>
        <row r="157">
          <cell r="A157" t="str">
            <v>PCA9</v>
          </cell>
          <cell r="D157">
            <v>40391</v>
          </cell>
          <cell r="AA157">
            <v>3127750</v>
          </cell>
          <cell r="AB157">
            <v>511415.53846153949</v>
          </cell>
        </row>
        <row r="158">
          <cell r="A158" t="str">
            <v>PCA9</v>
          </cell>
          <cell r="D158">
            <v>40422</v>
          </cell>
          <cell r="AA158">
            <v>3127750</v>
          </cell>
          <cell r="AB158">
            <v>511415.53846153949</v>
          </cell>
        </row>
        <row r="159">
          <cell r="A159" t="str">
            <v>PCA9</v>
          </cell>
          <cell r="D159">
            <v>40452</v>
          </cell>
          <cell r="AA159">
            <v>3127750</v>
          </cell>
          <cell r="AB159">
            <v>511415.53846153949</v>
          </cell>
        </row>
        <row r="160">
          <cell r="A160" t="str">
            <v>PCA9</v>
          </cell>
          <cell r="D160">
            <v>40483</v>
          </cell>
          <cell r="AA160">
            <v>3127750</v>
          </cell>
          <cell r="AB160">
            <v>511415.53846153949</v>
          </cell>
        </row>
        <row r="161">
          <cell r="A161" t="str">
            <v>PCA9</v>
          </cell>
          <cell r="D161">
            <v>40513</v>
          </cell>
          <cell r="AA161">
            <v>3127750</v>
          </cell>
          <cell r="AB161">
            <v>511415.53846153949</v>
          </cell>
        </row>
        <row r="162">
          <cell r="A162" t="str">
            <v>PCA10</v>
          </cell>
          <cell r="D162">
            <v>40544</v>
          </cell>
          <cell r="AA162">
            <v>3385750</v>
          </cell>
          <cell r="AB162">
            <v>177837.32692307807</v>
          </cell>
        </row>
        <row r="163">
          <cell r="A163" t="str">
            <v>PCA10</v>
          </cell>
          <cell r="D163">
            <v>40575</v>
          </cell>
          <cell r="AA163">
            <v>3385750</v>
          </cell>
          <cell r="AB163">
            <v>177837.32692307807</v>
          </cell>
        </row>
        <row r="164">
          <cell r="A164" t="str">
            <v>PCA10</v>
          </cell>
          <cell r="D164">
            <v>40603</v>
          </cell>
          <cell r="AA164">
            <v>3385750</v>
          </cell>
          <cell r="AB164">
            <v>177837.32692307807</v>
          </cell>
        </row>
        <row r="165">
          <cell r="A165" t="str">
            <v>PCA10</v>
          </cell>
          <cell r="D165">
            <v>40634</v>
          </cell>
          <cell r="AA165">
            <v>3385750</v>
          </cell>
          <cell r="AB165">
            <v>177837.32692307807</v>
          </cell>
        </row>
        <row r="166">
          <cell r="A166" t="str">
            <v>PCA10</v>
          </cell>
          <cell r="D166">
            <v>40664</v>
          </cell>
          <cell r="AA166">
            <v>3385750</v>
          </cell>
          <cell r="AB166">
            <v>177837.32692307807</v>
          </cell>
        </row>
        <row r="167">
          <cell r="A167" t="str">
            <v>PCA10</v>
          </cell>
          <cell r="D167">
            <v>40695</v>
          </cell>
          <cell r="AA167">
            <v>3385750</v>
          </cell>
          <cell r="AB167">
            <v>177837.32692307807</v>
          </cell>
        </row>
        <row r="168">
          <cell r="A168" t="str">
            <v>PCA10</v>
          </cell>
          <cell r="D168">
            <v>40725</v>
          </cell>
          <cell r="AA168">
            <v>3385750</v>
          </cell>
          <cell r="AB168">
            <v>177837.32692307807</v>
          </cell>
        </row>
        <row r="169">
          <cell r="A169" t="str">
            <v>PCA10</v>
          </cell>
          <cell r="D169">
            <v>40756</v>
          </cell>
          <cell r="AA169">
            <v>3385750</v>
          </cell>
          <cell r="AB169">
            <v>177837.32692307807</v>
          </cell>
        </row>
        <row r="170">
          <cell r="A170" t="str">
            <v>PCA10</v>
          </cell>
          <cell r="D170">
            <v>40787</v>
          </cell>
          <cell r="AA170">
            <v>3385750</v>
          </cell>
          <cell r="AB170">
            <v>177837.32692307807</v>
          </cell>
        </row>
        <row r="171">
          <cell r="A171" t="str">
            <v>PCA10</v>
          </cell>
          <cell r="D171">
            <v>40817</v>
          </cell>
          <cell r="AA171">
            <v>3385750</v>
          </cell>
          <cell r="AB171">
            <v>177837.32692307807</v>
          </cell>
        </row>
        <row r="172">
          <cell r="A172" t="str">
            <v>PCA10</v>
          </cell>
          <cell r="D172">
            <v>40848</v>
          </cell>
          <cell r="AA172">
            <v>3385750</v>
          </cell>
          <cell r="AB172">
            <v>177837.32692307807</v>
          </cell>
        </row>
        <row r="173">
          <cell r="A173" t="str">
            <v>PCA10</v>
          </cell>
          <cell r="D173">
            <v>40878</v>
          </cell>
          <cell r="AA173">
            <v>3385750</v>
          </cell>
          <cell r="AB173">
            <v>177837.32692307807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EWC"/>
      <sheetName val="ERB"/>
      <sheetName val="GWC"/>
      <sheetName val="GRB"/>
      <sheetName val="BS"/>
      <sheetName val="BS C&amp;L"/>
      <sheetName val="Recon Rgltry to Fin BS"/>
      <sheetName val="Recon"/>
      <sheetName val="Recon (2)"/>
      <sheetName val="Recon (3)"/>
      <sheetName val="Recon (3) Detail"/>
      <sheetName val="200309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D5" t="str">
            <v>Yes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tatements"/>
      <sheetName val="General Inputs"/>
      <sheetName val="Revenue Calculation"/>
      <sheetName val="Expenses"/>
      <sheetName val="Major Maint"/>
      <sheetName val="FFH Fees"/>
      <sheetName val="Generation &amp; Fuel"/>
      <sheetName val="Error Checks &amp; Notes"/>
      <sheetName val="Depreciation"/>
      <sheetName val="CapEx"/>
      <sheetName val="Links to Notes"/>
      <sheetName val="2009 O&amp;M Budget"/>
      <sheetName val="MFGS Insurance Costs"/>
      <sheetName val="MFgS Prop Tax Est (2)"/>
      <sheetName val="Variable Gas Transport Inputs"/>
      <sheetName val="Fixed Gas Transport"/>
      <sheetName val="Cost Report"/>
      <sheetName val="Working Capital true up"/>
      <sheetName val="Dec 2008 Actuals"/>
      <sheetName val="MFGS Capital"/>
    </sheetNames>
    <sheetDataSet>
      <sheetData sheetId="0" refreshError="1"/>
      <sheetData sheetId="1" refreshError="1">
        <row r="3">
          <cell r="E3">
            <v>39600</v>
          </cell>
        </row>
        <row r="17">
          <cell r="E17">
            <v>293</v>
          </cell>
        </row>
      </sheetData>
      <sheetData sheetId="2" refreshError="1">
        <row r="3">
          <cell r="J3">
            <v>0.46030000000000004</v>
          </cell>
        </row>
        <row r="8">
          <cell r="F8">
            <v>7.0000000000000007E-2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>
            <v>240690000</v>
          </cell>
        </row>
        <row r="4">
          <cell r="B4">
            <v>1193910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tatements"/>
      <sheetName val="General Inputs"/>
      <sheetName val="Revenue Calculation"/>
      <sheetName val="Expenses"/>
      <sheetName val="Major Maint"/>
      <sheetName val="Generation &amp; Fuel"/>
      <sheetName val="Depreciation"/>
      <sheetName val="CapEx"/>
      <sheetName val="Constr. Cash Flow"/>
      <sheetName val="Error Checks &amp; Notes"/>
      <sheetName val="Links to Notes"/>
    </sheetNames>
    <sheetDataSet>
      <sheetData sheetId="0" refreshError="1"/>
      <sheetData sheetId="1" refreshError="1">
        <row r="3">
          <cell r="E3">
            <v>38899</v>
          </cell>
        </row>
        <row r="4">
          <cell r="E4">
            <v>39134</v>
          </cell>
          <cell r="I4">
            <v>0.5</v>
          </cell>
        </row>
        <row r="5">
          <cell r="E5">
            <v>10</v>
          </cell>
          <cell r="I5" t="str">
            <v>Yes</v>
          </cell>
        </row>
        <row r="6">
          <cell r="E6">
            <v>8</v>
          </cell>
          <cell r="I6" t="str">
            <v>Yes</v>
          </cell>
        </row>
        <row r="8">
          <cell r="I8" t="str">
            <v>Max</v>
          </cell>
        </row>
        <row r="9">
          <cell r="E9">
            <v>252</v>
          </cell>
          <cell r="I9" t="str">
            <v>Levelized</v>
          </cell>
        </row>
        <row r="10">
          <cell r="E10">
            <v>25</v>
          </cell>
        </row>
        <row r="11">
          <cell r="E11">
            <v>6960</v>
          </cell>
        </row>
        <row r="12">
          <cell r="E12">
            <v>8630</v>
          </cell>
        </row>
        <row r="14">
          <cell r="E14">
            <v>11325.08</v>
          </cell>
        </row>
        <row r="15">
          <cell r="E15">
            <v>21336</v>
          </cell>
        </row>
        <row r="19">
          <cell r="E19">
            <v>0.35</v>
          </cell>
        </row>
        <row r="20">
          <cell r="E20">
            <v>1.5299999999999999E-2</v>
          </cell>
        </row>
        <row r="21">
          <cell r="E21">
            <v>7.4999999999999997E-2</v>
          </cell>
        </row>
        <row r="22">
          <cell r="E22">
            <v>1</v>
          </cell>
        </row>
        <row r="23">
          <cell r="E23">
            <v>0.85</v>
          </cell>
        </row>
        <row r="24">
          <cell r="E24">
            <v>0.50209999999999999</v>
          </cell>
        </row>
        <row r="26">
          <cell r="E26">
            <v>160000000</v>
          </cell>
        </row>
        <row r="27">
          <cell r="E27">
            <v>0.15020845833333332</v>
          </cell>
        </row>
        <row r="30">
          <cell r="E30">
            <v>260000000</v>
          </cell>
        </row>
        <row r="39">
          <cell r="E39">
            <v>1.0212765957446808</v>
          </cell>
          <cell r="F39">
            <v>1.043478260869565</v>
          </cell>
          <cell r="G39">
            <v>1.0666666666666664</v>
          </cell>
          <cell r="H39">
            <v>1.0909090909090906</v>
          </cell>
          <cell r="I39">
            <v>1.1034482758620687</v>
          </cell>
          <cell r="J39">
            <v>1.1294117647058821</v>
          </cell>
          <cell r="K39">
            <v>1.1566265060240963</v>
          </cell>
          <cell r="L39">
            <v>1.1707317073170731</v>
          </cell>
          <cell r="M39">
            <v>1.1999999999999997</v>
          </cell>
          <cell r="N39">
            <v>1.2151898734177213</v>
          </cell>
          <cell r="O39">
            <v>1.2467532467532465</v>
          </cell>
          <cell r="P39">
            <v>1.2631578947368418</v>
          </cell>
          <cell r="Q39">
            <v>1.2972972972972969</v>
          </cell>
          <cell r="R39">
            <v>1.3150684931506846</v>
          </cell>
          <cell r="S39">
            <v>1.333333333333333</v>
          </cell>
          <cell r="T39">
            <v>1.3714285714285712</v>
          </cell>
          <cell r="U39">
            <v>1.3913043478260869</v>
          </cell>
          <cell r="V39">
            <v>1.4117647058823528</v>
          </cell>
          <cell r="W39">
            <v>1.4545454545454544</v>
          </cell>
          <cell r="X39">
            <v>1.4769230769230766</v>
          </cell>
          <cell r="Y39">
            <v>1.4999999999999996</v>
          </cell>
          <cell r="Z39">
            <v>1.5483870967741931</v>
          </cell>
          <cell r="AA39">
            <v>1.5737704918032782</v>
          </cell>
          <cell r="AB39">
            <v>1.5999999999999994</v>
          </cell>
          <cell r="AC39">
            <v>1.655172413793103</v>
          </cell>
          <cell r="AD39">
            <v>1.6842105263157892</v>
          </cell>
          <cell r="AE39">
            <v>1.7142857142857135</v>
          </cell>
          <cell r="AF39">
            <v>1.7454545454545449</v>
          </cell>
        </row>
      </sheetData>
      <sheetData sheetId="2" refreshError="1">
        <row r="3">
          <cell r="I3">
            <v>0.44130000000000003</v>
          </cell>
        </row>
        <row r="6">
          <cell r="I6">
            <v>55657087.107978344</v>
          </cell>
        </row>
        <row r="8">
          <cell r="I8">
            <v>104.32744278665496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B2">
            <v>120000000</v>
          </cell>
        </row>
        <row r="7">
          <cell r="B7">
            <v>780108.63525000005</v>
          </cell>
        </row>
        <row r="8">
          <cell r="B8">
            <v>2135000</v>
          </cell>
        </row>
        <row r="23">
          <cell r="B23">
            <v>1543634.5770198947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335752.08906329999</v>
          </cell>
        </row>
        <row r="27">
          <cell r="B27">
            <v>126120750.3013332</v>
          </cell>
        </row>
        <row r="32">
          <cell r="B32">
            <v>120000000</v>
          </cell>
        </row>
        <row r="33">
          <cell r="B33">
            <v>100000000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roperty Taxes Project XYZ"/>
      <sheetName val="Assumptions Project XYZ"/>
      <sheetName val="Sharon's Worksheet"/>
    </sheetNames>
    <sheetDataSet>
      <sheetData sheetId="0"/>
      <sheetData sheetId="1"/>
      <sheetData sheetId="2">
        <row r="1">
          <cell r="A1" t="str">
            <v>WH Expansion Project</v>
          </cell>
        </row>
        <row r="4">
          <cell r="C4">
            <v>92000000</v>
          </cell>
        </row>
        <row r="5">
          <cell r="C5">
            <v>15400000</v>
          </cell>
        </row>
      </sheetData>
      <sheetData sheetId="3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General Inputs"/>
      <sheetName val="Financial Statements"/>
      <sheetName val="Revenue Calculation"/>
      <sheetName val="Expenses"/>
      <sheetName val="Generation &amp; Fuel &amp; RECs"/>
      <sheetName val="Depreciation"/>
      <sheetName val="Budget-Updated"/>
      <sheetName val="Data----&gt;"/>
      <sheetName val="Capital Budget"/>
      <sheetName val="WTG Supply Agmt"/>
      <sheetName val="Exchange Hist"/>
      <sheetName val="PSE - WR Payment Schedule"/>
      <sheetName val="RES FINAL BOP"/>
      <sheetName val="Contingency"/>
      <sheetName val="Start-up Costs"/>
      <sheetName val="Property Tax Worksheet"/>
    </sheetNames>
    <sheetDataSet>
      <sheetData sheetId="0" refreshError="1"/>
      <sheetData sheetId="1">
        <row r="9">
          <cell r="E9">
            <v>44</v>
          </cell>
        </row>
        <row r="10">
          <cell r="E10">
            <v>2</v>
          </cell>
        </row>
        <row r="11">
          <cell r="E11">
            <v>22</v>
          </cell>
        </row>
        <row r="12">
          <cell r="E12">
            <v>44</v>
          </cell>
        </row>
        <row r="13">
          <cell r="E13">
            <v>0.23799999999999999</v>
          </cell>
        </row>
        <row r="20">
          <cell r="E20">
            <v>6.5000000000000002E-2</v>
          </cell>
        </row>
        <row r="21">
          <cell r="E21">
            <v>1.4999999999999999E-2</v>
          </cell>
        </row>
        <row r="29">
          <cell r="E29">
            <v>10</v>
          </cell>
        </row>
        <row r="36">
          <cell r="E36">
            <v>2.5000000000000001E-2</v>
          </cell>
        </row>
        <row r="40">
          <cell r="E40">
            <v>1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>
        <row r="35">
          <cell r="B35">
            <v>1264594.0502000002</v>
          </cell>
        </row>
        <row r="37">
          <cell r="B37">
            <v>84000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um.t"/>
      <sheetName val="Total Estimate Summary"/>
      <sheetName val="Cap Cost Detail"/>
      <sheetName val="(Engineering Detail)"/>
      <sheetName val="Estimate Data"/>
      <sheetName val="Acct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>
            <v>4110</v>
          </cell>
          <cell r="B1" t="str">
            <v>Equipment Demolition</v>
          </cell>
        </row>
        <row r="2">
          <cell r="A2">
            <v>4111</v>
          </cell>
          <cell r="B2" t="str">
            <v>Columns and Pressure Vessels</v>
          </cell>
        </row>
        <row r="3">
          <cell r="A3">
            <v>4112</v>
          </cell>
          <cell r="B3" t="str">
            <v>Heat Exchangers  (Type)</v>
          </cell>
        </row>
        <row r="4">
          <cell r="A4">
            <v>4113</v>
          </cell>
          <cell r="B4" t="str">
            <v>Fired Heaters  (Type)</v>
          </cell>
        </row>
        <row r="5">
          <cell r="A5">
            <v>4114</v>
          </cell>
          <cell r="B5" t="str">
            <v>Machinery  (Type)</v>
          </cell>
        </row>
        <row r="6">
          <cell r="A6">
            <v>4115</v>
          </cell>
          <cell r="B6" t="str">
            <v>Conveying Equipment</v>
          </cell>
        </row>
        <row r="7">
          <cell r="A7">
            <v>4116</v>
          </cell>
          <cell r="B7" t="str">
            <v>Filters and Separators</v>
          </cell>
        </row>
        <row r="8">
          <cell r="A8">
            <v>4117</v>
          </cell>
          <cell r="B8" t="str">
            <v>Special Equipment (Type)</v>
          </cell>
        </row>
        <row r="9">
          <cell r="A9">
            <v>4118</v>
          </cell>
          <cell r="B9" t="str">
            <v>Equipment Rigging</v>
          </cell>
        </row>
        <row r="10">
          <cell r="A10">
            <v>4119</v>
          </cell>
          <cell r="B10" t="str">
            <v>Testing and Inspection</v>
          </cell>
        </row>
        <row r="11">
          <cell r="A11">
            <v>4120</v>
          </cell>
          <cell r="B11" t="str">
            <v>Equipment Scaffolding</v>
          </cell>
        </row>
        <row r="12">
          <cell r="A12">
            <v>4121</v>
          </cell>
          <cell r="B12" t="str">
            <v>Material Handling</v>
          </cell>
        </row>
        <row r="13">
          <cell r="A13">
            <v>4130</v>
          </cell>
          <cell r="B13" t="str">
            <v>Pipe Demolition</v>
          </cell>
        </row>
        <row r="14">
          <cell r="A14">
            <v>4131</v>
          </cell>
          <cell r="B14" t="str">
            <v>Shop Fabricated Carbon Steel Piping</v>
          </cell>
        </row>
        <row r="15">
          <cell r="A15">
            <v>4132</v>
          </cell>
          <cell r="B15" t="str">
            <v>A/G Carbon Steel Pipe and Fittings - 2" and Under</v>
          </cell>
        </row>
        <row r="16">
          <cell r="A16">
            <v>4133</v>
          </cell>
          <cell r="B16" t="str">
            <v>Install A/G Carbon Steel Pipe Spools</v>
          </cell>
        </row>
        <row r="17">
          <cell r="A17">
            <v>4134</v>
          </cell>
          <cell r="B17" t="str">
            <v>A/G Carbon Steel Rack Pipe and Fittings - 2½" to 6"</v>
          </cell>
        </row>
        <row r="18">
          <cell r="A18">
            <v>4135</v>
          </cell>
          <cell r="B18" t="str">
            <v>A/G Carbon Steel Rack Pipe and Fittings - 8" to 12"</v>
          </cell>
        </row>
        <row r="19">
          <cell r="A19">
            <v>4136</v>
          </cell>
          <cell r="B19" t="str">
            <v>A/G Carbon Steel Rack Pipe and Fittings - 14" to 24"</v>
          </cell>
        </row>
        <row r="20">
          <cell r="A20">
            <v>4137</v>
          </cell>
          <cell r="B20" t="str">
            <v>A/G Carbon Steel Rack Pipe &amp; Fittings - 26" &amp; Larger</v>
          </cell>
        </row>
        <row r="21">
          <cell r="A21">
            <v>4138</v>
          </cell>
          <cell r="B21" t="str">
            <v>A/G Carbon Steel Non-Rack Pipe &amp; Fittings-2½"to6"</v>
          </cell>
        </row>
        <row r="22">
          <cell r="A22">
            <v>4139</v>
          </cell>
          <cell r="B22" t="str">
            <v>A/G Carbon Steel Non-Rack Pipe &amp; Fittings-8"to12"</v>
          </cell>
        </row>
        <row r="23">
          <cell r="A23">
            <v>4140</v>
          </cell>
          <cell r="B23" t="str">
            <v>A/G Carbon Steel Non-Rack Pipe &amp; Fittings-14"to24"</v>
          </cell>
        </row>
        <row r="24">
          <cell r="A24">
            <v>4141</v>
          </cell>
          <cell r="B24" t="str">
            <v>A/G Carbon Steel Non-Rack Pipe &amp; Fittings-26" &amp; Larger</v>
          </cell>
        </row>
        <row r="25">
          <cell r="A25">
            <v>4142</v>
          </cell>
          <cell r="B25" t="str">
            <v>Carbon Steel Valves - Screwed and Socketweld</v>
          </cell>
        </row>
        <row r="26">
          <cell r="A26">
            <v>4143</v>
          </cell>
          <cell r="B26" t="str">
            <v>Carbon Steel Valves - Flanged and Buttweld</v>
          </cell>
        </row>
        <row r="27">
          <cell r="A27">
            <v>4144</v>
          </cell>
          <cell r="B27" t="str">
            <v>Carbon Steel Piping Specialties</v>
          </cell>
        </row>
        <row r="28">
          <cell r="A28">
            <v>4145</v>
          </cell>
          <cell r="B28" t="str">
            <v>Field Fabricated Pipe Hangers and Misc Supports</v>
          </cell>
        </row>
        <row r="29">
          <cell r="A29">
            <v>4150</v>
          </cell>
          <cell r="B29" t="str">
            <v>Shop Fabricated Alloy Pipe</v>
          </cell>
        </row>
        <row r="30">
          <cell r="A30">
            <v>4151</v>
          </cell>
          <cell r="B30" t="str">
            <v>A/G Alloy Pipe and Fittings  - 2" and Under</v>
          </cell>
        </row>
        <row r="31">
          <cell r="A31">
            <v>4152</v>
          </cell>
          <cell r="B31" t="str">
            <v>Install A/G Alloy Pipe Spools</v>
          </cell>
        </row>
        <row r="32">
          <cell r="A32">
            <v>4153</v>
          </cell>
          <cell r="B32" t="str">
            <v>A/G Alloy Rack Pipe and Fittings - 2½" to 6"</v>
          </cell>
        </row>
        <row r="33">
          <cell r="A33">
            <v>4154</v>
          </cell>
          <cell r="B33" t="str">
            <v>A/G Alloy Rack Pipe and Fittings - 8" to 12"</v>
          </cell>
        </row>
        <row r="34">
          <cell r="A34">
            <v>4155</v>
          </cell>
          <cell r="B34" t="str">
            <v>A/G Alloy Rack Pipe and Fittings - 14" to 24"</v>
          </cell>
        </row>
        <row r="35">
          <cell r="A35">
            <v>4156</v>
          </cell>
          <cell r="B35" t="str">
            <v>A/G Alloy Rack Pipe and Fittings - 26" and Larger</v>
          </cell>
        </row>
        <row r="36">
          <cell r="A36">
            <v>4157</v>
          </cell>
          <cell r="B36" t="str">
            <v>A/G Alloy Non-Rack Pipe and Fittings - 2½" to 6"</v>
          </cell>
        </row>
        <row r="37">
          <cell r="A37">
            <v>4158</v>
          </cell>
          <cell r="B37" t="str">
            <v>A/G Alloy Non-Rack Pipe and Fittings - 8" to 12"</v>
          </cell>
        </row>
        <row r="38">
          <cell r="A38">
            <v>4159</v>
          </cell>
          <cell r="B38" t="str">
            <v>A/G Alloy Non-Rack Pipe and Fittings - 14" to 24"</v>
          </cell>
        </row>
        <row r="39">
          <cell r="A39">
            <v>4160</v>
          </cell>
          <cell r="B39" t="str">
            <v>A/G Alloy Non-Rack Pipe and Fittings - 26" &amp; Larger</v>
          </cell>
        </row>
        <row r="40">
          <cell r="A40">
            <v>4161</v>
          </cell>
          <cell r="B40" t="str">
            <v>Alloy Valves - Screwed and Socketweld</v>
          </cell>
        </row>
        <row r="41">
          <cell r="A41">
            <v>4162</v>
          </cell>
          <cell r="B41" t="str">
            <v>Alloy Valves - Flanged and Buttweld</v>
          </cell>
        </row>
        <row r="42">
          <cell r="A42">
            <v>4163</v>
          </cell>
          <cell r="B42" t="str">
            <v>Alloy Piping Specialties</v>
          </cell>
        </row>
        <row r="43">
          <cell r="A43">
            <v>4164</v>
          </cell>
          <cell r="B43" t="str">
            <v>Underground Carbon Steel Pipe and Fittings</v>
          </cell>
        </row>
        <row r="44">
          <cell r="A44">
            <v>4165</v>
          </cell>
          <cell r="B44" t="str">
            <v>Steam Tracing</v>
          </cell>
        </row>
        <row r="45">
          <cell r="A45">
            <v>4166</v>
          </cell>
          <cell r="B45" t="str">
            <v>Revamp and Tie-In Material and Labor</v>
          </cell>
        </row>
        <row r="46">
          <cell r="A46">
            <v>4167</v>
          </cell>
          <cell r="B46" t="str">
            <v>Hangers and Supports</v>
          </cell>
        </row>
        <row r="47">
          <cell r="A47">
            <v>4168</v>
          </cell>
          <cell r="B47" t="str">
            <v>Bolts and Gaskets</v>
          </cell>
        </row>
        <row r="48">
          <cell r="A48">
            <v>4169</v>
          </cell>
          <cell r="B48" t="str">
            <v>Field Stress Relieving</v>
          </cell>
        </row>
        <row r="49">
          <cell r="A49">
            <v>4170</v>
          </cell>
          <cell r="B49" t="str">
            <v>Nondestructive Examination</v>
          </cell>
        </row>
        <row r="50">
          <cell r="A50">
            <v>4180</v>
          </cell>
          <cell r="B50" t="str">
            <v>Equipment Insulation (Hot)</v>
          </cell>
        </row>
        <row r="51">
          <cell r="A51">
            <v>4181</v>
          </cell>
          <cell r="B51" t="str">
            <v>Equipment Insulation (Cold)</v>
          </cell>
        </row>
        <row r="52">
          <cell r="A52">
            <v>4182</v>
          </cell>
          <cell r="B52" t="str">
            <v>Pipe Insulation (Hot)</v>
          </cell>
        </row>
        <row r="53">
          <cell r="A53">
            <v>4183</v>
          </cell>
          <cell r="B53" t="str">
            <v>Pipe Insulation (Cold)</v>
          </cell>
        </row>
        <row r="54">
          <cell r="A54">
            <v>4184</v>
          </cell>
          <cell r="B54" t="str">
            <v>Special Insulation</v>
          </cell>
        </row>
        <row r="55">
          <cell r="A55">
            <v>4185</v>
          </cell>
          <cell r="B55" t="str">
            <v>Duct Insulation</v>
          </cell>
        </row>
        <row r="56">
          <cell r="A56">
            <v>4186</v>
          </cell>
          <cell r="B56" t="str">
            <v>Asbestos Abatement</v>
          </cell>
        </row>
        <row r="57">
          <cell r="A57">
            <v>4195</v>
          </cell>
          <cell r="B57" t="str">
            <v>Testing and Inspection</v>
          </cell>
        </row>
        <row r="58">
          <cell r="A58">
            <v>4196</v>
          </cell>
          <cell r="B58" t="str">
            <v>Scaffolding</v>
          </cell>
        </row>
        <row r="59">
          <cell r="A59">
            <v>4197</v>
          </cell>
          <cell r="B59" t="str">
            <v>Material Handling</v>
          </cell>
        </row>
        <row r="60">
          <cell r="A60">
            <v>4198</v>
          </cell>
          <cell r="B60" t="str">
            <v>Labor Productivity Adjustments</v>
          </cell>
        </row>
        <row r="61">
          <cell r="A61">
            <v>4199</v>
          </cell>
          <cell r="B61" t="str">
            <v>Design Completion Allowance</v>
          </cell>
        </row>
        <row r="62">
          <cell r="A62">
            <v>4209</v>
          </cell>
          <cell r="B62" t="str">
            <v>Civil Demolition</v>
          </cell>
        </row>
        <row r="63">
          <cell r="A63">
            <v>4210</v>
          </cell>
          <cell r="B63" t="str">
            <v>Clearing and Grubbing</v>
          </cell>
        </row>
        <row r="64">
          <cell r="A64">
            <v>4211</v>
          </cell>
          <cell r="B64" t="str">
            <v>Stripping and Rough Grade</v>
          </cell>
        </row>
        <row r="65">
          <cell r="A65">
            <v>4212</v>
          </cell>
          <cell r="B65" t="str">
            <v>Dewatering</v>
          </cell>
        </row>
        <row r="66">
          <cell r="A66">
            <v>4213</v>
          </cell>
          <cell r="B66" t="str">
            <v>Excavation</v>
          </cell>
        </row>
        <row r="67">
          <cell r="A67">
            <v>4214</v>
          </cell>
          <cell r="B67" t="str">
            <v>Backfill</v>
          </cell>
        </row>
        <row r="68">
          <cell r="A68">
            <v>4215</v>
          </cell>
          <cell r="B68" t="str">
            <v>Shoring</v>
          </cell>
        </row>
        <row r="69">
          <cell r="A69">
            <v>4216</v>
          </cell>
          <cell r="B69" t="str">
            <v>Sheet Piling</v>
          </cell>
        </row>
        <row r="70">
          <cell r="A70">
            <v>4217</v>
          </cell>
          <cell r="B70" t="str">
            <v>Load Bearing Piles</v>
          </cell>
        </row>
        <row r="71">
          <cell r="A71">
            <v>4218</v>
          </cell>
          <cell r="B71" t="str">
            <v>Gravity Flow Underground Sewer Pipe - 12" &amp; Under</v>
          </cell>
        </row>
        <row r="72">
          <cell r="A72">
            <v>4219</v>
          </cell>
          <cell r="B72" t="str">
            <v>Gravity Flow Underground Sewer Pipe - 14" to 30"</v>
          </cell>
        </row>
        <row r="73">
          <cell r="A73">
            <v>4220</v>
          </cell>
          <cell r="B73" t="str">
            <v>Gravity Flow Underground Sewer Pipe - 32" to 60"</v>
          </cell>
        </row>
        <row r="74">
          <cell r="A74">
            <v>4221</v>
          </cell>
          <cell r="B74" t="str">
            <v>Gravity Flow Underground Sewer Pipe - 60" &amp; Larger</v>
          </cell>
        </row>
        <row r="75">
          <cell r="A75">
            <v>4222</v>
          </cell>
          <cell r="B75" t="str">
            <v>Utility Piping</v>
          </cell>
        </row>
        <row r="76">
          <cell r="A76">
            <v>4223</v>
          </cell>
          <cell r="B76" t="str">
            <v>Catchbasins and Manholes</v>
          </cell>
        </row>
        <row r="77">
          <cell r="A77">
            <v>4224</v>
          </cell>
          <cell r="B77" t="str">
            <v>Sub Base</v>
          </cell>
        </row>
        <row r="78">
          <cell r="A78">
            <v>4225</v>
          </cell>
          <cell r="B78" t="str">
            <v>Fine Grading</v>
          </cell>
        </row>
        <row r="79">
          <cell r="A79">
            <v>4226</v>
          </cell>
          <cell r="B79" t="str">
            <v>Slope Protection and Linings</v>
          </cell>
        </row>
        <row r="80">
          <cell r="A80">
            <v>4227</v>
          </cell>
          <cell r="B80" t="str">
            <v>Ponds, Canals, and Dikes</v>
          </cell>
        </row>
        <row r="81">
          <cell r="A81">
            <v>4228</v>
          </cell>
          <cell r="B81" t="str">
            <v>Fencing</v>
          </cell>
        </row>
        <row r="82">
          <cell r="A82">
            <v>4229</v>
          </cell>
          <cell r="B82" t="str">
            <v>Railroads</v>
          </cell>
        </row>
        <row r="83">
          <cell r="A83">
            <v>4230</v>
          </cell>
          <cell r="B83" t="str">
            <v>Marine Facilities</v>
          </cell>
        </row>
        <row r="84">
          <cell r="A84">
            <v>4231</v>
          </cell>
          <cell r="B84" t="str">
            <v>Water Wells</v>
          </cell>
        </row>
        <row r="85">
          <cell r="A85">
            <v>4232</v>
          </cell>
          <cell r="B85" t="str">
            <v>Bridges</v>
          </cell>
        </row>
        <row r="86">
          <cell r="A86">
            <v>4233</v>
          </cell>
          <cell r="B86" t="str">
            <v>Landscaping and Ground Cover</v>
          </cell>
        </row>
        <row r="87">
          <cell r="A87">
            <v>4234</v>
          </cell>
          <cell r="B87" t="str">
            <v>Buildings (SF/Type)</v>
          </cell>
        </row>
        <row r="88">
          <cell r="A88">
            <v>4238</v>
          </cell>
          <cell r="B88" t="str">
            <v>Miscellaneous Foundations</v>
          </cell>
        </row>
        <row r="89">
          <cell r="A89">
            <v>4240</v>
          </cell>
          <cell r="B89" t="str">
            <v>Process Equipment Foundations</v>
          </cell>
        </row>
        <row r="90">
          <cell r="A90">
            <v>4241</v>
          </cell>
          <cell r="B90" t="str">
            <v>Slabs On Grade</v>
          </cell>
        </row>
        <row r="91">
          <cell r="A91">
            <v>4242</v>
          </cell>
          <cell r="B91" t="str">
            <v>Asphalt Paving</v>
          </cell>
        </row>
        <row r="92">
          <cell r="A92">
            <v>4243</v>
          </cell>
          <cell r="B92" t="str">
            <v>Concrete Paving</v>
          </cell>
        </row>
        <row r="93">
          <cell r="A93">
            <v>4244</v>
          </cell>
          <cell r="B93" t="str">
            <v>Cooling Tower Foundations</v>
          </cell>
        </row>
        <row r="94">
          <cell r="A94">
            <v>4245</v>
          </cell>
          <cell r="B94" t="str">
            <v>Tank Ringwalls</v>
          </cell>
        </row>
        <row r="95">
          <cell r="A95">
            <v>4246</v>
          </cell>
          <cell r="B95" t="str">
            <v>Concrete Trenches, Pits, and Boxes</v>
          </cell>
        </row>
        <row r="96">
          <cell r="A96">
            <v>4247</v>
          </cell>
          <cell r="B96" t="str">
            <v>Seal Slabs</v>
          </cell>
        </row>
        <row r="97">
          <cell r="A97">
            <v>4248</v>
          </cell>
          <cell r="B97" t="str">
            <v>Drilled Footings</v>
          </cell>
        </row>
        <row r="98">
          <cell r="A98">
            <v>4249</v>
          </cell>
          <cell r="B98" t="str">
            <v>Concrete Specialties</v>
          </cell>
        </row>
        <row r="99">
          <cell r="A99">
            <v>4250</v>
          </cell>
          <cell r="B99" t="str">
            <v>Grouting</v>
          </cell>
        </row>
        <row r="100">
          <cell r="A100">
            <v>4251</v>
          </cell>
          <cell r="B100" t="str">
            <v>Fireproofing (All Plant Facilities Except Buildings)</v>
          </cell>
        </row>
        <row r="101">
          <cell r="A101">
            <v>4260</v>
          </cell>
          <cell r="B101" t="str">
            <v>Painting (All Plant Facilities Except Buildings)</v>
          </cell>
        </row>
        <row r="102">
          <cell r="A102">
            <v>4261</v>
          </cell>
          <cell r="B102" t="str">
            <v>Specialty Coatings</v>
          </cell>
        </row>
        <row r="103">
          <cell r="A103">
            <v>4295</v>
          </cell>
          <cell r="B103" t="str">
            <v>Testing and Inspection</v>
          </cell>
        </row>
        <row r="104">
          <cell r="A104">
            <v>4296</v>
          </cell>
          <cell r="B104" t="str">
            <v>Scaffolding</v>
          </cell>
        </row>
        <row r="105">
          <cell r="A105">
            <v>4297</v>
          </cell>
          <cell r="B105" t="str">
            <v>Material Handling</v>
          </cell>
        </row>
        <row r="106">
          <cell r="A106">
            <v>4298</v>
          </cell>
          <cell r="B106" t="str">
            <v>Labor Productivity Adjustments</v>
          </cell>
        </row>
        <row r="107">
          <cell r="A107">
            <v>4299</v>
          </cell>
          <cell r="B107" t="str">
            <v>Design Completion Allowance</v>
          </cell>
        </row>
        <row r="108">
          <cell r="A108">
            <v>4309</v>
          </cell>
          <cell r="B108" t="str">
            <v>Structural Demolition</v>
          </cell>
        </row>
        <row r="109">
          <cell r="A109">
            <v>4310</v>
          </cell>
          <cell r="B109" t="str">
            <v>Steel Structures &amp; Encl Mat'l-Under 17#/LF (light)</v>
          </cell>
        </row>
        <row r="110">
          <cell r="A110">
            <v>4311</v>
          </cell>
          <cell r="B110" t="str">
            <v>Steel Structures &amp; Encl Mat'l-17# to 45#/LF (heavy)</v>
          </cell>
        </row>
        <row r="111">
          <cell r="A111">
            <v>4312</v>
          </cell>
          <cell r="B111" t="str">
            <v>Steel Structures - Over 45#/LF</v>
          </cell>
        </row>
        <row r="112">
          <cell r="A112">
            <v>4313</v>
          </cell>
          <cell r="B112" t="str">
            <v>Platforms, Ladders, Stairs, and Handrails</v>
          </cell>
        </row>
        <row r="113">
          <cell r="A113">
            <v>4314</v>
          </cell>
          <cell r="B113" t="str">
            <v>Metal Decking</v>
          </cell>
        </row>
        <row r="114">
          <cell r="A114">
            <v>4315</v>
          </cell>
          <cell r="B114" t="str">
            <v>Steel Pipe Stanchions</v>
          </cell>
        </row>
        <row r="115">
          <cell r="A115">
            <v>4316</v>
          </cell>
          <cell r="B115" t="str">
            <v>Miscellaneous Steel</v>
          </cell>
        </row>
        <row r="116">
          <cell r="A116">
            <v>4317</v>
          </cell>
          <cell r="B116" t="str">
            <v>Other Structural Material</v>
          </cell>
        </row>
        <row r="117">
          <cell r="A117">
            <v>4318</v>
          </cell>
          <cell r="B117" t="str">
            <v>Precast Pipe Stanchions</v>
          </cell>
        </row>
        <row r="118">
          <cell r="A118">
            <v>4319</v>
          </cell>
          <cell r="B118" t="str">
            <v>Concrete Structures Poured In Place</v>
          </cell>
        </row>
        <row r="119">
          <cell r="A119">
            <v>4320</v>
          </cell>
          <cell r="B119" t="str">
            <v>Precast Concrete Structures</v>
          </cell>
        </row>
        <row r="120">
          <cell r="A120">
            <v>4330</v>
          </cell>
          <cell r="B120" t="str">
            <v>Atmospheric Tanks (Steel, Concrete, Fiberglass, Etc.)</v>
          </cell>
        </row>
        <row r="121">
          <cell r="A121">
            <v>4331</v>
          </cell>
          <cell r="B121" t="str">
            <v>Tank Insulation</v>
          </cell>
        </row>
        <row r="122">
          <cell r="A122">
            <v>4395</v>
          </cell>
          <cell r="B122" t="str">
            <v>Testing and Inspection</v>
          </cell>
        </row>
        <row r="123">
          <cell r="A123">
            <v>4396</v>
          </cell>
          <cell r="B123" t="str">
            <v>Scaffolding</v>
          </cell>
        </row>
        <row r="124">
          <cell r="A124">
            <v>4397</v>
          </cell>
          <cell r="B124" t="str">
            <v>Material Handling</v>
          </cell>
        </row>
        <row r="125">
          <cell r="A125">
            <v>4398</v>
          </cell>
          <cell r="B125" t="str">
            <v>Labor Productivity Adjustments</v>
          </cell>
        </row>
        <row r="126">
          <cell r="A126">
            <v>4399</v>
          </cell>
          <cell r="B126" t="str">
            <v>Design Completion Allowance</v>
          </cell>
        </row>
        <row r="127">
          <cell r="A127">
            <v>4410</v>
          </cell>
          <cell r="B127" t="str">
            <v>Electrical Demolition</v>
          </cell>
        </row>
        <row r="128">
          <cell r="A128">
            <v>4411</v>
          </cell>
          <cell r="B128" t="str">
            <v>Distrubution Equip (Substations, 15KV Switchgear)</v>
          </cell>
        </row>
        <row r="129">
          <cell r="A129">
            <v>4412</v>
          </cell>
          <cell r="B129" t="str">
            <v>Power Equipment (5KV, 600V MCC's, Switchgear)</v>
          </cell>
        </row>
        <row r="130">
          <cell r="A130">
            <v>4413</v>
          </cell>
          <cell r="B130" t="str">
            <v>Emergency and Standby Equipment</v>
          </cell>
        </row>
        <row r="131">
          <cell r="A131">
            <v>4414</v>
          </cell>
          <cell r="B131" t="str">
            <v>Lighting Equipment</v>
          </cell>
        </row>
        <row r="132">
          <cell r="A132">
            <v>4415</v>
          </cell>
          <cell r="B132" t="str">
            <v>Conduit</v>
          </cell>
        </row>
        <row r="133">
          <cell r="A133">
            <v>4416</v>
          </cell>
          <cell r="B133" t="str">
            <v>Transformers</v>
          </cell>
        </row>
        <row r="134">
          <cell r="A134">
            <v>4417</v>
          </cell>
          <cell r="B134" t="str">
            <v>Breakers/Panelboards</v>
          </cell>
        </row>
        <row r="135">
          <cell r="A135">
            <v>4418</v>
          </cell>
          <cell r="B135" t="str">
            <v>Miscellaneous Electrical Equipment</v>
          </cell>
        </row>
        <row r="136">
          <cell r="A136">
            <v>4419</v>
          </cell>
          <cell r="B136" t="str">
            <v>Cable Tray Systems</v>
          </cell>
        </row>
        <row r="137">
          <cell r="A137">
            <v>4420</v>
          </cell>
          <cell r="B137" t="str">
            <v>Terminal Box/Junction Box</v>
          </cell>
        </row>
        <row r="138">
          <cell r="A138">
            <v>4421</v>
          </cell>
          <cell r="B138" t="str">
            <v>Wire and Cable</v>
          </cell>
        </row>
        <row r="139">
          <cell r="A139">
            <v>4422</v>
          </cell>
          <cell r="B139" t="str">
            <v>Miscellaneous Support Materials</v>
          </cell>
        </row>
        <row r="140">
          <cell r="A140">
            <v>4424</v>
          </cell>
          <cell r="B140" t="str">
            <v>Connections</v>
          </cell>
        </row>
        <row r="141">
          <cell r="A141">
            <v>4425</v>
          </cell>
          <cell r="B141" t="str">
            <v>Motor Control Equipment</v>
          </cell>
        </row>
        <row r="142">
          <cell r="A142">
            <v>4427</v>
          </cell>
          <cell r="B142" t="str">
            <v>Grounding Systems</v>
          </cell>
        </row>
        <row r="143">
          <cell r="A143">
            <v>4428</v>
          </cell>
          <cell r="B143" t="str">
            <v>Cathodic Protection</v>
          </cell>
        </row>
        <row r="144">
          <cell r="A144">
            <v>4429</v>
          </cell>
          <cell r="B144" t="str">
            <v>Electric Heat Tracing</v>
          </cell>
        </row>
        <row r="145">
          <cell r="A145">
            <v>4431</v>
          </cell>
          <cell r="B145" t="str">
            <v>Underground Concrete Duct Bank and Vaults</v>
          </cell>
        </row>
        <row r="146">
          <cell r="A146">
            <v>4474</v>
          </cell>
          <cell r="B146" t="str">
            <v>Asbestos Abatement</v>
          </cell>
        </row>
        <row r="147">
          <cell r="A147">
            <v>4493</v>
          </cell>
          <cell r="B147" t="str">
            <v>Nameplates</v>
          </cell>
        </row>
        <row r="148">
          <cell r="A148">
            <v>4495</v>
          </cell>
          <cell r="B148" t="str">
            <v>Testing and Inspection/Start-Up Assistance</v>
          </cell>
        </row>
        <row r="149">
          <cell r="A149">
            <v>4496</v>
          </cell>
          <cell r="B149" t="str">
            <v>Scaffolding</v>
          </cell>
        </row>
        <row r="150">
          <cell r="A150">
            <v>4497</v>
          </cell>
          <cell r="B150" t="str">
            <v>Material Handling</v>
          </cell>
        </row>
        <row r="151">
          <cell r="A151">
            <v>4498</v>
          </cell>
          <cell r="B151" t="str">
            <v>Labor Productivity Adjustments</v>
          </cell>
        </row>
        <row r="152">
          <cell r="A152">
            <v>4499</v>
          </cell>
          <cell r="B152" t="str">
            <v>Design Completion Allowance</v>
          </cell>
        </row>
        <row r="153">
          <cell r="A153">
            <v>4510</v>
          </cell>
          <cell r="B153" t="str">
            <v>Instrument Demolition</v>
          </cell>
        </row>
        <row r="154">
          <cell r="A154">
            <v>4511</v>
          </cell>
          <cell r="B154" t="str">
            <v>Instrument Supports</v>
          </cell>
        </row>
        <row r="155">
          <cell r="A155">
            <v>4512</v>
          </cell>
          <cell r="B155" t="str">
            <v>Process Indicators</v>
          </cell>
        </row>
        <row r="156">
          <cell r="A156">
            <v>4513</v>
          </cell>
          <cell r="B156" t="str">
            <v>Field Controllers and Indicators</v>
          </cell>
        </row>
        <row r="157">
          <cell r="A157">
            <v>4514</v>
          </cell>
          <cell r="B157" t="str">
            <v>Field Switches</v>
          </cell>
        </row>
        <row r="158">
          <cell r="A158">
            <v>4515</v>
          </cell>
          <cell r="B158" t="str">
            <v>Transmitters and Primary Elements</v>
          </cell>
        </row>
        <row r="159">
          <cell r="A159">
            <v>4516</v>
          </cell>
          <cell r="B159" t="str">
            <v>Process Analyzers</v>
          </cell>
        </row>
        <row r="160">
          <cell r="A160">
            <v>4517</v>
          </cell>
          <cell r="B160" t="str">
            <v>Miscellaneous Devices</v>
          </cell>
        </row>
        <row r="161">
          <cell r="A161">
            <v>4518</v>
          </cell>
          <cell r="B161" t="str">
            <v>Control Valves</v>
          </cell>
        </row>
        <row r="162">
          <cell r="A162">
            <v>4519</v>
          </cell>
          <cell r="B162" t="str">
            <v>Relief Valves</v>
          </cell>
        </row>
        <row r="163">
          <cell r="A163">
            <v>4520</v>
          </cell>
          <cell r="B163" t="str">
            <v>Instrument Enclosures</v>
          </cell>
        </row>
        <row r="164">
          <cell r="A164">
            <v>4530</v>
          </cell>
          <cell r="B164" t="str">
            <v>Instrument Conduit Systems, Raceway</v>
          </cell>
        </row>
        <row r="165">
          <cell r="A165">
            <v>4531</v>
          </cell>
          <cell r="B165" t="str">
            <v>Instrument Tray Systems</v>
          </cell>
        </row>
        <row r="166">
          <cell r="A166">
            <v>4540</v>
          </cell>
          <cell r="B166" t="str">
            <v>Instrument Junction Boxes</v>
          </cell>
        </row>
        <row r="167">
          <cell r="A167">
            <v>4550</v>
          </cell>
          <cell r="B167" t="str">
            <v>Multi-Tube Bundles</v>
          </cell>
        </row>
        <row r="168">
          <cell r="A168">
            <v>4551</v>
          </cell>
          <cell r="B168" t="str">
            <v>Control Tubing</v>
          </cell>
        </row>
        <row r="169">
          <cell r="A169">
            <v>4560</v>
          </cell>
          <cell r="B169" t="str">
            <v>Multi-Pair Cable</v>
          </cell>
        </row>
        <row r="170">
          <cell r="A170">
            <v>4561</v>
          </cell>
          <cell r="B170" t="str">
            <v>Single Pair Cable</v>
          </cell>
        </row>
        <row r="171">
          <cell r="A171">
            <v>4562</v>
          </cell>
          <cell r="B171" t="str">
            <v>Instrument Terminations</v>
          </cell>
        </row>
        <row r="172">
          <cell r="A172">
            <v>4570</v>
          </cell>
          <cell r="B172" t="str">
            <v>Instrument Air Piping</v>
          </cell>
        </row>
        <row r="173">
          <cell r="A173">
            <v>4571</v>
          </cell>
          <cell r="B173" t="str">
            <v>Instrument Process Piping</v>
          </cell>
        </row>
        <row r="174">
          <cell r="A174">
            <v>4572</v>
          </cell>
          <cell r="B174" t="str">
            <v>Instrument Steam and Condensate Piping</v>
          </cell>
        </row>
        <row r="175">
          <cell r="A175">
            <v>4573</v>
          </cell>
          <cell r="B175" t="str">
            <v>Instrument Steam Tracing and Insulation</v>
          </cell>
        </row>
        <row r="176">
          <cell r="A176">
            <v>4574</v>
          </cell>
          <cell r="B176" t="str">
            <v>Asbestos Abatement</v>
          </cell>
        </row>
        <row r="177">
          <cell r="A177">
            <v>4580</v>
          </cell>
          <cell r="B177" t="str">
            <v>Field Control Panels, Racks and Shelters</v>
          </cell>
        </row>
        <row r="178">
          <cell r="A178">
            <v>4581</v>
          </cell>
          <cell r="B178" t="str">
            <v>Control Room Panels, Building Modifications</v>
          </cell>
        </row>
        <row r="179">
          <cell r="A179">
            <v>4582</v>
          </cell>
          <cell r="B179" t="str">
            <v>Panel Instrumentation</v>
          </cell>
        </row>
        <row r="180">
          <cell r="A180">
            <v>4590</v>
          </cell>
          <cell r="B180" t="str">
            <v>Distributed Controls, Computer Equipment</v>
          </cell>
        </row>
        <row r="181">
          <cell r="A181">
            <v>4591</v>
          </cell>
          <cell r="B181" t="str">
            <v>Calibration and Checkout</v>
          </cell>
        </row>
        <row r="182">
          <cell r="A182">
            <v>4593</v>
          </cell>
          <cell r="B182" t="str">
            <v>Nameplates</v>
          </cell>
        </row>
        <row r="183">
          <cell r="A183">
            <v>4596</v>
          </cell>
          <cell r="B183" t="str">
            <v>Scaffolding</v>
          </cell>
        </row>
        <row r="184">
          <cell r="A184">
            <v>4597</v>
          </cell>
          <cell r="B184" t="str">
            <v>Material Handling</v>
          </cell>
        </row>
        <row r="185">
          <cell r="A185">
            <v>4598</v>
          </cell>
          <cell r="B185" t="str">
            <v>Labor Productivity Adjustments</v>
          </cell>
        </row>
        <row r="186">
          <cell r="A186">
            <v>4599</v>
          </cell>
          <cell r="B186" t="str">
            <v>Design Completion Allowance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RES OM"/>
      <sheetName val="Zilkha WH OM"/>
      <sheetName val="Title Page"/>
      <sheetName val="Summary"/>
      <sheetName val="Construction Period Cash Flow"/>
      <sheetName val="Capital Expense Summary"/>
      <sheetName val="Detailed Income Statement"/>
      <sheetName val="Income Statement"/>
      <sheetName val="Balance Sheet"/>
      <sheetName val="Cash Flow"/>
      <sheetName val="&lt;presentation sheets  "/>
      <sheetName val="NON presentation sheets&gt;"/>
      <sheetName val="not used-Operating Expense Summ"/>
      <sheetName val="not used-Construction Summary"/>
      <sheetName val="not used-Capex &amp; Deprec Summ"/>
      <sheetName val="Transaction&amp;Transmission capex"/>
      <sheetName val="Book Depr Table"/>
      <sheetName val="OM Inputs"/>
      <sheetName val="Capex Inputs &amp; Tax Depr. Calcs."/>
      <sheetName val="Transmission Inputs"/>
      <sheetName val="BPA Costs PSE participatio"/>
      <sheetName val="Transmission Avail. Impact"/>
      <sheetName val="Transaction Cost Inputs"/>
      <sheetName val="Combined Financials"/>
      <sheetName val="General Inputs"/>
      <sheetName val="Provided to Gau 2-1-05"/>
      <sheetName val="Sensitivity Summary"/>
      <sheetName val="PSE Financial Structure Input"/>
      <sheetName val="Misc Tables Linked to Notes"/>
      <sheetName val="not used Debt Dervice Coverage"/>
      <sheetName val="not used Input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44">
          <cell r="P44">
            <v>2</v>
          </cell>
        </row>
        <row r="45">
          <cell r="M45">
            <v>10100000</v>
          </cell>
          <cell r="P45">
            <v>25000000</v>
          </cell>
        </row>
        <row r="46">
          <cell r="P46">
            <v>4.2000000000000003E-2</v>
          </cell>
        </row>
        <row r="47">
          <cell r="P47">
            <v>100000</v>
          </cell>
        </row>
        <row r="51">
          <cell r="G51">
            <v>149.4</v>
          </cell>
        </row>
        <row r="53">
          <cell r="D53">
            <v>2.5499999999999998E-2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Graph"/>
      <sheetName val="Business Unit Report"/>
      <sheetName val="Weekl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PPXLOpen"/>
      <sheetName val="PPXLSaveData0"/>
      <sheetName val="Confidential Material"/>
      <sheetName val="NIM Summary"/>
      <sheetName val="Amort Summary"/>
      <sheetName val="Reg Asset Amort"/>
      <sheetName val="Reg Asset RY Only"/>
      <sheetName val="Prices"/>
      <sheetName val="Wind Integration costs"/>
      <sheetName val="Transmission"/>
      <sheetName val="HR HA Costs"/>
      <sheetName val="Hopkins Avg Hour Ahead"/>
      <sheetName val="Goldendale BPA Imbalance Charge"/>
      <sheetName val="Sec_Nov06 thru Jan08"/>
      <sheetName val="Goldendale Klickitat Cost"/>
      <sheetName val="Hopkins Prepaid Transm"/>
      <sheetName val="Peaking Summary"/>
      <sheetName val="Peaking Costs"/>
      <sheetName val="Exch 2007Calc"/>
      <sheetName val="MiDC Capacity Calc"/>
      <sheetName val="Small Contract Adj"/>
      <sheetName val="PG&amp;E"/>
      <sheetName val="Fixed Gas 4 Power Contracts"/>
      <sheetName val="Tenaska Gas Rev"/>
      <sheetName val="Goldendale"/>
      <sheetName val="Fred1"/>
      <sheetName val="NWP System Notice"/>
      <sheetName val="Encogen"/>
      <sheetName val="Encogen Costs"/>
      <sheetName val="557 TYE 9.30.07"/>
      <sheetName val="557 Orders Reclassified"/>
      <sheetName val="CPP_Payments"/>
      <sheetName val="Douglas Stlmt"/>
      <sheetName val="MidC 2008 2009"/>
      <sheetName val="Wells power cost"/>
      <sheetName val="Rocky Reach"/>
      <sheetName val="Rock Island"/>
      <sheetName val="RI RR Debt"/>
      <sheetName val="RR&amp;RI 1.08Debt UpdateperChe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</row>
        <row r="682">
          <cell r="AA682">
            <v>20.85</v>
          </cell>
          <cell r="AB682">
            <v>0</v>
          </cell>
          <cell r="AC682">
            <v>0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</row>
        <row r="686">
          <cell r="AC686">
            <v>3625.3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</row>
        <row r="734">
          <cell r="AC734">
            <v>2599393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</row>
        <row r="864">
          <cell r="AC864">
            <v>526000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</row>
        <row r="1064">
          <cell r="AC1064">
            <v>-500000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</row>
        <row r="1286">
          <cell r="AB1286">
            <v>-450408.67</v>
          </cell>
          <cell r="AC1286">
            <v>-450408.67</v>
          </cell>
        </row>
        <row r="1287">
          <cell r="AC1287">
            <v>-37547.620000000003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</row>
        <row r="1322">
          <cell r="AC1322">
            <v>-249455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</row>
        <row r="1349">
          <cell r="AC1349">
            <v>-338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</row>
        <row r="1387">
          <cell r="AB1387">
            <v>-150000</v>
          </cell>
          <cell r="AC1387">
            <v>-150000</v>
          </cell>
        </row>
        <row r="1388">
          <cell r="AC1388">
            <v>-2599393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</row>
      </sheetData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EntryData"/>
      <sheetName val="WorksheetSum"/>
      <sheetName val="WorksheetDet"/>
      <sheetName val="WorksheetDfn"/>
      <sheetName val="PCS8071"/>
      <sheetName val="GraphSum"/>
      <sheetName val="GraphDetailsWO"/>
      <sheetName val="Civil"/>
      <sheetName val="Structural"/>
      <sheetName val="ControlSystems"/>
      <sheetName val="Electrical"/>
      <sheetName val="Equipment"/>
      <sheetName val="Piping"/>
      <sheetName val="Process"/>
      <sheetName val="ProjectManagement"/>
      <sheetName val="AnvilSumReport"/>
      <sheetName val="GraphDollars"/>
      <sheetName val="GraphDetails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ANVIL PROJECT NO.:  BE8071</v>
          </cell>
          <cell r="H2" t="str">
            <v>Period Ending:</v>
          </cell>
          <cell r="I2">
            <v>37554</v>
          </cell>
        </row>
        <row r="3">
          <cell r="A3" t="str">
            <v>PROJECT TITLE:  BP CLEAN GASOLINE PROJECT</v>
          </cell>
          <cell r="H3" t="str">
            <v>Monthly Data Date:</v>
          </cell>
          <cell r="I3">
            <v>37554</v>
          </cell>
        </row>
        <row r="41">
          <cell r="A41" t="str">
            <v>Period Ending</v>
          </cell>
          <cell r="C41">
            <v>37377</v>
          </cell>
          <cell r="D41">
            <v>37408</v>
          </cell>
          <cell r="E41">
            <v>37438</v>
          </cell>
          <cell r="F41">
            <v>37469</v>
          </cell>
          <cell r="G41">
            <v>37500</v>
          </cell>
          <cell r="H41">
            <v>37530</v>
          </cell>
          <cell r="I41">
            <v>37561</v>
          </cell>
          <cell r="J41">
            <v>37591</v>
          </cell>
        </row>
        <row r="42">
          <cell r="A42" t="str">
            <v>Engineering Plan</v>
          </cell>
          <cell r="C42">
            <v>0</v>
          </cell>
          <cell r="D42">
            <v>4.6875E-2</v>
          </cell>
          <cell r="E42">
            <v>0.15625</v>
          </cell>
          <cell r="F42">
            <v>0.8</v>
          </cell>
          <cell r="G42">
            <v>1.6</v>
          </cell>
          <cell r="H42">
            <v>0.19687499999999999</v>
          </cell>
          <cell r="I42">
            <v>0</v>
          </cell>
          <cell r="J42">
            <v>0</v>
          </cell>
        </row>
        <row r="43">
          <cell r="A43" t="str">
            <v>Engineering Actual</v>
          </cell>
          <cell r="C43">
            <v>0</v>
          </cell>
          <cell r="D43">
            <v>4.6875E-2</v>
          </cell>
          <cell r="E43">
            <v>0.15625</v>
          </cell>
          <cell r="F43">
            <v>0.61</v>
          </cell>
          <cell r="G43">
            <v>1.25</v>
          </cell>
          <cell r="H43">
            <v>0.30312499999999998</v>
          </cell>
        </row>
        <row r="44">
          <cell r="A44" t="str">
            <v>Engineering Forecast</v>
          </cell>
          <cell r="I44">
            <v>0.3</v>
          </cell>
          <cell r="J44">
            <v>0.16250000000000001</v>
          </cell>
        </row>
        <row r="45">
          <cell r="A45" t="str">
            <v xml:space="preserve">Plan % </v>
          </cell>
          <cell r="C45">
            <v>0</v>
          </cell>
          <cell r="D45">
            <v>1.5625</v>
          </cell>
          <cell r="E45">
            <v>6.770833333333333</v>
          </cell>
          <cell r="F45">
            <v>40.104166666666671</v>
          </cell>
          <cell r="G45">
            <v>93.4375</v>
          </cell>
          <cell r="H45">
            <v>100</v>
          </cell>
          <cell r="I45">
            <v>100</v>
          </cell>
          <cell r="J45">
            <v>100</v>
          </cell>
        </row>
        <row r="46">
          <cell r="A46" t="str">
            <v xml:space="preserve">Actual % </v>
          </cell>
          <cell r="C46">
            <v>0</v>
          </cell>
          <cell r="D46">
            <v>1.3992537049767491</v>
          </cell>
          <cell r="E46">
            <v>6.0634327215659125</v>
          </cell>
          <cell r="F46">
            <v>28.824626322521031</v>
          </cell>
          <cell r="G46">
            <v>82.840799167412627</v>
          </cell>
          <cell r="H46">
            <v>82.413086232367746</v>
          </cell>
        </row>
        <row r="47">
          <cell r="A47" t="str">
            <v>Forecast %</v>
          </cell>
          <cell r="H47">
            <v>82.413086232367746</v>
          </cell>
          <cell r="I47">
            <v>94.683026584867079</v>
          </cell>
          <cell r="J47">
            <v>100</v>
          </cell>
        </row>
        <row r="52">
          <cell r="A52" t="str">
            <v>Plan Hours</v>
          </cell>
          <cell r="C52">
            <v>0</v>
          </cell>
          <cell r="D52">
            <v>7.5</v>
          </cell>
          <cell r="E52">
            <v>25</v>
          </cell>
          <cell r="F52">
            <v>160</v>
          </cell>
          <cell r="G52">
            <v>256</v>
          </cell>
          <cell r="H52">
            <v>31.5</v>
          </cell>
          <cell r="I52">
            <v>0</v>
          </cell>
          <cell r="J52">
            <v>0</v>
          </cell>
          <cell r="K52">
            <v>480</v>
          </cell>
          <cell r="L52">
            <v>584.00000030000001</v>
          </cell>
        </row>
        <row r="53">
          <cell r="A53" t="str">
            <v>CUM Plan total</v>
          </cell>
          <cell r="C53">
            <v>0</v>
          </cell>
          <cell r="D53">
            <v>7.5</v>
          </cell>
          <cell r="E53">
            <v>32.5</v>
          </cell>
          <cell r="F53">
            <v>192.5</v>
          </cell>
          <cell r="G53">
            <v>448.5</v>
          </cell>
          <cell r="H53">
            <v>480</v>
          </cell>
          <cell r="I53">
            <v>480</v>
          </cell>
          <cell r="J53">
            <v>480</v>
          </cell>
        </row>
        <row r="54">
          <cell r="A54" t="str">
            <v>Percent Comp.</v>
          </cell>
          <cell r="C54">
            <v>0</v>
          </cell>
          <cell r="D54">
            <v>1.5625E-2</v>
          </cell>
          <cell r="E54">
            <v>6.7708333333333329E-2</v>
          </cell>
          <cell r="F54">
            <v>0.40104166666666669</v>
          </cell>
          <cell r="G54">
            <v>0.93437499999999996</v>
          </cell>
          <cell r="H54">
            <v>1</v>
          </cell>
          <cell r="I54">
            <v>1</v>
          </cell>
          <cell r="J54">
            <v>1</v>
          </cell>
        </row>
        <row r="56">
          <cell r="A56" t="str">
            <v>Actual Hours</v>
          </cell>
          <cell r="C56">
            <v>0</v>
          </cell>
          <cell r="D56">
            <v>7.5</v>
          </cell>
          <cell r="E56">
            <v>25</v>
          </cell>
          <cell r="F56">
            <v>122</v>
          </cell>
          <cell r="G56">
            <v>200</v>
          </cell>
          <cell r="H56">
            <v>48.5</v>
          </cell>
          <cell r="K56">
            <v>403</v>
          </cell>
          <cell r="L56">
            <v>397.00000999999997</v>
          </cell>
        </row>
        <row r="57">
          <cell r="A57" t="str">
            <v>CUM Actual total</v>
          </cell>
          <cell r="C57">
            <v>0</v>
          </cell>
          <cell r="D57">
            <v>7.5</v>
          </cell>
          <cell r="E57">
            <v>32.5</v>
          </cell>
          <cell r="F57">
            <v>154.5</v>
          </cell>
          <cell r="G57">
            <v>354.5</v>
          </cell>
          <cell r="H57">
            <v>403</v>
          </cell>
        </row>
        <row r="58">
          <cell r="A58" t="str">
            <v>Percent Comp.</v>
          </cell>
          <cell r="C58">
            <v>0</v>
          </cell>
          <cell r="D58">
            <v>1.3992537049767492E-2</v>
          </cell>
          <cell r="E58">
            <v>6.0634327215659124E-2</v>
          </cell>
          <cell r="F58">
            <v>0.2882462632252103</v>
          </cell>
          <cell r="G58">
            <v>0.82840799167412627</v>
          </cell>
          <cell r="H58">
            <v>0.82413086232367749</v>
          </cell>
          <cell r="I58">
            <v>0</v>
          </cell>
          <cell r="J58">
            <v>0</v>
          </cell>
        </row>
        <row r="60">
          <cell r="A60" t="str">
            <v>Forecast Hours</v>
          </cell>
          <cell r="C60">
            <v>0</v>
          </cell>
          <cell r="D60">
            <v>7.5</v>
          </cell>
          <cell r="E60">
            <v>25</v>
          </cell>
          <cell r="F60">
            <v>122</v>
          </cell>
          <cell r="G60">
            <v>200</v>
          </cell>
          <cell r="H60">
            <v>48.5</v>
          </cell>
          <cell r="I60">
            <v>60</v>
          </cell>
          <cell r="J60">
            <v>26</v>
          </cell>
          <cell r="K60">
            <v>489</v>
          </cell>
          <cell r="L60">
            <v>489.0000101</v>
          </cell>
        </row>
        <row r="61">
          <cell r="A61" t="str">
            <v>CUM Forecast total</v>
          </cell>
          <cell r="C61">
            <v>0</v>
          </cell>
          <cell r="D61">
            <v>7.5</v>
          </cell>
          <cell r="E61">
            <v>32.5</v>
          </cell>
          <cell r="F61">
            <v>154.5</v>
          </cell>
          <cell r="G61">
            <v>354.5</v>
          </cell>
          <cell r="H61">
            <v>403</v>
          </cell>
          <cell r="I61">
            <v>463</v>
          </cell>
          <cell r="J61">
            <v>489</v>
          </cell>
        </row>
        <row r="62">
          <cell r="A62" t="str">
            <v>Percent Comp.</v>
          </cell>
          <cell r="C62">
            <v>0</v>
          </cell>
          <cell r="D62">
            <v>1.3992537049767492E-2</v>
          </cell>
          <cell r="E62">
            <v>6.0634327215659124E-2</v>
          </cell>
          <cell r="F62">
            <v>0.2882462632252103</v>
          </cell>
          <cell r="G62">
            <v>0.82840799167412627</v>
          </cell>
          <cell r="H62">
            <v>0.82413086232367749</v>
          </cell>
          <cell r="I62">
            <v>0.9468302658486708</v>
          </cell>
          <cell r="J62">
            <v>1</v>
          </cell>
        </row>
        <row r="66">
          <cell r="A66" t="str">
            <v>Hours per Month</v>
          </cell>
          <cell r="C66">
            <v>160</v>
          </cell>
          <cell r="D66">
            <v>160</v>
          </cell>
          <cell r="E66">
            <v>160</v>
          </cell>
          <cell r="F66">
            <v>200</v>
          </cell>
          <cell r="G66">
            <v>160</v>
          </cell>
          <cell r="H66">
            <v>160</v>
          </cell>
          <cell r="I66">
            <v>200</v>
          </cell>
          <cell r="J66">
            <v>160</v>
          </cell>
        </row>
        <row r="68">
          <cell r="A68" t="str">
            <v>STAFF PLAN HOURS</v>
          </cell>
          <cell r="B68" t="str">
            <v>Forecast</v>
          </cell>
          <cell r="C68">
            <v>37377</v>
          </cell>
          <cell r="D68">
            <v>37408</v>
          </cell>
          <cell r="E68">
            <v>37438</v>
          </cell>
          <cell r="F68">
            <v>37469</v>
          </cell>
          <cell r="G68">
            <v>37500</v>
          </cell>
          <cell r="H68">
            <v>37530</v>
          </cell>
          <cell r="I68">
            <v>37561</v>
          </cell>
          <cell r="J68">
            <v>37591</v>
          </cell>
        </row>
        <row r="69">
          <cell r="A69" t="str">
            <v>DESCRIPTION</v>
          </cell>
          <cell r="K69" t="str">
            <v>Total</v>
          </cell>
          <cell r="L69" t="str">
            <v>Diff</v>
          </cell>
        </row>
        <row r="71">
          <cell r="A71" t="str">
            <v>Civil Engineering</v>
          </cell>
          <cell r="B71">
            <v>361.0000101</v>
          </cell>
          <cell r="C71">
            <v>0</v>
          </cell>
          <cell r="D71">
            <v>3</v>
          </cell>
          <cell r="E71">
            <v>25</v>
          </cell>
          <cell r="F71">
            <v>122</v>
          </cell>
          <cell r="G71">
            <v>103.5</v>
          </cell>
          <cell r="H71">
            <v>48.5</v>
          </cell>
          <cell r="I71">
            <v>40</v>
          </cell>
          <cell r="J71">
            <v>19</v>
          </cell>
          <cell r="K71">
            <v>361</v>
          </cell>
          <cell r="L71">
            <v>1.0099999997237319E-5</v>
          </cell>
        </row>
        <row r="72">
          <cell r="A72" t="str">
            <v>Civil Design</v>
          </cell>
          <cell r="B72">
            <v>128</v>
          </cell>
          <cell r="C72">
            <v>0</v>
          </cell>
          <cell r="D72">
            <v>4.5</v>
          </cell>
          <cell r="E72">
            <v>0</v>
          </cell>
          <cell r="F72">
            <v>0</v>
          </cell>
          <cell r="G72">
            <v>96.5</v>
          </cell>
          <cell r="H72">
            <v>0</v>
          </cell>
          <cell r="I72">
            <v>20</v>
          </cell>
          <cell r="J72">
            <v>7</v>
          </cell>
          <cell r="K72">
            <v>128</v>
          </cell>
          <cell r="L72">
            <v>0</v>
          </cell>
        </row>
        <row r="74">
          <cell r="A74" t="str">
            <v>TOTAL</v>
          </cell>
          <cell r="B74">
            <v>489.0000101</v>
          </cell>
          <cell r="C74">
            <v>0</v>
          </cell>
          <cell r="D74">
            <v>7.5</v>
          </cell>
          <cell r="E74">
            <v>25</v>
          </cell>
          <cell r="F74">
            <v>122</v>
          </cell>
          <cell r="G74">
            <v>200</v>
          </cell>
          <cell r="H74">
            <v>48.5</v>
          </cell>
          <cell r="I74">
            <v>60</v>
          </cell>
          <cell r="J74">
            <v>26</v>
          </cell>
          <cell r="K74">
            <v>489</v>
          </cell>
          <cell r="L74">
            <v>1.0099999997237319E-5</v>
          </cell>
        </row>
        <row r="78">
          <cell r="A78" t="str">
            <v>STAFF PLAN EQUIVALENTS</v>
          </cell>
          <cell r="B78" t="str">
            <v>Forecast</v>
          </cell>
          <cell r="C78">
            <v>37377</v>
          </cell>
          <cell r="D78">
            <v>37408</v>
          </cell>
          <cell r="E78">
            <v>37438</v>
          </cell>
          <cell r="F78">
            <v>37469</v>
          </cell>
          <cell r="G78">
            <v>37500</v>
          </cell>
          <cell r="H78">
            <v>37530</v>
          </cell>
          <cell r="I78">
            <v>37561</v>
          </cell>
          <cell r="J78">
            <v>37591</v>
          </cell>
        </row>
        <row r="79">
          <cell r="A79" t="str">
            <v>DESCRIPTION</v>
          </cell>
          <cell r="K79" t="str">
            <v>Total</v>
          </cell>
          <cell r="L79" t="str">
            <v>Diff</v>
          </cell>
        </row>
        <row r="81">
          <cell r="A81" t="str">
            <v>Civil Engineering</v>
          </cell>
          <cell r="B81">
            <v>361.0000101</v>
          </cell>
          <cell r="C81">
            <v>0</v>
          </cell>
          <cell r="D81">
            <v>1.8749999999999999E-2</v>
          </cell>
          <cell r="E81">
            <v>0.15625</v>
          </cell>
          <cell r="F81">
            <v>0.61</v>
          </cell>
          <cell r="G81">
            <v>0.64687499999999998</v>
          </cell>
          <cell r="H81">
            <v>0.30312499999999998</v>
          </cell>
          <cell r="I81">
            <v>0.2</v>
          </cell>
          <cell r="J81">
            <v>0.11874999999999999</v>
          </cell>
          <cell r="K81">
            <v>361</v>
          </cell>
          <cell r="L81">
            <v>1.0099999997237319E-5</v>
          </cell>
        </row>
        <row r="82">
          <cell r="A82" t="str">
            <v>Civil Design</v>
          </cell>
          <cell r="B82">
            <v>128</v>
          </cell>
          <cell r="C82">
            <v>0</v>
          </cell>
          <cell r="D82">
            <v>2.8125000000000001E-2</v>
          </cell>
          <cell r="E82">
            <v>0</v>
          </cell>
          <cell r="F82">
            <v>0</v>
          </cell>
          <cell r="G82">
            <v>0.60312500000000002</v>
          </cell>
          <cell r="H82">
            <v>0</v>
          </cell>
          <cell r="I82">
            <v>0.1</v>
          </cell>
          <cell r="J82">
            <v>4.3749999999999997E-2</v>
          </cell>
          <cell r="K82">
            <v>128</v>
          </cell>
          <cell r="L82">
            <v>0</v>
          </cell>
        </row>
        <row r="84">
          <cell r="A84" t="str">
            <v>TOTAL</v>
          </cell>
          <cell r="B84">
            <v>489.0000101</v>
          </cell>
          <cell r="C84">
            <v>0</v>
          </cell>
          <cell r="D84">
            <v>4.6875E-2</v>
          </cell>
          <cell r="E84">
            <v>0.15625</v>
          </cell>
          <cell r="F84">
            <v>0.61</v>
          </cell>
          <cell r="G84">
            <v>1.25</v>
          </cell>
          <cell r="H84">
            <v>0.30312499999999998</v>
          </cell>
          <cell r="I84">
            <v>0.30000000000000004</v>
          </cell>
          <cell r="J84">
            <v>0.16249999999999998</v>
          </cell>
          <cell r="K84">
            <v>489</v>
          </cell>
          <cell r="L84">
            <v>1.0099999997237319E-5</v>
          </cell>
        </row>
        <row r="89">
          <cell r="A89" t="str">
            <v>ORIGINAL PLAN HOURS</v>
          </cell>
          <cell r="B89" t="str">
            <v>Forecast</v>
          </cell>
          <cell r="C89">
            <v>37377</v>
          </cell>
          <cell r="D89">
            <v>37408</v>
          </cell>
          <cell r="E89">
            <v>37438</v>
          </cell>
          <cell r="F89">
            <v>37469</v>
          </cell>
          <cell r="G89">
            <v>37500</v>
          </cell>
          <cell r="H89">
            <v>37530</v>
          </cell>
          <cell r="I89">
            <v>37561</v>
          </cell>
          <cell r="J89">
            <v>37591</v>
          </cell>
        </row>
        <row r="90">
          <cell r="A90" t="str">
            <v>DESCRIPTION</v>
          </cell>
          <cell r="K90" t="str">
            <v>Total</v>
          </cell>
          <cell r="L90" t="str">
            <v>Diff</v>
          </cell>
        </row>
        <row r="92">
          <cell r="A92" t="str">
            <v>Civil Engineering</v>
          </cell>
          <cell r="B92">
            <v>360.0000101</v>
          </cell>
          <cell r="C92">
            <v>0</v>
          </cell>
          <cell r="D92">
            <v>3</v>
          </cell>
          <cell r="E92">
            <v>25</v>
          </cell>
          <cell r="F92">
            <v>140</v>
          </cell>
          <cell r="G92">
            <v>170</v>
          </cell>
          <cell r="H92">
            <v>22</v>
          </cell>
          <cell r="I92">
            <v>0</v>
          </cell>
          <cell r="J92">
            <v>0</v>
          </cell>
          <cell r="K92">
            <v>360</v>
          </cell>
          <cell r="L92">
            <v>1.0099999997237319E-5</v>
          </cell>
        </row>
        <row r="93">
          <cell r="A93" t="str">
            <v>Civil Design</v>
          </cell>
          <cell r="B93">
            <v>120</v>
          </cell>
          <cell r="C93">
            <v>0</v>
          </cell>
          <cell r="D93">
            <v>4.5</v>
          </cell>
          <cell r="E93">
            <v>0</v>
          </cell>
          <cell r="F93">
            <v>20</v>
          </cell>
          <cell r="G93">
            <v>86</v>
          </cell>
          <cell r="H93">
            <v>9.5</v>
          </cell>
          <cell r="I93">
            <v>0</v>
          </cell>
          <cell r="J93">
            <v>0</v>
          </cell>
          <cell r="K93">
            <v>120</v>
          </cell>
          <cell r="L93">
            <v>0</v>
          </cell>
        </row>
        <row r="95">
          <cell r="A95" t="str">
            <v>TOTAL</v>
          </cell>
          <cell r="B95">
            <v>480.0000101</v>
          </cell>
          <cell r="C95">
            <v>0</v>
          </cell>
          <cell r="D95">
            <v>7.5</v>
          </cell>
          <cell r="E95">
            <v>25</v>
          </cell>
          <cell r="F95">
            <v>160</v>
          </cell>
          <cell r="G95">
            <v>256</v>
          </cell>
          <cell r="H95">
            <v>31.5</v>
          </cell>
          <cell r="I95">
            <v>0</v>
          </cell>
          <cell r="J95">
            <v>0</v>
          </cell>
          <cell r="K95">
            <v>480</v>
          </cell>
          <cell r="L95">
            <v>1.0099999997237319E-5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istribution"/>
      <sheetName val="Contents"/>
      <sheetName val="1"/>
      <sheetName val="Summary"/>
      <sheetName val="2"/>
      <sheetName val="Cost"/>
      <sheetName val="3"/>
      <sheetName val="Trend Log"/>
      <sheetName val="4"/>
      <sheetName val="CF Chart"/>
      <sheetName val="Cash Flow_MW"/>
      <sheetName val="5"/>
      <sheetName val="6"/>
      <sheetName val="7"/>
      <sheetName val="Validation"/>
      <sheetName val="WBS"/>
      <sheetName val="CBS"/>
      <sheetName val="PO Log"/>
      <sheetName val="009JC"/>
      <sheetName val="009JJ"/>
      <sheetName val="009N9"/>
      <sheetName val="009SZ"/>
      <sheetName val="Accruals"/>
      <sheetName val="Master Estimate"/>
      <sheetName val="Cash_Flow"/>
      <sheetName val="Escalation"/>
      <sheetName val="Project Summary "/>
      <sheetName val="MSC"/>
      <sheetName val="Photo Voltaic - MSC"/>
      <sheetName val="Warehouse"/>
      <sheetName val="Warehouse Racking"/>
      <sheetName val="Photo Voltaic - Warehouse"/>
      <sheetName val="Sitework"/>
      <sheetName val="Electrical Bldg."/>
      <sheetName val="FF &amp; E"/>
      <sheetName val="Migration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0">
          <cell r="P50">
            <v>1</v>
          </cell>
          <cell r="Q50">
            <v>1</v>
          </cell>
          <cell r="T50">
            <v>2</v>
          </cell>
          <cell r="U50">
            <v>2</v>
          </cell>
        </row>
        <row r="51">
          <cell r="P51">
            <v>545834.30584618624</v>
          </cell>
          <cell r="Q51">
            <v>545834.30584618624</v>
          </cell>
          <cell r="T51">
            <v>545834.30584618624</v>
          </cell>
          <cell r="U51">
            <v>545834.30584618624</v>
          </cell>
        </row>
        <row r="52">
          <cell r="Q52">
            <v>1</v>
          </cell>
          <cell r="R52">
            <v>1</v>
          </cell>
          <cell r="U52">
            <v>2</v>
          </cell>
          <cell r="V52">
            <v>2</v>
          </cell>
        </row>
        <row r="53">
          <cell r="Q53">
            <v>274029.09436019621</v>
          </cell>
          <cell r="R53">
            <v>274029.09436019621</v>
          </cell>
          <cell r="U53">
            <v>274029.09436019621</v>
          </cell>
          <cell r="V53">
            <v>274029.09436019621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Goldendale"/>
      <sheetName val="Mint Farm"/>
      <sheetName val="Summt White River"/>
    </sheetNames>
    <sheetDataSet>
      <sheetData sheetId="0" refreshError="1">
        <row r="13">
          <cell r="B13">
            <v>45000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Confidential"/>
      <sheetName val="JHS-4"/>
      <sheetName val="JHS-4 Adjstmts"/>
      <sheetName val="JHS-5"/>
      <sheetName val="JHS-5 compare"/>
      <sheetName val="JHS-5 Ex A-2 (TRB)"/>
      <sheetName val="JHS-5 Ex A-3 (C)"/>
      <sheetName val="JHS-5 Ex A-4 (ProdAdj)"/>
      <sheetName val="JHS-5 Ex A-5 (PwrCsts)"/>
      <sheetName val="JHS-5 Ex D"/>
      <sheetName val="JHS-6"/>
      <sheetName val="Golden-RevReq"/>
      <sheetName val="DWH-4"/>
      <sheetName val="Pwr Csts"/>
      <sheetName val="RY Pwr Cst"/>
      <sheetName val="PC TY"/>
      <sheetName val="(C) Production OM"/>
      <sheetName val="PC Recon"/>
      <sheetName val="Beg Prod Plant"/>
      <sheetName val="Beg Prod Ratebase"/>
      <sheetName val="EB&amp;Taxes"/>
      <sheetName val="557"/>
      <sheetName val="ProdFctr"/>
      <sheetName val="Rlfwd"/>
      <sheetName val="Diff"/>
      <sheetName val="JHS-4 Orig"/>
      <sheetName val="JHS-6 Change"/>
      <sheetName val="Change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tatements"/>
      <sheetName val="General Inputs"/>
      <sheetName val="Revenue Calculation"/>
      <sheetName val="Expenses"/>
      <sheetName val="Major Maint"/>
      <sheetName val="Generation &amp; Fuel"/>
      <sheetName val="Depreciation"/>
      <sheetName val="CapEx"/>
      <sheetName val="Constr. Cash Flow"/>
      <sheetName val="Error Checks &amp; Notes"/>
      <sheetName val="Links to Notes"/>
    </sheetNames>
    <sheetDataSet>
      <sheetData sheetId="0" refreshError="1"/>
      <sheetData sheetId="1" refreshError="1">
        <row r="9">
          <cell r="E9">
            <v>252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R1_Budget"/>
      <sheetName val="R2_Budget"/>
      <sheetName val="Lookup_Tbl"/>
      <sheetName val="Rock_Island_1"/>
      <sheetName val="Rock_Island_2"/>
      <sheetName val="55 Series_JunPmt-OLD"/>
      <sheetName val="RI1 55 - 97B"/>
      <sheetName val="RI 1&amp;2 97AB"/>
      <sheetName val="2001A_RI1_Estimate"/>
      <sheetName val="2001A_RI2_Estim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PXLFunctions"/>
      <sheetName val="PPXLSaveData0"/>
      <sheetName val="PPXLOpen"/>
      <sheetName val="Cover"/>
      <sheetName val="2.26"/>
      <sheetName val="Ex D"/>
      <sheetName val="Ex D-1"/>
      <sheetName val="ERB"/>
      <sheetName val="Cabot "/>
      <sheetName val="Cabot.Backup"/>
      <sheetName val="Tenaska"/>
      <sheetName val="Tenaska.Backup"/>
      <sheetName val="BEP"/>
      <sheetName val="WR Relic"/>
      <sheetName val="WRPC"/>
      <sheetName val="WR.DFIT.Backup"/>
      <sheetName val="Canwest Liab"/>
      <sheetName val="HR"/>
      <sheetName val="BS"/>
      <sheetName val="Rate"/>
      <sheetName val="Timeline"/>
      <sheetName val="Tax.W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E3" t="str">
            <v>PAGE 3.02</v>
          </cell>
          <cell r="AJ3" t="str">
            <v>PAGE 2.16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25">
            <v>14</v>
          </cell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  <cell r="AF26">
            <v>15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Cash_Flow"/>
      <sheetName val="Escalation"/>
      <sheetName val="Adders"/>
      <sheetName val="Summary"/>
      <sheetName val="Project Summary "/>
      <sheetName val="AOC"/>
      <sheetName val="Lab"/>
      <sheetName val="Security &amp; Change Room"/>
      <sheetName val="MAC"/>
      <sheetName val="MSC"/>
      <sheetName val="Auto Shop"/>
      <sheetName val="Paint Shop"/>
      <sheetName val="Fire Hall "/>
      <sheetName val="Warehouse"/>
      <sheetName val="Sitework"/>
      <sheetName val="Electrical Bldg."/>
      <sheetName val="Demolition"/>
      <sheetName val="Abatement"/>
      <sheetName val="FF &amp; E"/>
      <sheetName val="Migration Cost"/>
      <sheetName val="Warehouse Racking"/>
      <sheetName val="Photo Voltaic - Warehouse"/>
      <sheetName val="Photo Voltaic - M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0">
          <cell r="C50">
            <v>1</v>
          </cell>
          <cell r="D50" t="str">
            <v>Substructure</v>
          </cell>
          <cell r="I50">
            <v>1735639.4566600001</v>
          </cell>
        </row>
        <row r="52">
          <cell r="D52">
            <v>1.01</v>
          </cell>
          <cell r="E52" t="str">
            <v xml:space="preserve">Site Clearing, Grading </v>
          </cell>
          <cell r="F52">
            <v>67911</v>
          </cell>
          <cell r="G52" t="str">
            <v>sf</v>
          </cell>
          <cell r="H52">
            <v>2.1240000000000001</v>
          </cell>
          <cell r="I52">
            <v>144242.96400000001</v>
          </cell>
        </row>
        <row r="53">
          <cell r="D53">
            <v>1.02</v>
          </cell>
          <cell r="E53" t="str">
            <v>Spread Footings</v>
          </cell>
          <cell r="F53">
            <v>169.7775</v>
          </cell>
          <cell r="G53" t="str">
            <v>ea</v>
          </cell>
          <cell r="H53">
            <v>642.20000000000005</v>
          </cell>
          <cell r="I53">
            <v>109031.11050000001</v>
          </cell>
        </row>
        <row r="54">
          <cell r="D54">
            <v>1.03</v>
          </cell>
          <cell r="E54" t="str">
            <v>Continuous Footings</v>
          </cell>
          <cell r="F54">
            <v>10140</v>
          </cell>
          <cell r="G54" t="str">
            <v>lf</v>
          </cell>
          <cell r="H54">
            <v>88.92</v>
          </cell>
          <cell r="I54">
            <v>901648.8</v>
          </cell>
        </row>
        <row r="55">
          <cell r="D55">
            <v>1.04</v>
          </cell>
          <cell r="E55" t="str">
            <v>Slab on Grade - 8" thick</v>
          </cell>
          <cell r="F55">
            <v>67911</v>
          </cell>
          <cell r="G55" t="str">
            <v>sf</v>
          </cell>
          <cell r="H55">
            <v>7.3112000000000004</v>
          </cell>
          <cell r="I55">
            <v>496510.9032</v>
          </cell>
        </row>
        <row r="56">
          <cell r="D56">
            <v>1.05</v>
          </cell>
          <cell r="E56" t="str">
            <v>4" Sand, Compaction</v>
          </cell>
          <cell r="F56">
            <v>996.02800000000002</v>
          </cell>
          <cell r="G56" t="str">
            <v>cy</v>
          </cell>
          <cell r="H56">
            <v>34.58</v>
          </cell>
          <cell r="I56">
            <v>34442.648240000002</v>
          </cell>
        </row>
        <row r="57">
          <cell r="D57">
            <v>1.06</v>
          </cell>
          <cell r="E57" t="str">
            <v>6 mil membrane</v>
          </cell>
          <cell r="F57">
            <v>67911</v>
          </cell>
          <cell r="G57" t="str">
            <v>sf</v>
          </cell>
          <cell r="H57">
            <v>0.23712</v>
          </cell>
          <cell r="I57">
            <v>16103.05632</v>
          </cell>
        </row>
        <row r="58">
          <cell r="D58">
            <v>1.07</v>
          </cell>
          <cell r="E58" t="str">
            <v>Structural excavation, Backfill</v>
          </cell>
          <cell r="F58">
            <v>1703.4399999999998</v>
          </cell>
          <cell r="G58" t="str">
            <v>cy</v>
          </cell>
          <cell r="H58">
            <v>19.759999999999998</v>
          </cell>
          <cell r="I58">
            <v>33659.974399999992</v>
          </cell>
        </row>
        <row r="60">
          <cell r="C60">
            <v>2</v>
          </cell>
          <cell r="D60" t="str">
            <v>Superstructure</v>
          </cell>
          <cell r="I60">
            <v>4041105.36</v>
          </cell>
        </row>
        <row r="62">
          <cell r="D62">
            <v>2.0099999999999998</v>
          </cell>
          <cell r="E62" t="str">
            <v>Pre-Engineered Metal Bldg.</v>
          </cell>
          <cell r="F62">
            <v>89411</v>
          </cell>
          <cell r="G62" t="str">
            <v>sf</v>
          </cell>
          <cell r="H62">
            <v>38.76</v>
          </cell>
          <cell r="I62">
            <v>3465570.36</v>
          </cell>
        </row>
        <row r="63">
          <cell r="D63">
            <v>2.0199999999999996</v>
          </cell>
          <cell r="E63" t="str">
            <v>Structural Steel - Additional Steel for Cranes</v>
          </cell>
          <cell r="F63">
            <v>120</v>
          </cell>
          <cell r="G63" t="str">
            <v>tons</v>
          </cell>
          <cell r="H63">
            <v>3060</v>
          </cell>
          <cell r="I63">
            <v>367200</v>
          </cell>
        </row>
        <row r="64">
          <cell r="D64">
            <v>2.0299999999999994</v>
          </cell>
          <cell r="E64" t="str">
            <v>Roof Framing</v>
          </cell>
          <cell r="G64" t="str">
            <v>tons</v>
          </cell>
          <cell r="H64">
            <v>3264</v>
          </cell>
          <cell r="I64">
            <v>0</v>
          </cell>
        </row>
        <row r="65">
          <cell r="D65">
            <v>2.0399999999999991</v>
          </cell>
          <cell r="E65" t="str">
            <v>Misc. Steel - Connections, Plates etc</v>
          </cell>
          <cell r="G65" t="str">
            <v>tons</v>
          </cell>
          <cell r="H65">
            <v>4080</v>
          </cell>
          <cell r="I65">
            <v>0</v>
          </cell>
        </row>
        <row r="66">
          <cell r="D66">
            <v>2.0499999999999989</v>
          </cell>
          <cell r="E66" t="str">
            <v>Roof Deck - 11/2" Deck</v>
          </cell>
          <cell r="G66" t="str">
            <v>sf</v>
          </cell>
          <cell r="H66">
            <v>3.8250000000000002</v>
          </cell>
          <cell r="I66">
            <v>0</v>
          </cell>
        </row>
        <row r="67">
          <cell r="D67">
            <v>2.0599999999999987</v>
          </cell>
          <cell r="E67" t="str">
            <v>2nd Floor Metal Deck - 3" Deck</v>
          </cell>
          <cell r="F67">
            <v>10750</v>
          </cell>
          <cell r="G67" t="str">
            <v>sf</v>
          </cell>
          <cell r="H67">
            <v>4.59</v>
          </cell>
          <cell r="I67">
            <v>49342.5</v>
          </cell>
        </row>
        <row r="68">
          <cell r="D68">
            <v>2.0699999999999985</v>
          </cell>
          <cell r="E68" t="str">
            <v>2nd Floor Concrete Floor</v>
          </cell>
          <cell r="F68">
            <v>10750</v>
          </cell>
          <cell r="G68" t="str">
            <v>sf</v>
          </cell>
          <cell r="H68">
            <v>5.0999999999999996</v>
          </cell>
          <cell r="I68">
            <v>54824.999999999993</v>
          </cell>
        </row>
        <row r="69">
          <cell r="D69">
            <v>2.0799999999999983</v>
          </cell>
          <cell r="E69" t="str">
            <v>3rd Floor Metal Deck - 3" Deck</v>
          </cell>
          <cell r="F69">
            <v>10750</v>
          </cell>
          <cell r="G69" t="str">
            <v>sf</v>
          </cell>
          <cell r="H69">
            <v>4.59</v>
          </cell>
          <cell r="I69">
            <v>49342.5</v>
          </cell>
        </row>
        <row r="70">
          <cell r="D70">
            <v>2.0899999999999981</v>
          </cell>
          <cell r="E70" t="str">
            <v>2rd Floor Concrete Floor</v>
          </cell>
          <cell r="F70">
            <v>10750</v>
          </cell>
          <cell r="G70" t="str">
            <v>sf</v>
          </cell>
          <cell r="H70">
            <v>5.0999999999999996</v>
          </cell>
          <cell r="I70">
            <v>54824.999999999993</v>
          </cell>
        </row>
        <row r="71">
          <cell r="D71">
            <v>2.0999999999999979</v>
          </cell>
          <cell r="E71" t="str">
            <v>Stairs</v>
          </cell>
          <cell r="G71" t="str">
            <v>ea</v>
          </cell>
          <cell r="H71">
            <v>8670</v>
          </cell>
          <cell r="I71">
            <v>0</v>
          </cell>
        </row>
        <row r="72">
          <cell r="D72">
            <v>2.1099999999999977</v>
          </cell>
          <cell r="E72" t="str">
            <v>Fireproofing - Steel</v>
          </cell>
          <cell r="G72" t="str">
            <v>tons</v>
          </cell>
          <cell r="H72">
            <v>484.5</v>
          </cell>
          <cell r="I72">
            <v>0</v>
          </cell>
        </row>
        <row r="74">
          <cell r="C74">
            <v>3</v>
          </cell>
          <cell r="D74" t="str">
            <v>Exterior Closure</v>
          </cell>
          <cell r="I74">
            <v>596866.07999999996</v>
          </cell>
        </row>
        <row r="76">
          <cell r="D76">
            <v>3.01</v>
          </cell>
          <cell r="E76" t="str">
            <v>Exterior Metal Stud Framing, Gyp. Bd, Insulation</v>
          </cell>
          <cell r="G76" t="str">
            <v>sf</v>
          </cell>
          <cell r="H76">
            <v>10.241999999999999</v>
          </cell>
          <cell r="I76">
            <v>0</v>
          </cell>
        </row>
        <row r="77">
          <cell r="D77">
            <v>3.0199999999999996</v>
          </cell>
          <cell r="E77" t="str">
            <v>Exterior Concrete Walls - 6" thick, 8' high</v>
          </cell>
          <cell r="F77">
            <v>9440</v>
          </cell>
          <cell r="G77" t="str">
            <v>sf</v>
          </cell>
          <cell r="H77">
            <v>28.449999999999996</v>
          </cell>
          <cell r="I77">
            <v>268567.99999999994</v>
          </cell>
        </row>
        <row r="78">
          <cell r="D78">
            <v>3.0299999999999994</v>
          </cell>
          <cell r="E78" t="str">
            <v>Alum Glass Windows, Storefronts - 10%</v>
          </cell>
          <cell r="F78">
            <v>944</v>
          </cell>
          <cell r="G78" t="str">
            <v>sf</v>
          </cell>
          <cell r="H78">
            <v>73.97</v>
          </cell>
          <cell r="I78">
            <v>69827.679999999993</v>
          </cell>
        </row>
        <row r="79">
          <cell r="D79">
            <v>3.0399999999999991</v>
          </cell>
          <cell r="E79" t="str">
            <v xml:space="preserve">Metal Panel Systems </v>
          </cell>
          <cell r="G79" t="str">
            <v>sf</v>
          </cell>
          <cell r="H79">
            <v>20.483999999999998</v>
          </cell>
          <cell r="I79">
            <v>0</v>
          </cell>
        </row>
        <row r="80">
          <cell r="D80">
            <v>3.0499999999999989</v>
          </cell>
          <cell r="E80" t="str">
            <v>Coping</v>
          </cell>
          <cell r="G80" t="str">
            <v>lf</v>
          </cell>
          <cell r="H80">
            <v>25.4</v>
          </cell>
          <cell r="I80">
            <v>0</v>
          </cell>
        </row>
        <row r="81">
          <cell r="D81">
            <v>3.0599999999999987</v>
          </cell>
          <cell r="E81" t="str">
            <v xml:space="preserve">Exterior Double Doors 6080 </v>
          </cell>
          <cell r="F81">
            <v>4</v>
          </cell>
          <cell r="G81" t="str">
            <v>ea</v>
          </cell>
          <cell r="H81">
            <v>7721.6</v>
          </cell>
          <cell r="I81">
            <v>30886.400000000001</v>
          </cell>
        </row>
        <row r="82">
          <cell r="D82">
            <v>3.0699999999999985</v>
          </cell>
          <cell r="E82" t="str">
            <v>Exterior Single Doors 3070</v>
          </cell>
          <cell r="F82">
            <v>10</v>
          </cell>
          <cell r="G82" t="str">
            <v>ea</v>
          </cell>
          <cell r="H82">
            <v>3860.8</v>
          </cell>
          <cell r="I82">
            <v>38608</v>
          </cell>
        </row>
        <row r="83">
          <cell r="D83">
            <v>3.0799999999999983</v>
          </cell>
          <cell r="E83" t="str">
            <v>Roll-up Doors</v>
          </cell>
          <cell r="F83">
            <v>20</v>
          </cell>
          <cell r="G83" t="str">
            <v>ea</v>
          </cell>
          <cell r="H83">
            <v>8636</v>
          </cell>
          <cell r="I83">
            <v>172720</v>
          </cell>
        </row>
        <row r="84">
          <cell r="D84">
            <v>3.0899999999999981</v>
          </cell>
          <cell r="E84" t="str">
            <v>Exterior Building Sign</v>
          </cell>
          <cell r="F84">
            <v>1</v>
          </cell>
          <cell r="G84" t="str">
            <v>ls</v>
          </cell>
          <cell r="H84">
            <v>4064</v>
          </cell>
          <cell r="I84">
            <v>4064</v>
          </cell>
        </row>
        <row r="85">
          <cell r="D85">
            <v>3.0999999999999979</v>
          </cell>
          <cell r="E85" t="str">
            <v>Exterior Paint</v>
          </cell>
          <cell r="F85">
            <v>1</v>
          </cell>
          <cell r="G85" t="str">
            <v>ls</v>
          </cell>
          <cell r="H85">
            <v>12192</v>
          </cell>
          <cell r="I85">
            <v>12192</v>
          </cell>
        </row>
        <row r="87">
          <cell r="C87">
            <v>4</v>
          </cell>
          <cell r="D87" t="str">
            <v>Roofing</v>
          </cell>
          <cell r="I87">
            <v>223920.16499999998</v>
          </cell>
        </row>
        <row r="89">
          <cell r="D89">
            <v>4.01</v>
          </cell>
          <cell r="E89" t="str">
            <v>Roof Coverings - Built-Up Flat Roof Cover</v>
          </cell>
          <cell r="F89">
            <v>0</v>
          </cell>
          <cell r="G89" t="str">
            <v>sf</v>
          </cell>
          <cell r="H89">
            <v>7.1049999999999995</v>
          </cell>
          <cell r="I89">
            <v>0</v>
          </cell>
        </row>
        <row r="90">
          <cell r="D90">
            <v>4.0199999999999996</v>
          </cell>
          <cell r="E90" t="str">
            <v>Insulation</v>
          </cell>
          <cell r="F90">
            <v>0</v>
          </cell>
          <cell r="G90" t="str">
            <v>sf</v>
          </cell>
          <cell r="H90">
            <v>2.0299999999999998</v>
          </cell>
          <cell r="I90">
            <v>0</v>
          </cell>
        </row>
        <row r="91">
          <cell r="D91">
            <v>4.0299999999999994</v>
          </cell>
          <cell r="E91" t="str">
            <v>Flashing and Trim</v>
          </cell>
          <cell r="F91">
            <v>2360</v>
          </cell>
          <cell r="G91" t="str">
            <v>lf</v>
          </cell>
          <cell r="H91">
            <v>8.1199999999999992</v>
          </cell>
          <cell r="I91">
            <v>19163.199999999997</v>
          </cell>
        </row>
        <row r="92">
          <cell r="D92">
            <v>4.0399999999999991</v>
          </cell>
          <cell r="E92" t="str">
            <v>Roof Drains</v>
          </cell>
          <cell r="F92">
            <v>720</v>
          </cell>
          <cell r="G92" t="str">
            <v>lf</v>
          </cell>
          <cell r="H92">
            <v>77.139999999999986</v>
          </cell>
          <cell r="I92">
            <v>55540.799999999988</v>
          </cell>
        </row>
        <row r="93">
          <cell r="D93">
            <v>4.0499999999999989</v>
          </cell>
          <cell r="E93" t="str">
            <v>Misc. Roof Openings, Hatches</v>
          </cell>
          <cell r="F93">
            <v>89411</v>
          </cell>
          <cell r="G93" t="str">
            <v>sf</v>
          </cell>
          <cell r="H93">
            <v>1.0149999999999999</v>
          </cell>
          <cell r="I93">
            <v>90752.164999999994</v>
          </cell>
        </row>
        <row r="94">
          <cell r="D94">
            <v>4.0599999999999987</v>
          </cell>
          <cell r="E94" t="str">
            <v>Skylights - 3 x 8</v>
          </cell>
          <cell r="F94">
            <v>60</v>
          </cell>
          <cell r="G94" t="str">
            <v>ea</v>
          </cell>
          <cell r="H94">
            <v>974.39999999999986</v>
          </cell>
          <cell r="I94">
            <v>58463.999999999993</v>
          </cell>
        </row>
        <row r="96">
          <cell r="C96">
            <v>5</v>
          </cell>
          <cell r="D96" t="str">
            <v>Interior Construction</v>
          </cell>
          <cell r="I96">
            <v>1358926.6047</v>
          </cell>
        </row>
        <row r="98">
          <cell r="D98">
            <v>5.01</v>
          </cell>
          <cell r="E98" t="str">
            <v>Int. Partitions Full Ht.- Framing, Gypboard, Insulation</v>
          </cell>
          <cell r="F98">
            <v>13411.65</v>
          </cell>
          <cell r="G98" t="str">
            <v>sf</v>
          </cell>
          <cell r="H98">
            <v>10.709999999999999</v>
          </cell>
          <cell r="I98">
            <v>143638.77149999997</v>
          </cell>
        </row>
        <row r="99">
          <cell r="D99">
            <v>5.0199999999999996</v>
          </cell>
          <cell r="E99" t="str">
            <v xml:space="preserve">Int. Partitions 10' - Framing, Gypboard, Insulation </v>
          </cell>
          <cell r="F99">
            <v>20862.566666666666</v>
          </cell>
          <cell r="G99" t="str">
            <v>sf</v>
          </cell>
          <cell r="H99">
            <v>8.5679999999999996</v>
          </cell>
          <cell r="I99">
            <v>178750.47119999997</v>
          </cell>
        </row>
        <row r="100">
          <cell r="D100">
            <v>5.0299999999999994</v>
          </cell>
          <cell r="E100" t="str">
            <v>Translucent Walls</v>
          </cell>
          <cell r="F100">
            <v>15540</v>
          </cell>
          <cell r="G100" t="str">
            <v>sf</v>
          </cell>
          <cell r="H100">
            <v>23.561999999999998</v>
          </cell>
          <cell r="I100">
            <v>366153.48</v>
          </cell>
        </row>
        <row r="101">
          <cell r="D101">
            <v>5.0399999999999991</v>
          </cell>
          <cell r="E101" t="str">
            <v xml:space="preserve">Interior Doors - Double </v>
          </cell>
          <cell r="F101">
            <v>10</v>
          </cell>
          <cell r="G101" t="str">
            <v>ea</v>
          </cell>
          <cell r="H101">
            <v>2356.1999999999998</v>
          </cell>
          <cell r="I101">
            <v>23562</v>
          </cell>
        </row>
        <row r="102">
          <cell r="D102">
            <v>5.0499999999999989</v>
          </cell>
          <cell r="E102" t="str">
            <v>Interior Doors - Single</v>
          </cell>
          <cell r="F102">
            <v>60</v>
          </cell>
          <cell r="G102" t="str">
            <v>ea</v>
          </cell>
          <cell r="H102">
            <v>1392.3</v>
          </cell>
          <cell r="I102">
            <v>83538</v>
          </cell>
        </row>
        <row r="103">
          <cell r="D103">
            <v>5.0599999999999987</v>
          </cell>
          <cell r="E103" t="str">
            <v>Interior Roll-Up Doors</v>
          </cell>
          <cell r="F103">
            <v>4</v>
          </cell>
          <cell r="G103" t="str">
            <v>ea</v>
          </cell>
          <cell r="H103">
            <v>13387.5</v>
          </cell>
          <cell r="I103">
            <v>53550</v>
          </cell>
        </row>
        <row r="104">
          <cell r="D104">
            <v>5.0599999999999987</v>
          </cell>
          <cell r="E104" t="str">
            <v>Cabinets, Uppers, Lowers, Contertops - Breakrooms etc</v>
          </cell>
          <cell r="F104">
            <v>200</v>
          </cell>
          <cell r="G104" t="str">
            <v>lf</v>
          </cell>
          <cell r="H104">
            <v>428.4</v>
          </cell>
          <cell r="I104">
            <v>85680</v>
          </cell>
        </row>
        <row r="105">
          <cell r="D105">
            <v>5.0699999999999985</v>
          </cell>
          <cell r="E105" t="str">
            <v>Storage, Shelving</v>
          </cell>
          <cell r="F105">
            <v>160</v>
          </cell>
          <cell r="G105" t="str">
            <v>lf</v>
          </cell>
          <cell r="H105">
            <v>214.2</v>
          </cell>
          <cell r="I105">
            <v>34272</v>
          </cell>
        </row>
        <row r="106">
          <cell r="D106">
            <v>5.0799999999999983</v>
          </cell>
          <cell r="E106" t="str">
            <v>HC Toilet Compartments - Plastic Laminated</v>
          </cell>
          <cell r="F106">
            <v>4</v>
          </cell>
          <cell r="G106" t="str">
            <v>ea</v>
          </cell>
          <cell r="H106">
            <v>1071</v>
          </cell>
          <cell r="I106">
            <v>4284</v>
          </cell>
        </row>
        <row r="107">
          <cell r="D107">
            <v>5.0899999999999981</v>
          </cell>
          <cell r="E107" t="str">
            <v>Toilet Compartments - Plastic Laminated</v>
          </cell>
          <cell r="F107">
            <v>16</v>
          </cell>
          <cell r="G107" t="str">
            <v>ea</v>
          </cell>
          <cell r="H107">
            <v>963.9</v>
          </cell>
          <cell r="I107">
            <v>15422.4</v>
          </cell>
        </row>
        <row r="108">
          <cell r="D108">
            <v>5.0999999999999979</v>
          </cell>
          <cell r="E108" t="str">
            <v>Urinal Screens - Plastic Laminated</v>
          </cell>
          <cell r="F108">
            <v>12</v>
          </cell>
          <cell r="G108" t="str">
            <v>ea</v>
          </cell>
          <cell r="H108">
            <v>481.95</v>
          </cell>
          <cell r="I108">
            <v>5783.4</v>
          </cell>
        </row>
        <row r="109">
          <cell r="D109">
            <v>5.0999999999999979</v>
          </cell>
          <cell r="E109" t="str">
            <v>Lockers</v>
          </cell>
          <cell r="F109">
            <v>60</v>
          </cell>
          <cell r="G109" t="str">
            <v>ea</v>
          </cell>
          <cell r="H109">
            <v>492.65999999999997</v>
          </cell>
          <cell r="I109">
            <v>29559.599999999999</v>
          </cell>
        </row>
        <row r="110">
          <cell r="D110">
            <v>5.1099999999999977</v>
          </cell>
          <cell r="E110" t="str">
            <v>Locker Benches</v>
          </cell>
          <cell r="F110">
            <v>48</v>
          </cell>
          <cell r="G110" t="str">
            <v>lf</v>
          </cell>
          <cell r="H110">
            <v>58.904999999999994</v>
          </cell>
          <cell r="I110">
            <v>2827.4399999999996</v>
          </cell>
        </row>
        <row r="111">
          <cell r="D111">
            <v>5.1199999999999974</v>
          </cell>
          <cell r="E111" t="str">
            <v>Grab Bars - 36"</v>
          </cell>
          <cell r="F111">
            <v>8</v>
          </cell>
          <cell r="G111" t="str">
            <v>ea</v>
          </cell>
          <cell r="H111">
            <v>428.4</v>
          </cell>
          <cell r="I111">
            <v>3427.2</v>
          </cell>
        </row>
        <row r="112">
          <cell r="D112">
            <v>5.1299999999999972</v>
          </cell>
          <cell r="E112" t="str">
            <v>Grab Bars - 42"</v>
          </cell>
          <cell r="F112">
            <v>8</v>
          </cell>
          <cell r="G112" t="str">
            <v>ea</v>
          </cell>
          <cell r="H112">
            <v>481.95</v>
          </cell>
          <cell r="I112">
            <v>3855.6</v>
          </cell>
        </row>
        <row r="113">
          <cell r="D113">
            <v>5.139999999999997</v>
          </cell>
          <cell r="E113" t="str">
            <v>Toilet Seat Cover/Paper Dispenser - Recessed</v>
          </cell>
          <cell r="F113">
            <v>20</v>
          </cell>
          <cell r="G113" t="str">
            <v>ea</v>
          </cell>
          <cell r="H113">
            <v>83.537999999999997</v>
          </cell>
          <cell r="I113">
            <v>1670.76</v>
          </cell>
        </row>
        <row r="114">
          <cell r="D114">
            <v>5.1499999999999968</v>
          </cell>
          <cell r="E114" t="str">
            <v>Soap Dispenser</v>
          </cell>
          <cell r="F114">
            <v>20</v>
          </cell>
          <cell r="G114" t="str">
            <v>ea</v>
          </cell>
          <cell r="H114">
            <v>124.23599999999999</v>
          </cell>
          <cell r="I114">
            <v>2484.7199999999998</v>
          </cell>
        </row>
        <row r="115">
          <cell r="D115">
            <v>5.1599999999999966</v>
          </cell>
          <cell r="E115" t="str">
            <v xml:space="preserve">Paper Towel Dispenser </v>
          </cell>
          <cell r="F115">
            <v>20</v>
          </cell>
          <cell r="G115" t="str">
            <v>ea</v>
          </cell>
          <cell r="H115">
            <v>265.608</v>
          </cell>
          <cell r="I115">
            <v>5312.16</v>
          </cell>
        </row>
        <row r="116">
          <cell r="D116">
            <v>5.1699999999999964</v>
          </cell>
          <cell r="E116" t="str">
            <v>Trash Receptacle</v>
          </cell>
          <cell r="F116">
            <v>20</v>
          </cell>
          <cell r="G116" t="str">
            <v>ea</v>
          </cell>
          <cell r="H116">
            <v>104.958</v>
          </cell>
          <cell r="I116">
            <v>2099.16</v>
          </cell>
        </row>
        <row r="117">
          <cell r="D117">
            <v>5.1799999999999962</v>
          </cell>
          <cell r="E117" t="str">
            <v>Mirrors</v>
          </cell>
          <cell r="F117">
            <v>48</v>
          </cell>
          <cell r="G117" t="str">
            <v>ea</v>
          </cell>
          <cell r="H117">
            <v>299.88</v>
          </cell>
          <cell r="I117">
            <v>14394.24</v>
          </cell>
        </row>
        <row r="118">
          <cell r="D118">
            <v>5.1899999999999959</v>
          </cell>
          <cell r="E118" t="str">
            <v>Mop Rack</v>
          </cell>
          <cell r="F118">
            <v>2</v>
          </cell>
          <cell r="G118" t="str">
            <v>ea</v>
          </cell>
          <cell r="H118">
            <v>128.51999999999998</v>
          </cell>
          <cell r="I118">
            <v>257.03999999999996</v>
          </cell>
        </row>
        <row r="119">
          <cell r="D119">
            <v>5.1999999999999957</v>
          </cell>
          <cell r="E119" t="str">
            <v>Interior Signage</v>
          </cell>
          <cell r="F119">
            <v>10</v>
          </cell>
          <cell r="G119" t="str">
            <v>ea</v>
          </cell>
          <cell r="H119">
            <v>214.2</v>
          </cell>
          <cell r="I119">
            <v>2142</v>
          </cell>
        </row>
        <row r="120">
          <cell r="D120">
            <v>5.2099999999999955</v>
          </cell>
          <cell r="E120" t="str">
            <v>Fire Extinguishers</v>
          </cell>
          <cell r="F120">
            <v>12</v>
          </cell>
          <cell r="G120" t="str">
            <v>ea</v>
          </cell>
          <cell r="H120">
            <v>481.95</v>
          </cell>
          <cell r="I120">
            <v>5783.4</v>
          </cell>
        </row>
        <row r="121">
          <cell r="D121">
            <v>5.2199999999999953</v>
          </cell>
          <cell r="E121" t="str">
            <v>Interior Glass/Fixed Glass</v>
          </cell>
          <cell r="F121">
            <v>480</v>
          </cell>
          <cell r="G121" t="str">
            <v>sf</v>
          </cell>
          <cell r="H121">
            <v>48.195</v>
          </cell>
          <cell r="I121">
            <v>23133.599999999999</v>
          </cell>
        </row>
        <row r="122">
          <cell r="D122">
            <v>5.2299999999999951</v>
          </cell>
          <cell r="E122" t="str">
            <v>Grated Entry</v>
          </cell>
          <cell r="F122">
            <v>420</v>
          </cell>
          <cell r="G122" t="str">
            <v>lf</v>
          </cell>
          <cell r="H122">
            <v>107.1</v>
          </cell>
          <cell r="I122">
            <v>44982</v>
          </cell>
        </row>
        <row r="123">
          <cell r="D123">
            <v>5.2399999999999949</v>
          </cell>
          <cell r="E123" t="str">
            <v>Corner Guards</v>
          </cell>
          <cell r="F123">
            <v>0</v>
          </cell>
          <cell r="G123" t="str">
            <v>ea</v>
          </cell>
          <cell r="H123">
            <v>37.484999999999999</v>
          </cell>
          <cell r="I123">
            <v>0</v>
          </cell>
        </row>
        <row r="124">
          <cell r="D124">
            <v>5.2499999999999947</v>
          </cell>
          <cell r="E124" t="str">
            <v>Projector Screen and Clg Hung Projector</v>
          </cell>
          <cell r="F124">
            <v>4</v>
          </cell>
          <cell r="G124" t="str">
            <v>ea</v>
          </cell>
          <cell r="H124">
            <v>7711.2</v>
          </cell>
          <cell r="I124">
            <v>30844.799999999999</v>
          </cell>
        </row>
        <row r="125">
          <cell r="D125">
            <v>5.2599999999999945</v>
          </cell>
          <cell r="E125" t="str">
            <v>Misc. Specialties</v>
          </cell>
          <cell r="F125">
            <v>89411</v>
          </cell>
          <cell r="G125" t="str">
            <v>sf</v>
          </cell>
          <cell r="H125">
            <v>2.1419999999999999</v>
          </cell>
          <cell r="I125">
            <v>191518.36199999999</v>
          </cell>
        </row>
        <row r="127">
          <cell r="C127">
            <v>6</v>
          </cell>
          <cell r="D127" t="str">
            <v>Interior Finishes</v>
          </cell>
          <cell r="I127">
            <v>808763.08705850004</v>
          </cell>
        </row>
        <row r="129">
          <cell r="D129">
            <v>6.01</v>
          </cell>
          <cell r="E129" t="str">
            <v>Walls- Paint</v>
          </cell>
          <cell r="F129">
            <v>92252.123333333322</v>
          </cell>
          <cell r="G129" t="str">
            <v>sf</v>
          </cell>
          <cell r="H129">
            <v>0.69615000000000005</v>
          </cell>
          <cell r="I129">
            <v>64221.315658499996</v>
          </cell>
        </row>
        <row r="130">
          <cell r="D130">
            <v>6.02</v>
          </cell>
          <cell r="E130" t="str">
            <v>Paint - Doors</v>
          </cell>
          <cell r="F130">
            <v>70</v>
          </cell>
          <cell r="G130" t="str">
            <v>ea</v>
          </cell>
          <cell r="H130">
            <v>133.875</v>
          </cell>
          <cell r="I130">
            <v>9371.25</v>
          </cell>
        </row>
        <row r="131">
          <cell r="D131">
            <v>6.0299999999999994</v>
          </cell>
          <cell r="E131" t="str">
            <v xml:space="preserve">Floor Finishes - Epoxy, VCT </v>
          </cell>
          <cell r="F131">
            <v>78069.900000000009</v>
          </cell>
          <cell r="G131" t="str">
            <v>sf</v>
          </cell>
          <cell r="H131">
            <v>4.2839999999999998</v>
          </cell>
          <cell r="I131">
            <v>334451.45160000003</v>
          </cell>
        </row>
        <row r="132">
          <cell r="D132">
            <v>6.0399999999999991</v>
          </cell>
          <cell r="E132" t="str">
            <v>Ceramic Tile - Walls - Bathrooms</v>
          </cell>
          <cell r="F132">
            <v>2600</v>
          </cell>
          <cell r="G132" t="str">
            <v>sf</v>
          </cell>
          <cell r="H132">
            <v>13.387499999999999</v>
          </cell>
          <cell r="I132">
            <v>34807.5</v>
          </cell>
        </row>
        <row r="133">
          <cell r="D133">
            <v>6.0499999999999989</v>
          </cell>
          <cell r="E133" t="str">
            <v>Ceramic Tile - Floors - Bathrooms</v>
          </cell>
          <cell r="F133">
            <v>2400</v>
          </cell>
          <cell r="G133" t="str">
            <v>sf</v>
          </cell>
          <cell r="H133">
            <v>11.2455</v>
          </cell>
          <cell r="I133">
            <v>26989.200000000001</v>
          </cell>
        </row>
        <row r="134">
          <cell r="D134">
            <v>6.0599999999999987</v>
          </cell>
          <cell r="E134" t="str">
            <v>Ceiling - Open, Painted Black</v>
          </cell>
          <cell r="F134">
            <v>77269.900000000009</v>
          </cell>
          <cell r="G134" t="str">
            <v>sf</v>
          </cell>
          <cell r="H134">
            <v>2.1419999999999999</v>
          </cell>
          <cell r="I134">
            <v>165512.12580000001</v>
          </cell>
        </row>
        <row r="135">
          <cell r="D135">
            <v>6.0699999999999985</v>
          </cell>
          <cell r="E135" t="str">
            <v xml:space="preserve">Hard Lid Ceiling </v>
          </cell>
          <cell r="F135">
            <v>3200</v>
          </cell>
          <cell r="G135" t="str">
            <v>sf</v>
          </cell>
          <cell r="H135">
            <v>8.5679999999999996</v>
          </cell>
          <cell r="I135">
            <v>27417.599999999999</v>
          </cell>
        </row>
        <row r="136">
          <cell r="D136">
            <v>6.0799999999999983</v>
          </cell>
          <cell r="E136" t="str">
            <v>Front Counters</v>
          </cell>
          <cell r="F136">
            <v>80</v>
          </cell>
          <cell r="G136" t="str">
            <v>lf</v>
          </cell>
          <cell r="H136">
            <v>602.4</v>
          </cell>
          <cell r="I136">
            <v>48192</v>
          </cell>
        </row>
        <row r="137">
          <cell r="D137">
            <v>6.0899999999999981</v>
          </cell>
          <cell r="E137" t="str">
            <v>Lobby additional finishes</v>
          </cell>
          <cell r="F137">
            <v>400</v>
          </cell>
          <cell r="G137" t="str">
            <v>sf</v>
          </cell>
          <cell r="H137">
            <v>20.079999999999998</v>
          </cell>
          <cell r="I137">
            <v>8031.9999999999991</v>
          </cell>
        </row>
        <row r="138">
          <cell r="D138">
            <v>6.0999999999999979</v>
          </cell>
          <cell r="E138" t="str">
            <v>Millwork, Finish Carpentry</v>
          </cell>
          <cell r="F138">
            <v>89411</v>
          </cell>
          <cell r="G138" t="str">
            <v>sf</v>
          </cell>
          <cell r="H138">
            <v>1.004</v>
          </cell>
          <cell r="I138">
            <v>89768.644</v>
          </cell>
        </row>
        <row r="140">
          <cell r="C140">
            <v>7</v>
          </cell>
          <cell r="D140" t="str">
            <v>Conveying</v>
          </cell>
          <cell r="I140">
            <v>206422.39999999999</v>
          </cell>
        </row>
        <row r="142">
          <cell r="D142">
            <v>7.01</v>
          </cell>
          <cell r="E142" t="str">
            <v>Hydraulic Elevator - 3 Stops, 3500 lbs</v>
          </cell>
          <cell r="F142">
            <v>2</v>
          </cell>
          <cell r="G142" t="str">
            <v>ea</v>
          </cell>
          <cell r="H142">
            <v>103211.2</v>
          </cell>
          <cell r="I142">
            <v>206422.39999999999</v>
          </cell>
        </row>
        <row r="144">
          <cell r="C144">
            <v>8</v>
          </cell>
          <cell r="D144" t="str">
            <v>Plumbing</v>
          </cell>
          <cell r="I144">
            <v>579983.36599999992</v>
          </cell>
        </row>
        <row r="146">
          <cell r="D146">
            <v>8.01</v>
          </cell>
          <cell r="E146" t="str">
            <v>Plumbing Fixtures</v>
          </cell>
          <cell r="F146">
            <v>62</v>
          </cell>
          <cell r="G146" t="str">
            <v>sf</v>
          </cell>
          <cell r="H146">
            <v>2133.6</v>
          </cell>
          <cell r="I146">
            <v>132283.19999999998</v>
          </cell>
        </row>
        <row r="147">
          <cell r="D147">
            <v>8.02</v>
          </cell>
          <cell r="E147" t="str">
            <v>Water Heaters - 200 MBH</v>
          </cell>
          <cell r="F147">
            <v>2</v>
          </cell>
          <cell r="G147" t="str">
            <v>ea</v>
          </cell>
          <cell r="H147">
            <v>16064</v>
          </cell>
          <cell r="I147">
            <v>32128</v>
          </cell>
        </row>
        <row r="148">
          <cell r="D148">
            <v>8.0299999999999994</v>
          </cell>
          <cell r="E148" t="str">
            <v>Boilers - 3000 MBH</v>
          </cell>
          <cell r="F148">
            <v>2</v>
          </cell>
          <cell r="G148" t="str">
            <v>ea</v>
          </cell>
          <cell r="H148">
            <v>20080</v>
          </cell>
          <cell r="I148">
            <v>40160</v>
          </cell>
        </row>
        <row r="149">
          <cell r="D149">
            <v>8.0399999999999991</v>
          </cell>
          <cell r="E149" t="str">
            <v>Hot and Cold Water Piping</v>
          </cell>
          <cell r="F149">
            <v>89411</v>
          </cell>
          <cell r="G149" t="str">
            <v>sf</v>
          </cell>
          <cell r="H149">
            <v>1.506</v>
          </cell>
          <cell r="I149">
            <v>134652.96600000001</v>
          </cell>
        </row>
        <row r="150">
          <cell r="D150">
            <v>8.0499999999999989</v>
          </cell>
          <cell r="E150" t="str">
            <v>Air Lines</v>
          </cell>
          <cell r="F150">
            <v>3200</v>
          </cell>
          <cell r="G150" t="str">
            <v>lf</v>
          </cell>
          <cell r="H150">
            <v>35.14</v>
          </cell>
          <cell r="I150">
            <v>112448</v>
          </cell>
        </row>
        <row r="151">
          <cell r="D151">
            <v>8.0599999999999987</v>
          </cell>
          <cell r="E151" t="str">
            <v>Gas Piping - 2"</v>
          </cell>
          <cell r="F151">
            <v>400</v>
          </cell>
          <cell r="G151" t="str">
            <v>lf</v>
          </cell>
          <cell r="H151">
            <v>35.14</v>
          </cell>
          <cell r="I151">
            <v>14056</v>
          </cell>
        </row>
        <row r="152">
          <cell r="D152">
            <v>8.0699999999999985</v>
          </cell>
          <cell r="E152" t="str">
            <v>Misc. Piping</v>
          </cell>
          <cell r="F152">
            <v>2200</v>
          </cell>
          <cell r="G152" t="str">
            <v>lf</v>
          </cell>
          <cell r="H152">
            <v>25.1</v>
          </cell>
          <cell r="I152">
            <v>55220</v>
          </cell>
        </row>
        <row r="153">
          <cell r="D153">
            <v>8.0799999999999983</v>
          </cell>
          <cell r="E153" t="str">
            <v>Emergency Showers</v>
          </cell>
          <cell r="F153">
            <v>4</v>
          </cell>
          <cell r="G153" t="str">
            <v>ea</v>
          </cell>
          <cell r="H153">
            <v>1606.4</v>
          </cell>
          <cell r="I153">
            <v>6425.6</v>
          </cell>
        </row>
        <row r="154">
          <cell r="D154">
            <v>8.0899999999999981</v>
          </cell>
          <cell r="E154" t="str">
            <v>Eye Washes</v>
          </cell>
          <cell r="F154">
            <v>6</v>
          </cell>
          <cell r="G154" t="str">
            <v>ea</v>
          </cell>
          <cell r="H154">
            <v>1405.6</v>
          </cell>
          <cell r="I154">
            <v>8433.5999999999985</v>
          </cell>
        </row>
        <row r="155">
          <cell r="D155">
            <v>8.0799999999999983</v>
          </cell>
          <cell r="E155" t="str">
            <v>Exhaust Hoods</v>
          </cell>
          <cell r="F155">
            <v>2</v>
          </cell>
          <cell r="G155" t="str">
            <v>ea</v>
          </cell>
          <cell r="H155">
            <v>22088</v>
          </cell>
          <cell r="I155">
            <v>44176</v>
          </cell>
        </row>
        <row r="157">
          <cell r="C157">
            <v>9</v>
          </cell>
          <cell r="D157" t="str">
            <v>HVAC</v>
          </cell>
          <cell r="I157">
            <v>2568153.2864000001</v>
          </cell>
        </row>
        <row r="159">
          <cell r="D159">
            <v>9.01</v>
          </cell>
          <cell r="E159" t="str">
            <v>Heating and Cooling Systems</v>
          </cell>
          <cell r="F159">
            <v>89411</v>
          </cell>
          <cell r="G159" t="str">
            <v>sf</v>
          </cell>
          <cell r="H159">
            <v>14.056000000000001</v>
          </cell>
          <cell r="I159">
            <v>1256761.0160000001</v>
          </cell>
        </row>
        <row r="160">
          <cell r="D160">
            <v>9.02</v>
          </cell>
          <cell r="E160" t="str">
            <v>Package Units Units</v>
          </cell>
          <cell r="F160">
            <v>89411</v>
          </cell>
          <cell r="G160" t="str">
            <v>sf</v>
          </cell>
          <cell r="H160">
            <v>3.012</v>
          </cell>
          <cell r="I160">
            <v>269305.93200000003</v>
          </cell>
        </row>
        <row r="161">
          <cell r="D161">
            <v>9.0299999999999994</v>
          </cell>
          <cell r="E161" t="str">
            <v>Distribution - Ducts, Registers, Diffusers</v>
          </cell>
          <cell r="F161">
            <v>89411</v>
          </cell>
          <cell r="G161" t="str">
            <v>sf</v>
          </cell>
          <cell r="H161">
            <v>8.032</v>
          </cell>
          <cell r="I161">
            <v>718149.152</v>
          </cell>
        </row>
        <row r="162">
          <cell r="D162">
            <v>9.0399999999999991</v>
          </cell>
          <cell r="E162" t="str">
            <v>Insulation</v>
          </cell>
          <cell r="F162">
            <v>1</v>
          </cell>
          <cell r="G162" t="str">
            <v>ls</v>
          </cell>
          <cell r="H162">
            <v>25100</v>
          </cell>
          <cell r="I162">
            <v>25100</v>
          </cell>
        </row>
        <row r="163">
          <cell r="D163">
            <v>9.0499999999999989</v>
          </cell>
          <cell r="E163" t="str">
            <v>VAV Boxes</v>
          </cell>
          <cell r="F163">
            <v>120</v>
          </cell>
          <cell r="G163" t="str">
            <v>ea</v>
          </cell>
          <cell r="H163">
            <v>451.8</v>
          </cell>
          <cell r="I163">
            <v>54216</v>
          </cell>
        </row>
        <row r="164">
          <cell r="D164">
            <v>9.0599999999999987</v>
          </cell>
          <cell r="E164" t="str">
            <v>Controls</v>
          </cell>
          <cell r="F164">
            <v>200</v>
          </cell>
          <cell r="G164" t="str">
            <v>ea</v>
          </cell>
          <cell r="H164">
            <v>953.8</v>
          </cell>
          <cell r="I164">
            <v>190760</v>
          </cell>
        </row>
        <row r="165">
          <cell r="D165">
            <v>9.0699999999999985</v>
          </cell>
          <cell r="E165" t="str">
            <v>Test Balance</v>
          </cell>
          <cell r="F165">
            <v>89411</v>
          </cell>
          <cell r="G165" t="str">
            <v>sf</v>
          </cell>
          <cell r="H165">
            <v>0.60239999999999994</v>
          </cell>
          <cell r="I165">
            <v>53861.186399999991</v>
          </cell>
        </row>
        <row r="167">
          <cell r="C167">
            <v>10</v>
          </cell>
          <cell r="D167" t="str">
            <v>Fire Protection</v>
          </cell>
          <cell r="I167">
            <v>648083.03200000001</v>
          </cell>
        </row>
        <row r="169">
          <cell r="D169">
            <v>10.01</v>
          </cell>
          <cell r="E169" t="str">
            <v>Fire Protection</v>
          </cell>
          <cell r="F169">
            <v>89411</v>
          </cell>
          <cell r="H169">
            <v>4.0640000000000001</v>
          </cell>
          <cell r="I169">
            <v>363366.304</v>
          </cell>
        </row>
        <row r="170">
          <cell r="D170">
            <v>10.02</v>
          </cell>
          <cell r="E170" t="str">
            <v>Stand Pipe</v>
          </cell>
          <cell r="F170">
            <v>2</v>
          </cell>
          <cell r="G170" t="str">
            <v>ea</v>
          </cell>
          <cell r="H170">
            <v>6096</v>
          </cell>
          <cell r="I170">
            <v>12192</v>
          </cell>
        </row>
        <row r="171">
          <cell r="D171">
            <v>10.029999999999999</v>
          </cell>
          <cell r="E171" t="str">
            <v>Fire Pumps</v>
          </cell>
          <cell r="G171" t="str">
            <v>ea</v>
          </cell>
          <cell r="H171">
            <v>15240</v>
          </cell>
          <cell r="I171">
            <v>0</v>
          </cell>
        </row>
        <row r="172">
          <cell r="D172">
            <v>10.039999999999999</v>
          </cell>
          <cell r="E172" t="str">
            <v>Fire Alarm System, Mass Notification - 3.00</v>
          </cell>
          <cell r="F172">
            <v>89411</v>
          </cell>
          <cell r="G172" t="str">
            <v>sf</v>
          </cell>
          <cell r="H172">
            <v>3.048</v>
          </cell>
          <cell r="I172">
            <v>272524.728</v>
          </cell>
        </row>
        <row r="174">
          <cell r="C174">
            <v>11</v>
          </cell>
          <cell r="D174" t="str">
            <v>Electrical</v>
          </cell>
          <cell r="I174">
            <v>1975804.2779999999</v>
          </cell>
        </row>
        <row r="176">
          <cell r="D176">
            <v>11.01</v>
          </cell>
          <cell r="E176" t="str">
            <v>Service and Distribution</v>
          </cell>
          <cell r="F176">
            <v>89411</v>
          </cell>
          <cell r="H176">
            <v>7.1120000000000001</v>
          </cell>
          <cell r="I176">
            <v>635891.03200000001</v>
          </cell>
        </row>
        <row r="177">
          <cell r="D177">
            <v>11.02</v>
          </cell>
          <cell r="E177" t="str">
            <v>Feeders, Cables, Wiring</v>
          </cell>
          <cell r="F177">
            <v>89411</v>
          </cell>
          <cell r="H177">
            <v>3.048</v>
          </cell>
          <cell r="I177">
            <v>272524.728</v>
          </cell>
        </row>
        <row r="178">
          <cell r="D178">
            <v>11.03</v>
          </cell>
          <cell r="E178" t="str">
            <v>Lighting and power</v>
          </cell>
          <cell r="F178">
            <v>89411</v>
          </cell>
          <cell r="H178">
            <v>8.1280000000000001</v>
          </cell>
          <cell r="I178">
            <v>726732.60800000001</v>
          </cell>
        </row>
        <row r="179">
          <cell r="D179">
            <v>11.04</v>
          </cell>
          <cell r="E179" t="str">
            <v>Switches</v>
          </cell>
          <cell r="F179">
            <v>89411</v>
          </cell>
          <cell r="H179">
            <v>3.048</v>
          </cell>
          <cell r="I179">
            <v>272524.728</v>
          </cell>
        </row>
        <row r="180">
          <cell r="D180">
            <v>11.049999999999999</v>
          </cell>
          <cell r="E180" t="str">
            <v>Grounding</v>
          </cell>
          <cell r="F180">
            <v>89411</v>
          </cell>
          <cell r="H180">
            <v>0.76200000000000001</v>
          </cell>
          <cell r="I180">
            <v>68131.182000000001</v>
          </cell>
        </row>
        <row r="182">
          <cell r="C182">
            <v>12</v>
          </cell>
          <cell r="D182" t="str">
            <v>Electrical Systems</v>
          </cell>
          <cell r="I182">
            <v>726732.60800000001</v>
          </cell>
        </row>
        <row r="184">
          <cell r="D184">
            <v>12.1</v>
          </cell>
          <cell r="E184" t="str">
            <v>Data/Communications, Security</v>
          </cell>
          <cell r="F184">
            <v>89411</v>
          </cell>
          <cell r="H184">
            <v>8.1280000000000001</v>
          </cell>
          <cell r="I184">
            <v>726732.60800000001</v>
          </cell>
        </row>
        <row r="186">
          <cell r="C186">
            <v>13</v>
          </cell>
          <cell r="D186" t="str">
            <v xml:space="preserve">Equipment </v>
          </cell>
          <cell r="I186">
            <v>1417188</v>
          </cell>
        </row>
        <row r="188">
          <cell r="D188">
            <v>13.01</v>
          </cell>
          <cell r="E188" t="str">
            <v>Compressors</v>
          </cell>
          <cell r="F188">
            <v>6</v>
          </cell>
          <cell r="G188" t="str">
            <v>ea</v>
          </cell>
          <cell r="H188">
            <v>25500</v>
          </cell>
          <cell r="I188">
            <v>153000</v>
          </cell>
        </row>
        <row r="189">
          <cell r="D189">
            <v>13.02</v>
          </cell>
          <cell r="E189" t="str">
            <v xml:space="preserve">Bridge Crane - 20 Ton </v>
          </cell>
          <cell r="F189">
            <v>2</v>
          </cell>
          <cell r="G189" t="str">
            <v>ea</v>
          </cell>
          <cell r="H189">
            <v>168300</v>
          </cell>
          <cell r="I189">
            <v>336600</v>
          </cell>
        </row>
        <row r="190">
          <cell r="D190">
            <v>13.03</v>
          </cell>
          <cell r="E190" t="str">
            <v xml:space="preserve">Bridge Crane - 30 Ton </v>
          </cell>
          <cell r="F190">
            <v>1</v>
          </cell>
          <cell r="G190" t="str">
            <v>ea</v>
          </cell>
          <cell r="H190">
            <v>188700</v>
          </cell>
          <cell r="I190">
            <v>188700</v>
          </cell>
        </row>
        <row r="191">
          <cell r="D191">
            <v>13.04</v>
          </cell>
          <cell r="E191" t="str">
            <v xml:space="preserve">Jib Cranes - 2 Ton </v>
          </cell>
          <cell r="F191">
            <v>23</v>
          </cell>
          <cell r="G191" t="str">
            <v>ea</v>
          </cell>
          <cell r="H191">
            <v>28560</v>
          </cell>
          <cell r="I191">
            <v>656880</v>
          </cell>
        </row>
        <row r="192">
          <cell r="D192">
            <v>13.049999999999999</v>
          </cell>
          <cell r="E192" t="str">
            <v xml:space="preserve">Workstation Cranes - 1 Ton </v>
          </cell>
          <cell r="F192">
            <v>1</v>
          </cell>
          <cell r="G192" t="str">
            <v>ea</v>
          </cell>
          <cell r="H192">
            <v>67320</v>
          </cell>
          <cell r="I192">
            <v>67320</v>
          </cell>
        </row>
        <row r="193">
          <cell r="D193">
            <v>13.049999999999999</v>
          </cell>
          <cell r="E193" t="str">
            <v>Breakroom Appliances</v>
          </cell>
          <cell r="F193">
            <v>12</v>
          </cell>
          <cell r="G193" t="str">
            <v>ea</v>
          </cell>
          <cell r="H193">
            <v>1224</v>
          </cell>
          <cell r="I193">
            <v>14688</v>
          </cell>
        </row>
        <row r="195">
          <cell r="C195">
            <v>14</v>
          </cell>
          <cell r="D195" t="str">
            <v>Furnishings</v>
          </cell>
          <cell r="I195">
            <v>45599.61</v>
          </cell>
        </row>
        <row r="197">
          <cell r="D197">
            <v>14.01</v>
          </cell>
          <cell r="E197" t="str">
            <v>Furnishings</v>
          </cell>
          <cell r="F197">
            <v>89411</v>
          </cell>
          <cell r="G197" t="str">
            <v>sf</v>
          </cell>
          <cell r="H197">
            <v>0.51</v>
          </cell>
          <cell r="I197">
            <v>45599.61</v>
          </cell>
        </row>
        <row r="200">
          <cell r="C200">
            <v>15</v>
          </cell>
          <cell r="D200" t="str">
            <v>Special Construction</v>
          </cell>
          <cell r="I200">
            <v>24480</v>
          </cell>
        </row>
        <row r="202">
          <cell r="D202">
            <v>15.01</v>
          </cell>
          <cell r="E202" t="str">
            <v>Entry Canopy/Structure</v>
          </cell>
          <cell r="F202">
            <v>1200</v>
          </cell>
          <cell r="G202" t="str">
            <v>sf</v>
          </cell>
          <cell r="H202">
            <v>20.399999999999999</v>
          </cell>
          <cell r="I202">
            <v>24480</v>
          </cell>
        </row>
        <row r="204">
          <cell r="C204">
            <v>16</v>
          </cell>
          <cell r="D204" t="str">
            <v>Building Sitework</v>
          </cell>
          <cell r="I204">
            <v>46136.076000000001</v>
          </cell>
        </row>
        <row r="206">
          <cell r="D206">
            <v>16.010000000000002</v>
          </cell>
          <cell r="E206" t="str">
            <v>Building Sitework</v>
          </cell>
          <cell r="F206">
            <v>89411</v>
          </cell>
          <cell r="G206" t="str">
            <v>sf</v>
          </cell>
          <cell r="H206">
            <v>0.51600000000000001</v>
          </cell>
          <cell r="I206">
            <v>46136.076000000001</v>
          </cell>
        </row>
        <row r="209">
          <cell r="C209">
            <v>17</v>
          </cell>
          <cell r="D209" t="str">
            <v>Landscaping</v>
          </cell>
          <cell r="I209">
            <v>27681.6456</v>
          </cell>
        </row>
        <row r="211">
          <cell r="D211">
            <v>17.010000000000002</v>
          </cell>
          <cell r="E211" t="str">
            <v>Landscaping and Irrigation</v>
          </cell>
          <cell r="F211">
            <v>89411</v>
          </cell>
          <cell r="G211" t="str">
            <v>sf</v>
          </cell>
          <cell r="H211">
            <v>0.30959999999999999</v>
          </cell>
          <cell r="I211">
            <v>27681.6456</v>
          </cell>
        </row>
        <row r="215">
          <cell r="C215">
            <v>31</v>
          </cell>
          <cell r="E215" t="str">
            <v>Subtotal A</v>
          </cell>
          <cell r="H215">
            <v>190.48534358656653</v>
          </cell>
          <cell r="I215">
            <v>17031485.055418499</v>
          </cell>
        </row>
        <row r="216">
          <cell r="C216">
            <v>32</v>
          </cell>
          <cell r="E216" t="str">
            <v>General Conditions OH &amp; P</v>
          </cell>
          <cell r="F216">
            <v>0.23</v>
          </cell>
          <cell r="H216">
            <v>43.811629024910296</v>
          </cell>
          <cell r="I216">
            <v>3917241.5627462547</v>
          </cell>
        </row>
        <row r="218">
          <cell r="E218" t="str">
            <v>Subtotal B</v>
          </cell>
          <cell r="H218">
            <v>234.29697261147683</v>
          </cell>
          <cell r="I218">
            <v>20948726.618164755</v>
          </cell>
        </row>
        <row r="219">
          <cell r="C219">
            <v>33</v>
          </cell>
          <cell r="E219" t="str">
            <v>Local Sales Tax</v>
          </cell>
          <cell r="F219">
            <v>8.4000000000000005E-2</v>
          </cell>
          <cell r="H219">
            <v>19.680945699364056</v>
          </cell>
          <cell r="I219">
            <v>1759693.0359258396</v>
          </cell>
        </row>
        <row r="221">
          <cell r="C221">
            <v>34</v>
          </cell>
          <cell r="E221" t="str">
            <v>Permits, Bonds &amp; Insurance</v>
          </cell>
          <cell r="F221">
            <v>2.5000000000000001E-2</v>
          </cell>
          <cell r="H221">
            <v>5.857424315286921</v>
          </cell>
          <cell r="I221">
            <v>523718.16545411892</v>
          </cell>
        </row>
        <row r="223">
          <cell r="E223" t="str">
            <v>Subtotal C</v>
          </cell>
          <cell r="H223">
            <v>259.83534262612784</v>
          </cell>
          <cell r="I223">
            <v>23232137.819544714</v>
          </cell>
        </row>
        <row r="224">
          <cell r="C224">
            <v>35</v>
          </cell>
          <cell r="E224" t="str">
            <v>Design Contingency</v>
          </cell>
          <cell r="F224">
            <v>0.2</v>
          </cell>
          <cell r="H224">
            <v>51.967068525225564</v>
          </cell>
          <cell r="I224">
            <v>4646427.563908943</v>
          </cell>
        </row>
        <row r="226">
          <cell r="E226" t="str">
            <v>Subtotal D</v>
          </cell>
          <cell r="H226">
            <v>311.80241115135334</v>
          </cell>
          <cell r="I226">
            <v>27878565.383453656</v>
          </cell>
        </row>
        <row r="227">
          <cell r="C227">
            <v>36</v>
          </cell>
          <cell r="E227" t="str">
            <v>Escalation MOC June 2009</v>
          </cell>
          <cell r="F227">
            <v>0.12</v>
          </cell>
          <cell r="H227">
            <v>37.4162893381624</v>
          </cell>
          <cell r="I227">
            <v>3345427.8460144387</v>
          </cell>
        </row>
        <row r="229">
          <cell r="E229" t="str">
            <v>Subtotal E</v>
          </cell>
          <cell r="H229">
            <v>349.21870048951581</v>
          </cell>
          <cell r="I229">
            <v>31223993.229468096</v>
          </cell>
        </row>
        <row r="230">
          <cell r="C230">
            <v>37</v>
          </cell>
          <cell r="E230" t="str">
            <v>LEED</v>
          </cell>
          <cell r="F230">
            <v>0.02</v>
          </cell>
          <cell r="H230">
            <v>6.984374009790316</v>
          </cell>
          <cell r="I230">
            <v>624479.86458936194</v>
          </cell>
        </row>
        <row r="232">
          <cell r="E232" t="str">
            <v>Subtoal F</v>
          </cell>
          <cell r="H232">
            <v>356.20307449930613</v>
          </cell>
          <cell r="I232">
            <v>31848473.094057459</v>
          </cell>
        </row>
        <row r="233">
          <cell r="C233">
            <v>38</v>
          </cell>
          <cell r="E233" t="str">
            <v>Construction Contingency</v>
          </cell>
          <cell r="F233">
            <v>0.1</v>
          </cell>
          <cell r="H233">
            <v>35.620307449930614</v>
          </cell>
          <cell r="I233">
            <v>3184847.3094057459</v>
          </cell>
        </row>
        <row r="235">
          <cell r="E235" t="str">
            <v>Subtotal H</v>
          </cell>
          <cell r="H235">
            <v>391.82338194923676</v>
          </cell>
          <cell r="I235">
            <v>35033320.403463207</v>
          </cell>
        </row>
        <row r="236">
          <cell r="C236">
            <v>39</v>
          </cell>
          <cell r="E236" t="str">
            <v>Design/Engineering Fee</v>
          </cell>
          <cell r="F236">
            <v>0.1</v>
          </cell>
          <cell r="H236">
            <v>39.182338194923673</v>
          </cell>
          <cell r="I236">
            <v>3503332.0403463207</v>
          </cell>
        </row>
        <row r="238">
          <cell r="C238">
            <v>40</v>
          </cell>
          <cell r="E238" t="str">
            <v>Total Cost</v>
          </cell>
          <cell r="H238">
            <v>431.00572014416036</v>
          </cell>
          <cell r="I238">
            <v>38536652.443809524</v>
          </cell>
        </row>
        <row r="244">
          <cell r="C244">
            <v>51</v>
          </cell>
          <cell r="E244" t="str">
            <v>Civil</v>
          </cell>
          <cell r="I244">
            <v>5822880.8926600004</v>
          </cell>
        </row>
        <row r="245">
          <cell r="D245">
            <v>1</v>
          </cell>
          <cell r="E245" t="str">
            <v>Substructure</v>
          </cell>
          <cell r="H245">
            <v>1735639.4566600001</v>
          </cell>
        </row>
        <row r="246">
          <cell r="D246">
            <v>2</v>
          </cell>
          <cell r="E246" t="str">
            <v>Superstructure</v>
          </cell>
          <cell r="H246">
            <v>4041105.36</v>
          </cell>
        </row>
        <row r="247">
          <cell r="D247">
            <v>16</v>
          </cell>
          <cell r="E247" t="str">
            <v>Building Sitework</v>
          </cell>
          <cell r="H247">
            <v>46136.076000000001</v>
          </cell>
        </row>
        <row r="249">
          <cell r="C249">
            <v>52</v>
          </cell>
          <cell r="E249" t="str">
            <v>Shell &amp; Core</v>
          </cell>
          <cell r="I249">
            <v>3867461.3687585001</v>
          </cell>
        </row>
        <row r="250">
          <cell r="D250">
            <v>3</v>
          </cell>
          <cell r="E250" t="str">
            <v>Exterior Closure</v>
          </cell>
          <cell r="H250">
            <v>596866.07999999996</v>
          </cell>
        </row>
        <row r="251">
          <cell r="D251">
            <v>4</v>
          </cell>
          <cell r="E251" t="str">
            <v>Roofing</v>
          </cell>
          <cell r="H251">
            <v>223920.16499999998</v>
          </cell>
        </row>
        <row r="252">
          <cell r="D252">
            <v>5</v>
          </cell>
          <cell r="E252" t="str">
            <v>Interior Construction</v>
          </cell>
          <cell r="H252">
            <v>1358926.6047</v>
          </cell>
        </row>
        <row r="253">
          <cell r="D253">
            <v>6</v>
          </cell>
          <cell r="E253" t="str">
            <v>Interior Finishes</v>
          </cell>
          <cell r="H253">
            <v>808763.08705850004</v>
          </cell>
        </row>
        <row r="254">
          <cell r="D254">
            <v>7</v>
          </cell>
          <cell r="E254" t="str">
            <v>Conveying</v>
          </cell>
          <cell r="H254">
            <v>206422.39999999999</v>
          </cell>
        </row>
        <row r="255">
          <cell r="D255">
            <v>10</v>
          </cell>
          <cell r="E255" t="str">
            <v>Fire Protection</v>
          </cell>
          <cell r="H255">
            <v>648083.03200000001</v>
          </cell>
        </row>
        <row r="256">
          <cell r="D256">
            <v>15</v>
          </cell>
          <cell r="E256" t="str">
            <v>Special Construction</v>
          </cell>
          <cell r="H256">
            <v>24480</v>
          </cell>
        </row>
        <row r="258">
          <cell r="C258">
            <v>53</v>
          </cell>
          <cell r="E258" t="str">
            <v>Mechanical</v>
          </cell>
          <cell r="I258">
            <v>3148136.6524</v>
          </cell>
        </row>
        <row r="259">
          <cell r="D259">
            <v>8</v>
          </cell>
          <cell r="E259" t="str">
            <v>Plumbing</v>
          </cell>
          <cell r="H259">
            <v>579983.36599999992</v>
          </cell>
        </row>
        <row r="260">
          <cell r="D260">
            <v>9</v>
          </cell>
          <cell r="E260" t="str">
            <v>HVAC</v>
          </cell>
          <cell r="H260">
            <v>2568153.2864000001</v>
          </cell>
        </row>
        <row r="262">
          <cell r="C262">
            <v>54</v>
          </cell>
          <cell r="E262" t="str">
            <v>Electrical</v>
          </cell>
          <cell r="I262">
            <v>2702536.8859999999</v>
          </cell>
        </row>
        <row r="263">
          <cell r="D263">
            <v>11</v>
          </cell>
          <cell r="E263" t="str">
            <v>Electrical</v>
          </cell>
          <cell r="H263">
            <v>1975804.2779999999</v>
          </cell>
        </row>
        <row r="264">
          <cell r="D264">
            <v>12</v>
          </cell>
          <cell r="E264" t="str">
            <v>Electrical Systems</v>
          </cell>
          <cell r="H264">
            <v>726732.60800000001</v>
          </cell>
        </row>
        <row r="266">
          <cell r="C266">
            <v>55</v>
          </cell>
          <cell r="E266" t="str">
            <v>Furnishing</v>
          </cell>
          <cell r="I266">
            <v>1490469.2556</v>
          </cell>
        </row>
        <row r="267">
          <cell r="D267">
            <v>13</v>
          </cell>
          <cell r="E267" t="str">
            <v xml:space="preserve">Equipment </v>
          </cell>
          <cell r="H267">
            <v>1417188</v>
          </cell>
        </row>
        <row r="268">
          <cell r="D268">
            <v>14</v>
          </cell>
          <cell r="E268" t="str">
            <v>Furnishings</v>
          </cell>
          <cell r="H268">
            <v>45599.61</v>
          </cell>
        </row>
        <row r="269">
          <cell r="D269">
            <v>17</v>
          </cell>
          <cell r="E269" t="str">
            <v>Landscaping</v>
          </cell>
          <cell r="H269">
            <v>27681.6456</v>
          </cell>
        </row>
        <row r="271">
          <cell r="C271">
            <v>56</v>
          </cell>
          <cell r="E271" t="str">
            <v>General Conditions &amp; Contingency</v>
          </cell>
          <cell r="I271">
            <v>18001835.348044701</v>
          </cell>
        </row>
        <row r="272">
          <cell r="D272">
            <v>32</v>
          </cell>
          <cell r="E272" t="str">
            <v>General Conditions OH &amp; P</v>
          </cell>
          <cell r="H272">
            <v>3917241.5627462547</v>
          </cell>
        </row>
        <row r="273">
          <cell r="D273">
            <v>33</v>
          </cell>
          <cell r="E273" t="str">
            <v>Local Sales Tax</v>
          </cell>
          <cell r="H273">
            <v>1759693.0359258396</v>
          </cell>
        </row>
        <row r="274">
          <cell r="D274">
            <v>34</v>
          </cell>
          <cell r="E274" t="str">
            <v>Permits, Bonds &amp; Insurance</v>
          </cell>
          <cell r="H274">
            <v>523718.16545411892</v>
          </cell>
        </row>
        <row r="275">
          <cell r="D275">
            <v>35</v>
          </cell>
          <cell r="E275" t="str">
            <v>Design Contingency</v>
          </cell>
          <cell r="H275">
            <v>4646427.563908943</v>
          </cell>
        </row>
        <row r="276">
          <cell r="D276">
            <v>36</v>
          </cell>
          <cell r="E276" t="str">
            <v>Escalation MOC June 2009</v>
          </cell>
          <cell r="H276">
            <v>3345427.8460144387</v>
          </cell>
        </row>
        <row r="277">
          <cell r="D277">
            <v>37</v>
          </cell>
          <cell r="E277" t="str">
            <v>LEED</v>
          </cell>
          <cell r="H277">
            <v>624479.86458936194</v>
          </cell>
        </row>
        <row r="278">
          <cell r="D278">
            <v>38</v>
          </cell>
          <cell r="E278" t="str">
            <v>Construction Contingency</v>
          </cell>
          <cell r="H278">
            <v>3184847.3094057459</v>
          </cell>
        </row>
        <row r="280">
          <cell r="C280">
            <v>57</v>
          </cell>
          <cell r="E280" t="str">
            <v>Design/Engineering Fee</v>
          </cell>
          <cell r="I280">
            <v>3503332.0403463207</v>
          </cell>
        </row>
        <row r="281">
          <cell r="D281">
            <v>39</v>
          </cell>
          <cell r="E281" t="str">
            <v>Design/Engineering Fee</v>
          </cell>
          <cell r="H281">
            <v>3503332.0403463207</v>
          </cell>
        </row>
        <row r="283">
          <cell r="H283">
            <v>38536652.443809524</v>
          </cell>
          <cell r="I283">
            <v>38536652.443809524</v>
          </cell>
        </row>
        <row r="284">
          <cell r="H284" t="str">
            <v>OK</v>
          </cell>
          <cell r="I284" t="str">
            <v>OK</v>
          </cell>
        </row>
      </sheetData>
      <sheetData sheetId="10" refreshError="1"/>
      <sheetData sheetId="11" refreshError="1"/>
      <sheetData sheetId="12" refreshError="1"/>
      <sheetData sheetId="13" refreshError="1">
        <row r="50">
          <cell r="C50">
            <v>1</v>
          </cell>
          <cell r="D50" t="str">
            <v>Substructure</v>
          </cell>
          <cell r="I50">
            <v>503320.65818666667</v>
          </cell>
        </row>
        <row r="52">
          <cell r="D52">
            <v>1.01</v>
          </cell>
          <cell r="E52" t="str">
            <v xml:space="preserve">Site Clearing, Grading </v>
          </cell>
          <cell r="F52">
            <v>27872</v>
          </cell>
          <cell r="G52" t="str">
            <v>sf</v>
          </cell>
          <cell r="H52">
            <v>2.1240000000000001</v>
          </cell>
          <cell r="I52">
            <v>59200.128000000004</v>
          </cell>
        </row>
        <row r="53">
          <cell r="D53">
            <v>1.02</v>
          </cell>
          <cell r="E53" t="str">
            <v>Spread Footings - 6x6x 2- Exc. Forms, Rebar, Conc</v>
          </cell>
          <cell r="F53">
            <v>40</v>
          </cell>
          <cell r="G53" t="str">
            <v>ea</v>
          </cell>
          <cell r="H53">
            <v>839.8</v>
          </cell>
          <cell r="I53">
            <v>33592</v>
          </cell>
        </row>
        <row r="54">
          <cell r="D54">
            <v>1.03</v>
          </cell>
          <cell r="E54" t="str">
            <v>Cont. Footings -1.5x1.5 - Exc., Forms, Rebar, Conc</v>
          </cell>
          <cell r="F54">
            <v>3423</v>
          </cell>
          <cell r="G54" t="str">
            <v>lf</v>
          </cell>
          <cell r="H54">
            <v>54.339999999999996</v>
          </cell>
          <cell r="I54">
            <v>186005.81999999998</v>
          </cell>
        </row>
        <row r="55">
          <cell r="D55">
            <v>1.04</v>
          </cell>
          <cell r="E55" t="str">
            <v>Addl. Spread Footings For Mezzanine</v>
          </cell>
          <cell r="G55" t="str">
            <v>ea</v>
          </cell>
          <cell r="H55">
            <v>642.20000000000005</v>
          </cell>
          <cell r="I55">
            <v>0</v>
          </cell>
        </row>
        <row r="56">
          <cell r="D56">
            <v>1.05</v>
          </cell>
          <cell r="E56" t="str">
            <v>Addl. Cont. Footings for Mezzanine</v>
          </cell>
          <cell r="G56" t="str">
            <v>lf</v>
          </cell>
          <cell r="H56">
            <v>49.4</v>
          </cell>
          <cell r="I56">
            <v>0</v>
          </cell>
        </row>
        <row r="57">
          <cell r="D57">
            <v>1.06</v>
          </cell>
          <cell r="E57" t="str">
            <v>Slab on Grade - 8" thick</v>
          </cell>
          <cell r="F57">
            <v>27872</v>
          </cell>
          <cell r="G57" t="str">
            <v>sf</v>
          </cell>
          <cell r="H57">
            <v>7.3112000000000004</v>
          </cell>
          <cell r="I57">
            <v>203777.76640000002</v>
          </cell>
        </row>
        <row r="58">
          <cell r="D58">
            <v>1.07</v>
          </cell>
          <cell r="E58" t="str">
            <v>4" Sand, Compaction</v>
          </cell>
          <cell r="F58">
            <v>408.78933333333339</v>
          </cell>
          <cell r="G58" t="str">
            <v>cy</v>
          </cell>
          <cell r="H58">
            <v>34.58</v>
          </cell>
          <cell r="I58">
            <v>14135.935146666669</v>
          </cell>
        </row>
        <row r="59">
          <cell r="D59">
            <v>1.08</v>
          </cell>
          <cell r="E59" t="str">
            <v>6 mil membrane</v>
          </cell>
          <cell r="F59">
            <v>27872</v>
          </cell>
          <cell r="G59" t="str">
            <v>sf</v>
          </cell>
          <cell r="H59">
            <v>0.23712</v>
          </cell>
          <cell r="I59">
            <v>6609.00864</v>
          </cell>
        </row>
        <row r="61">
          <cell r="C61">
            <v>2</v>
          </cell>
          <cell r="D61" t="str">
            <v>Superstructure</v>
          </cell>
          <cell r="I61">
            <v>1023459.84</v>
          </cell>
        </row>
        <row r="63">
          <cell r="D63">
            <v>2.0099999999999998</v>
          </cell>
          <cell r="E63" t="str">
            <v>Pre-Engineered Metal Bldg.</v>
          </cell>
          <cell r="F63">
            <v>27872</v>
          </cell>
          <cell r="G63" t="str">
            <v>sf</v>
          </cell>
          <cell r="H63">
            <v>36.72</v>
          </cell>
          <cell r="I63">
            <v>1023459.84</v>
          </cell>
        </row>
        <row r="64">
          <cell r="D64">
            <v>2.0199999999999996</v>
          </cell>
          <cell r="E64" t="str">
            <v>Heavy Mezzanine - Structural Steel - 9600 sf</v>
          </cell>
          <cell r="G64" t="str">
            <v>tons</v>
          </cell>
          <cell r="H64">
            <v>3060</v>
          </cell>
          <cell r="I64">
            <v>0</v>
          </cell>
        </row>
        <row r="65">
          <cell r="D65">
            <v>2.0299999999999994</v>
          </cell>
          <cell r="E65" t="str">
            <v>Heavy Mezzanine - Steel Deck</v>
          </cell>
          <cell r="G65" t="str">
            <v>sf</v>
          </cell>
          <cell r="H65">
            <v>4.08</v>
          </cell>
          <cell r="I65">
            <v>0</v>
          </cell>
        </row>
        <row r="66">
          <cell r="D66">
            <v>2.0399999999999991</v>
          </cell>
          <cell r="E66" t="str">
            <v>Heavy Mezzanine - Concrete Slab</v>
          </cell>
          <cell r="G66" t="str">
            <v>sf</v>
          </cell>
          <cell r="H66">
            <v>5.0999999999999996</v>
          </cell>
          <cell r="I66">
            <v>0</v>
          </cell>
        </row>
        <row r="67">
          <cell r="D67">
            <v>2.0499999999999989</v>
          </cell>
          <cell r="E67" t="str">
            <v>Heavy Mezzanine - Finishes, Misc. items</v>
          </cell>
          <cell r="G67" t="str">
            <v>sf</v>
          </cell>
          <cell r="H67">
            <v>6.12</v>
          </cell>
          <cell r="I67">
            <v>0</v>
          </cell>
        </row>
        <row r="68">
          <cell r="D68">
            <v>2.0599999999999987</v>
          </cell>
          <cell r="E68" t="str">
            <v>Light Mezzanine - Structural Steel - 9600 sf</v>
          </cell>
          <cell r="G68" t="str">
            <v>tons</v>
          </cell>
          <cell r="H68">
            <v>3060</v>
          </cell>
          <cell r="I68">
            <v>0</v>
          </cell>
        </row>
        <row r="69">
          <cell r="D69">
            <v>2.0699999999999985</v>
          </cell>
          <cell r="E69" t="str">
            <v>Light Mezzanine - Steel Deck</v>
          </cell>
          <cell r="G69" t="str">
            <v>sf</v>
          </cell>
          <cell r="H69">
            <v>3.5700000000000003</v>
          </cell>
          <cell r="I69">
            <v>0</v>
          </cell>
        </row>
        <row r="70">
          <cell r="D70">
            <v>2.0799999999999983</v>
          </cell>
          <cell r="E70" t="str">
            <v>Light Mezzanine - Concrete Slab</v>
          </cell>
          <cell r="G70" t="str">
            <v>sf</v>
          </cell>
          <cell r="H70">
            <v>5.0999999999999996</v>
          </cell>
          <cell r="I70">
            <v>0</v>
          </cell>
        </row>
        <row r="71">
          <cell r="D71">
            <v>2.0899999999999981</v>
          </cell>
          <cell r="E71" t="str">
            <v>Light Mezzanine - Finishes, Misc. items</v>
          </cell>
          <cell r="G71" t="str">
            <v>sf</v>
          </cell>
          <cell r="H71">
            <v>5.0999999999999996</v>
          </cell>
          <cell r="I71">
            <v>0</v>
          </cell>
        </row>
        <row r="72">
          <cell r="D72">
            <v>2.0999999999999979</v>
          </cell>
          <cell r="E72" t="str">
            <v>Roof Deck</v>
          </cell>
          <cell r="G72" t="str">
            <v>sf</v>
          </cell>
          <cell r="H72">
            <v>3.8250000000000002</v>
          </cell>
          <cell r="I72">
            <v>0</v>
          </cell>
        </row>
        <row r="74">
          <cell r="C74">
            <v>3</v>
          </cell>
          <cell r="D74" t="str">
            <v>Exterior Closure</v>
          </cell>
          <cell r="I74">
            <v>116184.08999999998</v>
          </cell>
        </row>
        <row r="76">
          <cell r="D76">
            <v>3.01</v>
          </cell>
          <cell r="E76" t="str">
            <v>Roll-up Doors</v>
          </cell>
          <cell r="F76">
            <v>7</v>
          </cell>
          <cell r="G76" t="str">
            <v>ea</v>
          </cell>
          <cell r="H76">
            <v>7924.8</v>
          </cell>
          <cell r="I76">
            <v>55473.599999999999</v>
          </cell>
        </row>
        <row r="77">
          <cell r="D77">
            <v>3.0199999999999996</v>
          </cell>
          <cell r="E77" t="str">
            <v>Improved Insulation</v>
          </cell>
          <cell r="F77">
            <v>28920</v>
          </cell>
          <cell r="G77" t="str">
            <v>sf</v>
          </cell>
          <cell r="H77">
            <v>1.2687499999999998</v>
          </cell>
          <cell r="I77">
            <v>36692.249999999993</v>
          </cell>
        </row>
        <row r="78">
          <cell r="D78">
            <v>3.0299999999999994</v>
          </cell>
          <cell r="E78" t="str">
            <v>Windows &amp; Glazed Walls</v>
          </cell>
          <cell r="F78">
            <v>480</v>
          </cell>
          <cell r="G78" t="str">
            <v>sf</v>
          </cell>
          <cell r="H78">
            <v>45.72</v>
          </cell>
          <cell r="I78">
            <v>21945.599999999999</v>
          </cell>
        </row>
        <row r="79">
          <cell r="D79">
            <v>3.0399999999999991</v>
          </cell>
          <cell r="E79" t="str">
            <v>Glass Blocks</v>
          </cell>
          <cell r="F79">
            <v>120</v>
          </cell>
          <cell r="G79" t="str">
            <v>ea</v>
          </cell>
          <cell r="H79">
            <v>17.271999999999998</v>
          </cell>
          <cell r="I79">
            <v>2072.64</v>
          </cell>
        </row>
        <row r="80">
          <cell r="D80">
            <v>3.0499999999999989</v>
          </cell>
          <cell r="E80" t="str">
            <v>Anti Graffiti Paint - 10' High</v>
          </cell>
          <cell r="G80" t="str">
            <v>sf</v>
          </cell>
          <cell r="H80">
            <v>1.8796000000000002</v>
          </cell>
          <cell r="I80">
            <v>0</v>
          </cell>
        </row>
        <row r="83">
          <cell r="C83">
            <v>4</v>
          </cell>
          <cell r="D83" t="str">
            <v>Roofing</v>
          </cell>
          <cell r="I83">
            <v>181575.37999999998</v>
          </cell>
        </row>
        <row r="85">
          <cell r="D85">
            <v>4.01</v>
          </cell>
          <cell r="E85" t="str">
            <v xml:space="preserve">Roof Coverings - Modify Standard </v>
          </cell>
          <cell r="F85">
            <v>27872</v>
          </cell>
          <cell r="G85" t="str">
            <v>sf</v>
          </cell>
          <cell r="H85">
            <v>1.7762499999999999</v>
          </cell>
          <cell r="I85">
            <v>49507.64</v>
          </cell>
        </row>
        <row r="86">
          <cell r="D86">
            <v>4.0199999999999996</v>
          </cell>
          <cell r="E86" t="str">
            <v>Insulation</v>
          </cell>
          <cell r="F86">
            <v>27872</v>
          </cell>
          <cell r="G86" t="str">
            <v>sf</v>
          </cell>
          <cell r="H86">
            <v>2.0299999999999998</v>
          </cell>
          <cell r="I86">
            <v>56580.159999999996</v>
          </cell>
        </row>
        <row r="87">
          <cell r="D87">
            <v>4.0299999999999994</v>
          </cell>
          <cell r="E87" t="str">
            <v>Gutters</v>
          </cell>
          <cell r="F87">
            <v>723</v>
          </cell>
          <cell r="G87" t="str">
            <v>lf</v>
          </cell>
          <cell r="H87">
            <v>14.209999999999999</v>
          </cell>
          <cell r="I87">
            <v>10273.83</v>
          </cell>
        </row>
        <row r="88">
          <cell r="D88">
            <v>4.0399999999999991</v>
          </cell>
          <cell r="E88" t="str">
            <v>Down Pipes</v>
          </cell>
          <cell r="F88">
            <v>500</v>
          </cell>
          <cell r="G88" t="str">
            <v>lf</v>
          </cell>
          <cell r="H88">
            <v>14.717499999999999</v>
          </cell>
          <cell r="I88">
            <v>7358.75</v>
          </cell>
        </row>
        <row r="89">
          <cell r="D89">
            <v>4.0499999999999989</v>
          </cell>
          <cell r="E89" t="str">
            <v>Skylights 5'x10'</v>
          </cell>
          <cell r="F89">
            <v>30</v>
          </cell>
          <cell r="G89" t="str">
            <v>ea</v>
          </cell>
          <cell r="H89">
            <v>1928.4999999999998</v>
          </cell>
          <cell r="I89">
            <v>57854.999999999993</v>
          </cell>
        </row>
        <row r="91">
          <cell r="C91">
            <v>5</v>
          </cell>
          <cell r="D91" t="str">
            <v>Interior Construction</v>
          </cell>
          <cell r="I91">
            <v>188439.552</v>
          </cell>
        </row>
        <row r="93">
          <cell r="D93">
            <v>5.01</v>
          </cell>
          <cell r="E93" t="str">
            <v>Metal Stud Framing - Interior</v>
          </cell>
          <cell r="F93">
            <v>11250</v>
          </cell>
          <cell r="G93" t="str">
            <v>sf</v>
          </cell>
          <cell r="H93">
            <v>5.08</v>
          </cell>
          <cell r="I93">
            <v>89733.119999999995</v>
          </cell>
        </row>
        <row r="94">
          <cell r="D94">
            <v>5.0199999999999996</v>
          </cell>
          <cell r="E94" t="str">
            <v>Gyp.Board Walls - Interior, Insulation, Paint</v>
          </cell>
          <cell r="F94">
            <v>11250</v>
          </cell>
          <cell r="G94" t="str">
            <v>sf</v>
          </cell>
          <cell r="H94">
            <v>5.5880000000000001</v>
          </cell>
          <cell r="I94">
            <v>98706.432000000001</v>
          </cell>
        </row>
        <row r="96">
          <cell r="C96">
            <v>6</v>
          </cell>
          <cell r="D96" t="str">
            <v>Interior Finishes</v>
          </cell>
          <cell r="I96">
            <v>48476.137499999997</v>
          </cell>
        </row>
        <row r="98">
          <cell r="D98">
            <v>6.01</v>
          </cell>
          <cell r="E98" t="str">
            <v>Floor Finishes - Seal Concrete</v>
          </cell>
          <cell r="F98">
            <v>27872</v>
          </cell>
          <cell r="G98" t="str">
            <v>sf</v>
          </cell>
          <cell r="H98">
            <v>1.3387499999999999</v>
          </cell>
          <cell r="I98">
            <v>37313.64</v>
          </cell>
        </row>
        <row r="99">
          <cell r="E99" t="str">
            <v>Floor Finishes - Corridors - VCT</v>
          </cell>
          <cell r="F99">
            <v>800</v>
          </cell>
          <cell r="G99" t="str">
            <v>sf</v>
          </cell>
          <cell r="H99">
            <v>2.6774999999999998</v>
          </cell>
          <cell r="I99">
            <v>2142</v>
          </cell>
        </row>
        <row r="100">
          <cell r="E100" t="str">
            <v>Floor Finishes - Offices - Carpet</v>
          </cell>
          <cell r="F100">
            <v>1125</v>
          </cell>
          <cell r="G100" t="str">
            <v>sf</v>
          </cell>
          <cell r="H100">
            <v>4.8194999999999997</v>
          </cell>
          <cell r="I100">
            <v>5421.9375</v>
          </cell>
        </row>
        <row r="101">
          <cell r="E101" t="str">
            <v>Floor Finishes - Restrooms - Ceramic Tiles</v>
          </cell>
          <cell r="F101">
            <v>240</v>
          </cell>
          <cell r="G101" t="str">
            <v>sf</v>
          </cell>
          <cell r="H101">
            <v>14.994</v>
          </cell>
          <cell r="I101">
            <v>3598.56</v>
          </cell>
        </row>
        <row r="104">
          <cell r="C104">
            <v>7</v>
          </cell>
          <cell r="D104" t="str">
            <v>Conveying</v>
          </cell>
          <cell r="I104">
            <v>0</v>
          </cell>
        </row>
        <row r="107">
          <cell r="C107">
            <v>8</v>
          </cell>
          <cell r="D107" t="str">
            <v>Plumbing</v>
          </cell>
          <cell r="I107">
            <v>35397.440000000002</v>
          </cell>
        </row>
        <row r="109">
          <cell r="D109">
            <v>8.01</v>
          </cell>
          <cell r="E109" t="str">
            <v xml:space="preserve">Plumbing </v>
          </cell>
          <cell r="F109">
            <v>27872</v>
          </cell>
          <cell r="G109" t="str">
            <v>sf</v>
          </cell>
          <cell r="H109">
            <v>1.27</v>
          </cell>
          <cell r="I109">
            <v>35397.440000000002</v>
          </cell>
        </row>
        <row r="111">
          <cell r="C111">
            <v>9</v>
          </cell>
          <cell r="D111" t="str">
            <v>HVAC</v>
          </cell>
          <cell r="I111">
            <v>126863.856</v>
          </cell>
        </row>
        <row r="113">
          <cell r="D113">
            <v>9.01</v>
          </cell>
          <cell r="E113" t="str">
            <v>Heating and Air Conditioning</v>
          </cell>
          <cell r="F113">
            <v>1050</v>
          </cell>
          <cell r="G113" t="str">
            <v>sf</v>
          </cell>
          <cell r="H113">
            <v>25.4</v>
          </cell>
          <cell r="I113">
            <v>26670</v>
          </cell>
        </row>
        <row r="114">
          <cell r="D114">
            <v>9.02</v>
          </cell>
          <cell r="E114" t="str">
            <v>Ventililating and Radiant Heating</v>
          </cell>
          <cell r="F114">
            <v>1000</v>
          </cell>
          <cell r="G114" t="str">
            <v>sf</v>
          </cell>
          <cell r="H114">
            <v>15.24</v>
          </cell>
          <cell r="I114">
            <v>15240</v>
          </cell>
        </row>
        <row r="115">
          <cell r="D115">
            <v>9.0299999999999994</v>
          </cell>
          <cell r="E115" t="str">
            <v>HVAC - Ventilating Fans</v>
          </cell>
          <cell r="F115">
            <v>27872</v>
          </cell>
          <cell r="G115" t="str">
            <v>sf</v>
          </cell>
          <cell r="H115">
            <v>3.048</v>
          </cell>
          <cell r="I115">
            <v>84953.856</v>
          </cell>
        </row>
        <row r="118">
          <cell r="C118">
            <v>10</v>
          </cell>
          <cell r="D118" t="str">
            <v>Fire Protection</v>
          </cell>
          <cell r="I118">
            <v>86408.767999999996</v>
          </cell>
        </row>
        <row r="120">
          <cell r="D120">
            <v>10.01</v>
          </cell>
          <cell r="E120" t="str">
            <v>Fire Protection</v>
          </cell>
          <cell r="F120">
            <v>27872</v>
          </cell>
          <cell r="G120" t="str">
            <v>sf</v>
          </cell>
          <cell r="H120">
            <v>2.794</v>
          </cell>
          <cell r="I120">
            <v>77874.368000000002</v>
          </cell>
        </row>
        <row r="121">
          <cell r="D121">
            <v>10.02</v>
          </cell>
          <cell r="E121" t="str">
            <v>Mass Notification Alarm System</v>
          </cell>
          <cell r="F121">
            <v>1050</v>
          </cell>
          <cell r="G121" t="str">
            <v>sf</v>
          </cell>
          <cell r="H121">
            <v>8.1280000000000001</v>
          </cell>
          <cell r="I121">
            <v>8534.4</v>
          </cell>
        </row>
        <row r="123">
          <cell r="C123">
            <v>11</v>
          </cell>
          <cell r="D123" t="str">
            <v>Electrical</v>
          </cell>
          <cell r="I123">
            <v>436096.4608</v>
          </cell>
        </row>
        <row r="125">
          <cell r="D125">
            <v>11.01</v>
          </cell>
          <cell r="E125" t="str">
            <v>Service and Distribution</v>
          </cell>
          <cell r="F125">
            <v>27872</v>
          </cell>
          <cell r="H125">
            <v>7.1120000000000001</v>
          </cell>
          <cell r="I125">
            <v>198225.66399999999</v>
          </cell>
        </row>
        <row r="126">
          <cell r="D126">
            <v>11.02</v>
          </cell>
          <cell r="E126" t="str">
            <v>Lighting and Power</v>
          </cell>
          <cell r="F126">
            <v>27872</v>
          </cell>
          <cell r="H126">
            <v>8.1280000000000001</v>
          </cell>
          <cell r="I126">
            <v>226543.61600000001</v>
          </cell>
        </row>
        <row r="127">
          <cell r="D127">
            <v>11.03</v>
          </cell>
          <cell r="E127" t="str">
            <v>Grounding</v>
          </cell>
          <cell r="F127">
            <v>27872</v>
          </cell>
          <cell r="H127">
            <v>0.40640000000000004</v>
          </cell>
          <cell r="I127">
            <v>11327.180800000002</v>
          </cell>
        </row>
        <row r="129">
          <cell r="C129">
            <v>12</v>
          </cell>
          <cell r="D129" t="str">
            <v>Electrical Systems</v>
          </cell>
          <cell r="I129">
            <v>226543.61600000001</v>
          </cell>
        </row>
        <row r="131">
          <cell r="D131">
            <v>12.1</v>
          </cell>
          <cell r="E131" t="str">
            <v>Data/Communications, Fire Alarm, Security</v>
          </cell>
          <cell r="F131">
            <v>27872</v>
          </cell>
          <cell r="H131">
            <v>8.1280000000000001</v>
          </cell>
          <cell r="I131">
            <v>226543.61600000001</v>
          </cell>
        </row>
        <row r="133">
          <cell r="C133">
            <v>13</v>
          </cell>
          <cell r="D133" t="str">
            <v xml:space="preserve">Equipment </v>
          </cell>
          <cell r="I133">
            <v>35113.5</v>
          </cell>
        </row>
        <row r="135">
          <cell r="D135">
            <v>13.01</v>
          </cell>
          <cell r="E135" t="str">
            <v>Dock Bumpers</v>
          </cell>
          <cell r="F135">
            <v>3</v>
          </cell>
          <cell r="G135" t="str">
            <v>sets</v>
          </cell>
          <cell r="H135">
            <v>265.2</v>
          </cell>
          <cell r="I135">
            <v>795.59999999999991</v>
          </cell>
        </row>
        <row r="136">
          <cell r="D136">
            <v>13.02</v>
          </cell>
          <cell r="E136" t="str">
            <v>Dock Levellers/Locks</v>
          </cell>
          <cell r="F136">
            <v>3</v>
          </cell>
          <cell r="G136" t="str">
            <v>ea</v>
          </cell>
          <cell r="H136">
            <v>10786.5</v>
          </cell>
          <cell r="I136">
            <v>32359.5</v>
          </cell>
        </row>
        <row r="137">
          <cell r="D137">
            <v>13.03</v>
          </cell>
          <cell r="E137" t="str">
            <v>Vehicle Restraints</v>
          </cell>
          <cell r="F137">
            <v>3</v>
          </cell>
          <cell r="G137" t="str">
            <v>sets</v>
          </cell>
          <cell r="H137">
            <v>652.79999999999995</v>
          </cell>
          <cell r="I137">
            <v>1958.3999999999999</v>
          </cell>
        </row>
        <row r="139">
          <cell r="C139">
            <v>14</v>
          </cell>
          <cell r="D139" t="str">
            <v>Furnishings</v>
          </cell>
          <cell r="I139">
            <v>0</v>
          </cell>
        </row>
        <row r="142">
          <cell r="C142">
            <v>15</v>
          </cell>
          <cell r="D142" t="str">
            <v>Special Construction</v>
          </cell>
          <cell r="I142">
            <v>127500</v>
          </cell>
        </row>
        <row r="144">
          <cell r="D144">
            <v>15.01</v>
          </cell>
          <cell r="E144" t="str">
            <v>Loading Docks</v>
          </cell>
          <cell r="F144">
            <v>1</v>
          </cell>
          <cell r="G144" t="str">
            <v>ea</v>
          </cell>
          <cell r="H144">
            <v>45900</v>
          </cell>
          <cell r="I144">
            <v>45900</v>
          </cell>
        </row>
        <row r="145">
          <cell r="D145">
            <v>15.02</v>
          </cell>
          <cell r="E145" t="str">
            <v xml:space="preserve">Canopy over Loading Dock </v>
          </cell>
          <cell r="F145">
            <v>4000</v>
          </cell>
          <cell r="G145" t="str">
            <v>sf</v>
          </cell>
          <cell r="H145">
            <v>20.399999999999999</v>
          </cell>
          <cell r="I145">
            <v>81600</v>
          </cell>
        </row>
        <row r="147">
          <cell r="C147">
            <v>16</v>
          </cell>
          <cell r="D147" t="str">
            <v>Building Sitework</v>
          </cell>
          <cell r="I147">
            <v>14158.976000000001</v>
          </cell>
        </row>
        <row r="149">
          <cell r="D149">
            <v>16.010000000000002</v>
          </cell>
          <cell r="E149" t="str">
            <v>Building Sitework</v>
          </cell>
          <cell r="F149">
            <v>27872</v>
          </cell>
          <cell r="H149">
            <v>0.50800000000000001</v>
          </cell>
          <cell r="I149">
            <v>14158.976000000001</v>
          </cell>
        </row>
        <row r="151">
          <cell r="C151">
            <v>17</v>
          </cell>
          <cell r="D151" t="str">
            <v>Landscaping</v>
          </cell>
          <cell r="I151">
            <v>14158.976000000001</v>
          </cell>
        </row>
        <row r="153">
          <cell r="D153">
            <v>17.010000000000002</v>
          </cell>
          <cell r="E153" t="str">
            <v>Landscaping</v>
          </cell>
          <cell r="F153">
            <v>27872</v>
          </cell>
          <cell r="H153">
            <v>0.50800000000000001</v>
          </cell>
          <cell r="I153">
            <v>14158.976000000001</v>
          </cell>
        </row>
        <row r="156">
          <cell r="C156">
            <v>31</v>
          </cell>
          <cell r="E156" t="str">
            <v>Subtotal A</v>
          </cell>
          <cell r="H156">
            <v>113.50808160471681</v>
          </cell>
          <cell r="I156">
            <v>3163697.2504866668</v>
          </cell>
        </row>
        <row r="157">
          <cell r="C157">
            <v>32</v>
          </cell>
          <cell r="E157" t="str">
            <v>General Conditions OH &amp; P</v>
          </cell>
          <cell r="F157">
            <v>0.23</v>
          </cell>
          <cell r="H157">
            <v>26.106858769084866</v>
          </cell>
          <cell r="I157">
            <v>727650.36761193338</v>
          </cell>
        </row>
        <row r="159">
          <cell r="E159" t="str">
            <v>Subtotal B</v>
          </cell>
          <cell r="H159">
            <v>139.61494037380169</v>
          </cell>
          <cell r="I159">
            <v>3891347.6180986003</v>
          </cell>
        </row>
        <row r="160">
          <cell r="C160">
            <v>33</v>
          </cell>
          <cell r="E160" t="str">
            <v>Local Sales Tax</v>
          </cell>
          <cell r="F160">
            <v>8.4000000000000005E-2</v>
          </cell>
          <cell r="H160">
            <v>11.727654991399342</v>
          </cell>
          <cell r="I160">
            <v>326873.19992028247</v>
          </cell>
        </row>
        <row r="162">
          <cell r="C162">
            <v>34</v>
          </cell>
          <cell r="E162" t="str">
            <v>Permits, Bonds &amp; Insurance</v>
          </cell>
          <cell r="F162">
            <v>2.5000000000000001E-2</v>
          </cell>
          <cell r="H162">
            <v>3.4903735093450421</v>
          </cell>
          <cell r="I162">
            <v>97283.690452465016</v>
          </cell>
        </row>
        <row r="164">
          <cell r="E164" t="str">
            <v>Subtotal C</v>
          </cell>
          <cell r="H164">
            <v>154.83296887454605</v>
          </cell>
          <cell r="I164">
            <v>4315504.5084713474</v>
          </cell>
        </row>
        <row r="165">
          <cell r="C165">
            <v>35</v>
          </cell>
          <cell r="E165" t="str">
            <v>Design Contingency</v>
          </cell>
          <cell r="F165">
            <v>0.2</v>
          </cell>
          <cell r="H165">
            <v>30.96659377490921</v>
          </cell>
          <cell r="I165">
            <v>863100.9016942695</v>
          </cell>
        </row>
        <row r="167">
          <cell r="E167" t="str">
            <v>Subtotal D</v>
          </cell>
          <cell r="H167">
            <v>185.79956264945528</v>
          </cell>
          <cell r="I167">
            <v>5178605.4101656172</v>
          </cell>
        </row>
        <row r="168">
          <cell r="C168">
            <v>36</v>
          </cell>
          <cell r="E168" t="str">
            <v>Escalation MOC June 2009</v>
          </cell>
          <cell r="F168">
            <v>0.12</v>
          </cell>
          <cell r="H168">
            <v>22.295947517934632</v>
          </cell>
          <cell r="I168">
            <v>621432.64921987406</v>
          </cell>
        </row>
        <row r="170">
          <cell r="E170" t="str">
            <v>Subtotal E</v>
          </cell>
          <cell r="H170">
            <v>208.0955101673899</v>
          </cell>
          <cell r="I170">
            <v>5800038.0593854915</v>
          </cell>
        </row>
        <row r="171">
          <cell r="C171">
            <v>37</v>
          </cell>
          <cell r="E171" t="str">
            <v>LEED</v>
          </cell>
          <cell r="F171">
            <v>0.02</v>
          </cell>
          <cell r="H171">
            <v>4.1619102033477988</v>
          </cell>
          <cell r="I171">
            <v>116000.76118770984</v>
          </cell>
        </row>
        <row r="173">
          <cell r="E173" t="str">
            <v>Subtoal F</v>
          </cell>
          <cell r="H173">
            <v>212.25742037073772</v>
          </cell>
          <cell r="I173">
            <v>5916038.8205732014</v>
          </cell>
        </row>
        <row r="174">
          <cell r="C174">
            <v>38</v>
          </cell>
          <cell r="E174" t="str">
            <v>Construction Contingency</v>
          </cell>
          <cell r="F174">
            <v>0.1</v>
          </cell>
          <cell r="H174">
            <v>21.225742037073772</v>
          </cell>
          <cell r="I174">
            <v>591603.88205732021</v>
          </cell>
        </row>
        <row r="176">
          <cell r="E176" t="str">
            <v>Subtotal H</v>
          </cell>
          <cell r="H176">
            <v>233.48316240781148</v>
          </cell>
          <cell r="I176">
            <v>6507642.7026305217</v>
          </cell>
        </row>
        <row r="177">
          <cell r="C177">
            <v>39</v>
          </cell>
          <cell r="E177" t="str">
            <v>Design/Engineering Fee</v>
          </cell>
          <cell r="F177">
            <v>0.1</v>
          </cell>
          <cell r="H177">
            <v>23.348316240781148</v>
          </cell>
          <cell r="I177">
            <v>650764.2702630522</v>
          </cell>
        </row>
        <row r="179">
          <cell r="C179">
            <v>40</v>
          </cell>
          <cell r="E179" t="str">
            <v>Total Cost</v>
          </cell>
          <cell r="H179">
            <v>256.83147864859262</v>
          </cell>
          <cell r="I179">
            <v>7158406.9728935743</v>
          </cell>
        </row>
        <row r="185">
          <cell r="C185">
            <v>51</v>
          </cell>
          <cell r="E185" t="str">
            <v>Civil</v>
          </cell>
          <cell r="I185">
            <v>1540939.4741866665</v>
          </cell>
        </row>
        <row r="186">
          <cell r="D186">
            <v>1</v>
          </cell>
          <cell r="E186" t="str">
            <v>Substructure</v>
          </cell>
          <cell r="H186">
            <v>503320.65818666667</v>
          </cell>
        </row>
        <row r="187">
          <cell r="D187">
            <v>2</v>
          </cell>
          <cell r="E187" t="str">
            <v>Superstructure</v>
          </cell>
          <cell r="H187">
            <v>1023459.84</v>
          </cell>
        </row>
        <row r="188">
          <cell r="D188">
            <v>16</v>
          </cell>
          <cell r="E188" t="str">
            <v>Building Sitework</v>
          </cell>
          <cell r="H188">
            <v>14158.976000000001</v>
          </cell>
        </row>
        <row r="190">
          <cell r="C190">
            <v>52</v>
          </cell>
          <cell r="E190" t="str">
            <v>Shell &amp; Core</v>
          </cell>
          <cell r="I190">
            <v>748583.92749999999</v>
          </cell>
        </row>
        <row r="191">
          <cell r="D191">
            <v>3</v>
          </cell>
          <cell r="E191" t="str">
            <v>Exterior Closure</v>
          </cell>
          <cell r="H191">
            <v>116184.08999999998</v>
          </cell>
        </row>
        <row r="192">
          <cell r="D192">
            <v>4</v>
          </cell>
          <cell r="E192" t="str">
            <v>Roofing</v>
          </cell>
          <cell r="H192">
            <v>181575.37999999998</v>
          </cell>
        </row>
        <row r="193">
          <cell r="D193">
            <v>5</v>
          </cell>
          <cell r="E193" t="str">
            <v>Interior Construction</v>
          </cell>
          <cell r="H193">
            <v>188439.552</v>
          </cell>
        </row>
        <row r="194">
          <cell r="D194">
            <v>6</v>
          </cell>
          <cell r="E194" t="str">
            <v>Interior Finishes</v>
          </cell>
          <cell r="H194">
            <v>48476.137499999997</v>
          </cell>
        </row>
        <row r="195">
          <cell r="D195">
            <v>7</v>
          </cell>
          <cell r="E195" t="str">
            <v>Conveying</v>
          </cell>
          <cell r="H195">
            <v>0</v>
          </cell>
        </row>
        <row r="196">
          <cell r="D196">
            <v>10</v>
          </cell>
          <cell r="E196" t="str">
            <v>Fire Protection</v>
          </cell>
          <cell r="H196">
            <v>86408.767999999996</v>
          </cell>
        </row>
        <row r="197">
          <cell r="D197">
            <v>15</v>
          </cell>
          <cell r="E197" t="str">
            <v>Special Construction</v>
          </cell>
          <cell r="H197">
            <v>127500</v>
          </cell>
        </row>
        <row r="199">
          <cell r="C199">
            <v>53</v>
          </cell>
          <cell r="E199" t="str">
            <v>Mechanical</v>
          </cell>
          <cell r="I199">
            <v>162261.296</v>
          </cell>
        </row>
        <row r="200">
          <cell r="D200">
            <v>8</v>
          </cell>
          <cell r="E200" t="str">
            <v>Plumbing</v>
          </cell>
          <cell r="H200">
            <v>35397.440000000002</v>
          </cell>
        </row>
        <row r="201">
          <cell r="D201">
            <v>9</v>
          </cell>
          <cell r="E201" t="str">
            <v>HVAC</v>
          </cell>
          <cell r="H201">
            <v>126863.856</v>
          </cell>
        </row>
        <row r="203">
          <cell r="C203">
            <v>54</v>
          </cell>
          <cell r="E203" t="str">
            <v>Electrical</v>
          </cell>
          <cell r="I203">
            <v>662640.07680000004</v>
          </cell>
        </row>
        <row r="204">
          <cell r="D204">
            <v>11</v>
          </cell>
          <cell r="E204" t="str">
            <v>Electrical</v>
          </cell>
          <cell r="H204">
            <v>436096.4608</v>
          </cell>
        </row>
        <row r="205">
          <cell r="D205">
            <v>12</v>
          </cell>
          <cell r="E205" t="str">
            <v>Electrical Systems</v>
          </cell>
          <cell r="H205">
            <v>226543.61600000001</v>
          </cell>
        </row>
        <row r="207">
          <cell r="C207">
            <v>55</v>
          </cell>
          <cell r="E207" t="str">
            <v>Furnishing</v>
          </cell>
          <cell r="I207">
            <v>49272.476000000002</v>
          </cell>
        </row>
        <row r="208">
          <cell r="D208">
            <v>13</v>
          </cell>
          <cell r="E208" t="str">
            <v xml:space="preserve">Equipment </v>
          </cell>
          <cell r="H208">
            <v>35113.5</v>
          </cell>
        </row>
        <row r="209">
          <cell r="D209">
            <v>14</v>
          </cell>
          <cell r="E209" t="str">
            <v>Furnishings</v>
          </cell>
          <cell r="H209">
            <v>0</v>
          </cell>
        </row>
        <row r="210">
          <cell r="D210">
            <v>17</v>
          </cell>
          <cell r="E210" t="str">
            <v>Landscaping</v>
          </cell>
          <cell r="H210">
            <v>14158.976000000001</v>
          </cell>
        </row>
        <row r="212">
          <cell r="C212">
            <v>56</v>
          </cell>
          <cell r="E212" t="str">
            <v>General Conditions &amp; Contingency</v>
          </cell>
          <cell r="I212">
            <v>3343945.4521438545</v>
          </cell>
        </row>
        <row r="213">
          <cell r="D213">
            <v>32</v>
          </cell>
          <cell r="E213" t="str">
            <v>General Conditions OH &amp; P</v>
          </cell>
          <cell r="H213">
            <v>727650.36761193338</v>
          </cell>
        </row>
        <row r="214">
          <cell r="D214">
            <v>33</v>
          </cell>
          <cell r="E214" t="str">
            <v>Local Sales Tax</v>
          </cell>
          <cell r="H214">
            <v>326873.19992028247</v>
          </cell>
        </row>
        <row r="215">
          <cell r="D215">
            <v>34</v>
          </cell>
          <cell r="E215" t="str">
            <v>Permits, Bonds &amp; Insurance</v>
          </cell>
          <cell r="H215">
            <v>97283.690452465016</v>
          </cell>
        </row>
        <row r="216">
          <cell r="D216">
            <v>35</v>
          </cell>
          <cell r="E216" t="str">
            <v>Design Contingency</v>
          </cell>
          <cell r="H216">
            <v>863100.9016942695</v>
          </cell>
        </row>
        <row r="217">
          <cell r="D217">
            <v>36</v>
          </cell>
          <cell r="E217" t="str">
            <v>Escalation MOC June 2009</v>
          </cell>
          <cell r="H217">
            <v>621432.64921987406</v>
          </cell>
        </row>
        <row r="218">
          <cell r="D218">
            <v>37</v>
          </cell>
          <cell r="E218" t="str">
            <v>LEED</v>
          </cell>
          <cell r="H218">
            <v>116000.76118770984</v>
          </cell>
        </row>
        <row r="219">
          <cell r="D219">
            <v>38</v>
          </cell>
          <cell r="E219" t="str">
            <v>Construction Contingency</v>
          </cell>
          <cell r="H219">
            <v>591603.88205732021</v>
          </cell>
        </row>
        <row r="221">
          <cell r="C221">
            <v>57</v>
          </cell>
          <cell r="E221" t="str">
            <v>Design/Engineering Fee</v>
          </cell>
          <cell r="I221">
            <v>650764.2702630522</v>
          </cell>
        </row>
        <row r="222">
          <cell r="D222">
            <v>39</v>
          </cell>
          <cell r="E222" t="str">
            <v>Design/Engineering Fee</v>
          </cell>
          <cell r="H222">
            <v>650764.2702630522</v>
          </cell>
        </row>
        <row r="224">
          <cell r="H224">
            <v>7158406.9728935743</v>
          </cell>
          <cell r="I224">
            <v>7158406.9728935733</v>
          </cell>
        </row>
        <row r="225">
          <cell r="H225" t="str">
            <v>OK</v>
          </cell>
          <cell r="I225" t="str">
            <v>OK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38315912.890000001</v>
          </cell>
          <cell r="D11">
            <v>38617570.920000002</v>
          </cell>
        </row>
        <row r="35">
          <cell r="B35">
            <v>3291140.23</v>
          </cell>
          <cell r="D35">
            <v>2850009.59</v>
          </cell>
        </row>
      </sheetData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Variance with Sept 30"/>
      <sheetName val="Vs Prior"/>
      <sheetName val="Amounts v BOD 8-1"/>
      <sheetName val="MWH v BOD 8-1"/>
      <sheetName val="Amounts v 2002"/>
      <sheetName val="MWH v 2002"/>
      <sheetName val="datamwh"/>
      <sheetName val="pivot"/>
      <sheetName val="pivoted data"/>
      <sheetName val="dataamounts"/>
      <sheetName val="pivot amounts"/>
      <sheetName val="pivoted amou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D3" t="str">
            <v>System Load</v>
          </cell>
          <cell r="E3">
            <v>2169059.4329817998</v>
          </cell>
          <cell r="F3">
            <v>1828113.0907570799</v>
          </cell>
          <cell r="G3">
            <v>1879661.3270938301</v>
          </cell>
          <cell r="H3">
            <v>1617039.768805</v>
          </cell>
          <cell r="I3">
            <v>1557605.31231483</v>
          </cell>
          <cell r="J3">
            <v>1464758.78510336</v>
          </cell>
          <cell r="K3">
            <v>1482934.4591310199</v>
          </cell>
          <cell r="L3">
            <v>1515097.7818616901</v>
          </cell>
          <cell r="M3">
            <v>1496389.61866799</v>
          </cell>
          <cell r="N3">
            <v>1722035.1056880001</v>
          </cell>
          <cell r="O3">
            <v>1876095.6903393101</v>
          </cell>
          <cell r="P3">
            <v>2190998.1612300598</v>
          </cell>
        </row>
        <row r="4">
          <cell r="D4" t="str">
            <v>New Turbines</v>
          </cell>
          <cell r="E4">
            <v>8461.4746063911807</v>
          </cell>
          <cell r="F4">
            <v>7857.0659803868903</v>
          </cell>
          <cell r="G4">
            <v>7453.2269189113003</v>
          </cell>
          <cell r="H4">
            <v>3687.0772964504499</v>
          </cell>
          <cell r="I4">
            <v>1067.12344125654</v>
          </cell>
          <cell r="J4">
            <v>1567.0537423913099</v>
          </cell>
          <cell r="K4">
            <v>16483.881752741599</v>
          </cell>
          <cell r="L4">
            <v>20462.0824179683</v>
          </cell>
          <cell r="M4">
            <v>25301.404855093599</v>
          </cell>
          <cell r="N4">
            <v>33521.1363336184</v>
          </cell>
          <cell r="O4">
            <v>20368.928977152998</v>
          </cell>
          <cell r="P4">
            <v>18183.8629366315</v>
          </cell>
        </row>
        <row r="5">
          <cell r="D5" t="str">
            <v>Colstrip 1&amp;2</v>
          </cell>
          <cell r="E5">
            <v>198648</v>
          </cell>
          <cell r="F5">
            <v>179424</v>
          </cell>
          <cell r="G5">
            <v>198648</v>
          </cell>
          <cell r="H5">
            <v>172560</v>
          </cell>
          <cell r="I5">
            <v>105648</v>
          </cell>
          <cell r="J5">
            <v>121680</v>
          </cell>
          <cell r="K5">
            <v>198648</v>
          </cell>
          <cell r="L5">
            <v>198648</v>
          </cell>
          <cell r="M5">
            <v>192240</v>
          </cell>
          <cell r="N5">
            <v>198915</v>
          </cell>
          <cell r="O5">
            <v>192240</v>
          </cell>
          <cell r="P5">
            <v>198648</v>
          </cell>
        </row>
        <row r="6">
          <cell r="D6" t="str">
            <v>Colstrip 3&amp;4</v>
          </cell>
          <cell r="E6">
            <v>246264</v>
          </cell>
          <cell r="F6">
            <v>222432</v>
          </cell>
          <cell r="G6">
            <v>151032</v>
          </cell>
          <cell r="H6">
            <v>118635</v>
          </cell>
          <cell r="I6">
            <v>230640</v>
          </cell>
          <cell r="J6">
            <v>238320</v>
          </cell>
          <cell r="K6">
            <v>246264</v>
          </cell>
          <cell r="L6">
            <v>246264</v>
          </cell>
          <cell r="M6">
            <v>238320</v>
          </cell>
          <cell r="N6">
            <v>246595</v>
          </cell>
          <cell r="O6">
            <v>238320</v>
          </cell>
          <cell r="P6">
            <v>246264</v>
          </cell>
        </row>
        <row r="7">
          <cell r="D7" t="str">
            <v>Encogen CCCT</v>
          </cell>
          <cell r="E7">
            <v>98750.744768590797</v>
          </cell>
          <cell r="F7">
            <v>85741.5958919533</v>
          </cell>
          <cell r="G7">
            <v>96655.053309506402</v>
          </cell>
          <cell r="H7">
            <v>73857.076608487405</v>
          </cell>
          <cell r="I7">
            <v>58807.511979832801</v>
          </cell>
          <cell r="J7">
            <v>64533.640530937002</v>
          </cell>
          <cell r="K7">
            <v>106250.29199277599</v>
          </cell>
          <cell r="L7">
            <v>114686.546744746</v>
          </cell>
          <cell r="M7">
            <v>112845.606482456</v>
          </cell>
          <cell r="N7">
            <v>110591.62748671899</v>
          </cell>
          <cell r="O7">
            <v>97347.812855949596</v>
          </cell>
          <cell r="P7">
            <v>96427.505899668104</v>
          </cell>
        </row>
        <row r="8">
          <cell r="D8" t="str">
            <v>CT Total for Load</v>
          </cell>
          <cell r="E8">
            <v>16743.172492879999</v>
          </cell>
          <cell r="F8">
            <v>15522.777889884201</v>
          </cell>
          <cell r="G8">
            <v>13731.8301860421</v>
          </cell>
          <cell r="H8">
            <v>7373.2704506308301</v>
          </cell>
          <cell r="I8">
            <v>0</v>
          </cell>
          <cell r="J8">
            <v>1764.67665193272</v>
          </cell>
          <cell r="K8">
            <v>46644.985516511202</v>
          </cell>
          <cell r="L8">
            <v>62265.0795522021</v>
          </cell>
          <cell r="M8">
            <v>80835.862015166902</v>
          </cell>
          <cell r="N8">
            <v>114280.63840600599</v>
          </cell>
          <cell r="O8">
            <v>62896.809058547202</v>
          </cell>
          <cell r="P8">
            <v>50345.606342280902</v>
          </cell>
        </row>
        <row r="9">
          <cell r="D9" t="str">
            <v>PSPL Hydro</v>
          </cell>
          <cell r="E9">
            <v>111434.44784132</v>
          </cell>
          <cell r="F9">
            <v>101367.39441851201</v>
          </cell>
          <cell r="G9">
            <v>113457.89971386699</v>
          </cell>
          <cell r="H9">
            <v>97592.246186799995</v>
          </cell>
          <cell r="I9">
            <v>128521.354983667</v>
          </cell>
          <cell r="J9">
            <v>156598.90412633299</v>
          </cell>
          <cell r="K9">
            <v>148927.155065</v>
          </cell>
          <cell r="L9">
            <v>87823.782790800004</v>
          </cell>
          <cell r="M9">
            <v>52673.504000000001</v>
          </cell>
          <cell r="N9">
            <v>90601.804000000004</v>
          </cell>
          <cell r="O9">
            <v>134578.1243236</v>
          </cell>
          <cell r="P9">
            <v>138751.67965559999</v>
          </cell>
        </row>
        <row r="10">
          <cell r="D10" t="str">
            <v>Mid-Columbia</v>
          </cell>
          <cell r="E10">
            <v>676705.2</v>
          </cell>
          <cell r="F10">
            <v>497795.2</v>
          </cell>
          <cell r="G10">
            <v>597580.80000000005</v>
          </cell>
          <cell r="H10">
            <v>563130</v>
          </cell>
          <cell r="I10">
            <v>657708.4</v>
          </cell>
          <cell r="J10">
            <v>668016</v>
          </cell>
          <cell r="K10">
            <v>574058</v>
          </cell>
          <cell r="L10">
            <v>464932</v>
          </cell>
          <cell r="M10">
            <v>346164</v>
          </cell>
          <cell r="N10">
            <v>384052.8</v>
          </cell>
          <cell r="O10">
            <v>452700</v>
          </cell>
          <cell r="P10">
            <v>509020</v>
          </cell>
        </row>
        <row r="11">
          <cell r="D11" t="str">
            <v>Canadian Allocation</v>
          </cell>
          <cell r="E11">
            <v>-20832</v>
          </cell>
          <cell r="F11">
            <v>-19488</v>
          </cell>
          <cell r="G11">
            <v>-21576</v>
          </cell>
          <cell r="H11">
            <v>-30198</v>
          </cell>
          <cell r="I11">
            <v>-31248</v>
          </cell>
          <cell r="J11">
            <v>-30240</v>
          </cell>
          <cell r="K11">
            <v>-31248</v>
          </cell>
          <cell r="L11">
            <v>-28272</v>
          </cell>
          <cell r="M11">
            <v>-27360</v>
          </cell>
          <cell r="N11">
            <v>-28310</v>
          </cell>
          <cell r="O11">
            <v>-27360</v>
          </cell>
          <cell r="P11">
            <v>-28272</v>
          </cell>
        </row>
        <row r="12">
          <cell r="D12" t="str">
            <v>Baker Replacement</v>
          </cell>
          <cell r="E12">
            <v>1750</v>
          </cell>
          <cell r="F12">
            <v>1750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1750</v>
          </cell>
          <cell r="P12">
            <v>1750</v>
          </cell>
        </row>
        <row r="13">
          <cell r="D13" t="str">
            <v>BC Hydro Point Roberts</v>
          </cell>
          <cell r="E13">
            <v>2455.1999999999998</v>
          </cell>
          <cell r="F13">
            <v>2150.4</v>
          </cell>
          <cell r="G13">
            <v>1934.4</v>
          </cell>
          <cell r="H13">
            <v>1725.6</v>
          </cell>
          <cell r="I13">
            <v>1413.6</v>
          </cell>
          <cell r="J13">
            <v>1224</v>
          </cell>
          <cell r="K13">
            <v>1339.2</v>
          </cell>
          <cell r="L13">
            <v>1413.6</v>
          </cell>
          <cell r="M13">
            <v>1296</v>
          </cell>
          <cell r="N13">
            <v>1564.5</v>
          </cell>
          <cell r="O13">
            <v>2088</v>
          </cell>
          <cell r="P13">
            <v>2827.2</v>
          </cell>
        </row>
        <row r="14">
          <cell r="D14" t="str">
            <v>BPA Snohomish Conservation</v>
          </cell>
          <cell r="E14">
            <v>7616</v>
          </cell>
          <cell r="F14">
            <v>6912</v>
          </cell>
          <cell r="G14">
            <v>7616</v>
          </cell>
          <cell r="H14">
            <v>7424</v>
          </cell>
          <cell r="I14">
            <v>7616</v>
          </cell>
          <cell r="J14">
            <v>7360</v>
          </cell>
          <cell r="K14">
            <v>7616</v>
          </cell>
          <cell r="L14">
            <v>7680</v>
          </cell>
          <cell r="M14">
            <v>7296</v>
          </cell>
          <cell r="N14">
            <v>7680</v>
          </cell>
          <cell r="O14">
            <v>7360</v>
          </cell>
          <cell r="P14">
            <v>7552</v>
          </cell>
        </row>
        <row r="15">
          <cell r="D15" t="str">
            <v>Capacity Purchase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D16" t="str">
            <v>CSPE</v>
          </cell>
          <cell r="E16">
            <v>11904</v>
          </cell>
          <cell r="F16">
            <v>10012.799999999999</v>
          </cell>
          <cell r="G16">
            <v>11904</v>
          </cell>
        </row>
        <row r="17">
          <cell r="D17" t="str">
            <v>MPC Firm Contract</v>
          </cell>
          <cell r="E17">
            <v>66216</v>
          </cell>
          <cell r="F17">
            <v>59808</v>
          </cell>
          <cell r="G17">
            <v>40920</v>
          </cell>
          <cell r="H17">
            <v>32355</v>
          </cell>
          <cell r="I17">
            <v>61752</v>
          </cell>
          <cell r="J17">
            <v>64080</v>
          </cell>
          <cell r="K17">
            <v>66216</v>
          </cell>
          <cell r="L17">
            <v>66216</v>
          </cell>
          <cell r="M17">
            <v>64080</v>
          </cell>
          <cell r="N17">
            <v>66305</v>
          </cell>
          <cell r="O17">
            <v>64080</v>
          </cell>
          <cell r="P17">
            <v>66216</v>
          </cell>
        </row>
        <row r="18">
          <cell r="D18" t="str">
            <v>North Wasco</v>
          </cell>
          <cell r="E18">
            <v>2889.1</v>
          </cell>
          <cell r="F18">
            <v>2800.2</v>
          </cell>
          <cell r="G18">
            <v>3382.4</v>
          </cell>
          <cell r="H18">
            <v>3271.2</v>
          </cell>
          <cell r="I18">
            <v>3486.8</v>
          </cell>
          <cell r="J18">
            <v>3370.6</v>
          </cell>
          <cell r="K18">
            <v>3603</v>
          </cell>
          <cell r="L18">
            <v>3577.2</v>
          </cell>
          <cell r="M18">
            <v>3548.1</v>
          </cell>
          <cell r="N18">
            <v>3703.8333333333298</v>
          </cell>
          <cell r="O18">
            <v>3452.9333333333302</v>
          </cell>
          <cell r="P18">
            <v>1942.4749999999999</v>
          </cell>
        </row>
        <row r="19">
          <cell r="D19" t="str">
            <v>PG&amp;E Exchange Storage Acctg</v>
          </cell>
          <cell r="E19">
            <v>86400</v>
          </cell>
          <cell r="F19">
            <v>81000</v>
          </cell>
          <cell r="G19">
            <v>0</v>
          </cell>
          <cell r="H19">
            <v>0</v>
          </cell>
          <cell r="I19">
            <v>0</v>
          </cell>
          <cell r="J19">
            <v>-10800</v>
          </cell>
          <cell r="K19">
            <v>-66600</v>
          </cell>
          <cell r="L19">
            <v>-189000</v>
          </cell>
          <cell r="M19">
            <v>-146600</v>
          </cell>
          <cell r="N19">
            <v>0</v>
          </cell>
          <cell r="O19">
            <v>97200</v>
          </cell>
          <cell r="P19">
            <v>148400</v>
          </cell>
        </row>
        <row r="20">
          <cell r="D20" t="str">
            <v>PPL Contract 15 yr</v>
          </cell>
          <cell r="E20">
            <v>98885.6</v>
          </cell>
          <cell r="F20">
            <v>87945.600000000006</v>
          </cell>
          <cell r="G20">
            <v>98699.199999999997</v>
          </cell>
          <cell r="H20">
            <v>78194.399999999994</v>
          </cell>
          <cell r="I20">
            <v>76808</v>
          </cell>
          <cell r="J20">
            <v>74920</v>
          </cell>
          <cell r="K20">
            <v>94923.199999999997</v>
          </cell>
          <cell r="L20">
            <v>82751.199999999997</v>
          </cell>
          <cell r="M20">
            <v>85128</v>
          </cell>
          <cell r="N20">
            <v>97185.1</v>
          </cell>
        </row>
        <row r="21">
          <cell r="D21" t="str">
            <v>QF Koma Kulshan Hydro</v>
          </cell>
          <cell r="E21">
            <v>1621.3333333333301</v>
          </cell>
          <cell r="F21">
            <v>133</v>
          </cell>
          <cell r="G21">
            <v>503</v>
          </cell>
          <cell r="H21">
            <v>1350</v>
          </cell>
          <cell r="I21">
            <v>3583.3333333333298</v>
          </cell>
          <cell r="J21">
            <v>8683.6666666666697</v>
          </cell>
          <cell r="K21">
            <v>6824.3333333333303</v>
          </cell>
          <cell r="L21">
            <v>3325</v>
          </cell>
          <cell r="M21">
            <v>1128.7722222222201</v>
          </cell>
          <cell r="N21">
            <v>1744</v>
          </cell>
          <cell r="O21">
            <v>3958.5596296296299</v>
          </cell>
          <cell r="P21">
            <v>2678.6666666666702</v>
          </cell>
        </row>
        <row r="22">
          <cell r="D22" t="str">
            <v>QF March Point Cogen Phase 1</v>
          </cell>
          <cell r="E22">
            <v>63113.52</v>
          </cell>
          <cell r="F22">
            <v>55781.760000000002</v>
          </cell>
          <cell r="G22">
            <v>63113.52</v>
          </cell>
          <cell r="H22">
            <v>59037.599999999999</v>
          </cell>
          <cell r="I22">
            <v>49853.52</v>
          </cell>
          <cell r="J22">
            <v>61077.599999999999</v>
          </cell>
          <cell r="K22">
            <v>63113.52</v>
          </cell>
          <cell r="L22">
            <v>61889.52</v>
          </cell>
          <cell r="M22">
            <v>61077.599999999999</v>
          </cell>
          <cell r="N22">
            <v>63113.52</v>
          </cell>
          <cell r="O22">
            <v>61077.599999999999</v>
          </cell>
          <cell r="P22">
            <v>63113.52</v>
          </cell>
        </row>
        <row r="23">
          <cell r="D23" t="str">
            <v>QF March Point Cogen Phase 2</v>
          </cell>
          <cell r="E23">
            <v>37611.308350027502</v>
          </cell>
          <cell r="F23">
            <v>33598.937036176801</v>
          </cell>
          <cell r="G23">
            <v>37830.754633342898</v>
          </cell>
          <cell r="H23">
            <v>34461.591989947003</v>
          </cell>
          <cell r="I23">
            <v>32211.314285714299</v>
          </cell>
          <cell r="J23">
            <v>35928</v>
          </cell>
          <cell r="K23">
            <v>38504.846279659498</v>
          </cell>
          <cell r="L23">
            <v>38905.496510678597</v>
          </cell>
          <cell r="M23">
            <v>39209.837478468602</v>
          </cell>
          <cell r="N23">
            <v>41268.680308400202</v>
          </cell>
          <cell r="O23">
            <v>38187.751928383303</v>
          </cell>
          <cell r="P23">
            <v>38848.875059648701</v>
          </cell>
        </row>
        <row r="24">
          <cell r="D24" t="str">
            <v>QF Port Townsend Hydro</v>
          </cell>
          <cell r="E24">
            <v>248.92</v>
          </cell>
          <cell r="F24">
            <v>225.65992592592599</v>
          </cell>
          <cell r="G24">
            <v>274.80007407407402</v>
          </cell>
          <cell r="H24">
            <v>258.06</v>
          </cell>
          <cell r="I24">
            <v>246.34</v>
          </cell>
          <cell r="J24">
            <v>259.27333333333303</v>
          </cell>
          <cell r="K24">
            <v>258.81333333333299</v>
          </cell>
          <cell r="L24">
            <v>262.48666666666702</v>
          </cell>
          <cell r="M24">
            <v>167.74666666666701</v>
          </cell>
          <cell r="N24">
            <v>166.76666666666699</v>
          </cell>
          <cell r="O24">
            <v>161.891111111111</v>
          </cell>
          <cell r="P24">
            <v>162.76740740740701</v>
          </cell>
        </row>
        <row r="25">
          <cell r="D25" t="str">
            <v>QF Shipp Hutch Creek</v>
          </cell>
          <cell r="E25">
            <v>122.069</v>
          </cell>
          <cell r="F25">
            <v>0</v>
          </cell>
          <cell r="G25">
            <v>48.722999999999999</v>
          </cell>
          <cell r="H25">
            <v>137.28399999999999</v>
          </cell>
          <cell r="I25">
            <v>209.81100000000001</v>
          </cell>
          <cell r="J25">
            <v>374.70100000000002</v>
          </cell>
          <cell r="K25">
            <v>282.74299999999999</v>
          </cell>
          <cell r="L25">
            <v>281.77600000000001</v>
          </cell>
          <cell r="M25">
            <v>0</v>
          </cell>
          <cell r="N25">
            <v>25.204000000000001</v>
          </cell>
          <cell r="O25">
            <v>190.74199999999999</v>
          </cell>
          <cell r="P25">
            <v>58.033999999999999</v>
          </cell>
        </row>
        <row r="26">
          <cell r="D26" t="str">
            <v>QF PERC Puyallup</v>
          </cell>
          <cell r="E26">
            <v>1302</v>
          </cell>
          <cell r="F26">
            <v>1176</v>
          </cell>
          <cell r="G26">
            <v>1302</v>
          </cell>
          <cell r="H26">
            <v>1260</v>
          </cell>
          <cell r="I26">
            <v>1302</v>
          </cell>
          <cell r="J26">
            <v>1260</v>
          </cell>
          <cell r="K26">
            <v>1302</v>
          </cell>
          <cell r="L26">
            <v>1302</v>
          </cell>
          <cell r="M26">
            <v>1260</v>
          </cell>
          <cell r="N26">
            <v>1302</v>
          </cell>
          <cell r="O26">
            <v>1260</v>
          </cell>
          <cell r="P26">
            <v>1302</v>
          </cell>
        </row>
        <row r="27">
          <cell r="D27" t="str">
            <v>QF Spokane MSW</v>
          </cell>
          <cell r="E27">
            <v>12033</v>
          </cell>
          <cell r="F27">
            <v>7718</v>
          </cell>
          <cell r="G27">
            <v>12385</v>
          </cell>
          <cell r="H27">
            <v>12913</v>
          </cell>
          <cell r="I27">
            <v>12105</v>
          </cell>
          <cell r="J27">
            <v>12307</v>
          </cell>
          <cell r="K27">
            <v>11912</v>
          </cell>
          <cell r="L27">
            <v>12753</v>
          </cell>
          <cell r="M27">
            <v>12301.5789473684</v>
          </cell>
          <cell r="N27">
            <v>9912</v>
          </cell>
          <cell r="O27">
            <v>12240</v>
          </cell>
          <cell r="P27">
            <v>12602</v>
          </cell>
        </row>
        <row r="28">
          <cell r="D28" t="str">
            <v>QF Sumas</v>
          </cell>
          <cell r="E28">
            <v>65303.357239475001</v>
          </cell>
          <cell r="F28">
            <v>54826.493821491596</v>
          </cell>
          <cell r="G28">
            <v>63344.185743877402</v>
          </cell>
          <cell r="H28">
            <v>38225.0904979396</v>
          </cell>
          <cell r="I28">
            <v>27273.158667087198</v>
          </cell>
          <cell r="J28">
            <v>25787.041095046399</v>
          </cell>
          <cell r="K28">
            <v>74572.930287018302</v>
          </cell>
          <cell r="L28">
            <v>84858.994806610994</v>
          </cell>
          <cell r="M28">
            <v>84644.248545231894</v>
          </cell>
          <cell r="N28">
            <v>80614.094692817496</v>
          </cell>
          <cell r="O28">
            <v>66561.0175921833</v>
          </cell>
          <cell r="P28">
            <v>63912.475938638898</v>
          </cell>
        </row>
        <row r="29">
          <cell r="D29" t="str">
            <v>QF Sygitowicz</v>
          </cell>
          <cell r="E29">
            <v>225</v>
          </cell>
          <cell r="F29">
            <v>251</v>
          </cell>
          <cell r="G29">
            <v>255</v>
          </cell>
          <cell r="H29">
            <v>182</v>
          </cell>
          <cell r="I29">
            <v>80</v>
          </cell>
          <cell r="J29">
            <v>35</v>
          </cell>
          <cell r="K29">
            <v>13</v>
          </cell>
          <cell r="L29">
            <v>1</v>
          </cell>
          <cell r="M29">
            <v>7</v>
          </cell>
          <cell r="N29">
            <v>49</v>
          </cell>
          <cell r="O29">
            <v>118</v>
          </cell>
          <cell r="P29">
            <v>205</v>
          </cell>
        </row>
        <row r="30">
          <cell r="D30" t="str">
            <v>QF Tenaska</v>
          </cell>
          <cell r="E30">
            <v>120063.99183491799</v>
          </cell>
          <cell r="F30">
            <v>101917.370241471</v>
          </cell>
          <cell r="G30">
            <v>116645.25301077</v>
          </cell>
          <cell r="H30">
            <v>72266.2553144782</v>
          </cell>
          <cell r="I30">
            <v>0</v>
          </cell>
          <cell r="J30">
            <v>51480.230259994001</v>
          </cell>
          <cell r="K30">
            <v>137872.39187853399</v>
          </cell>
          <cell r="L30">
            <v>157546.85610275099</v>
          </cell>
          <cell r="M30">
            <v>157448.39469890599</v>
          </cell>
          <cell r="N30">
            <v>149865.71757899001</v>
          </cell>
          <cell r="O30">
            <v>123291.932409453</v>
          </cell>
          <cell r="P30">
            <v>118195.434134207</v>
          </cell>
        </row>
        <row r="31">
          <cell r="D31" t="str">
            <v>QF Twin Falls</v>
          </cell>
          <cell r="E31">
            <v>7581.2727272727298</v>
          </cell>
          <cell r="F31">
            <v>6831.6363636363603</v>
          </cell>
          <cell r="G31">
            <v>6760.3636363636397</v>
          </cell>
          <cell r="H31">
            <v>8090.4545454545496</v>
          </cell>
          <cell r="I31">
            <v>11196.4545454545</v>
          </cell>
          <cell r="J31">
            <v>9688.9090909090901</v>
          </cell>
          <cell r="K31">
            <v>4124.7272727272702</v>
          </cell>
          <cell r="L31">
            <v>575.81818181818198</v>
          </cell>
          <cell r="M31">
            <v>189</v>
          </cell>
          <cell r="N31">
            <v>1933.3636363636399</v>
          </cell>
          <cell r="O31">
            <v>4917.2727272727298</v>
          </cell>
          <cell r="P31">
            <v>8057.1818181818198</v>
          </cell>
        </row>
        <row r="32">
          <cell r="D32" t="str">
            <v>QF Weeks Falls</v>
          </cell>
          <cell r="E32">
            <v>1157.8</v>
          </cell>
          <cell r="F32">
            <v>1188.3454545454499</v>
          </cell>
          <cell r="G32">
            <v>1036.76363636364</v>
          </cell>
          <cell r="H32">
            <v>1387.01818181818</v>
          </cell>
          <cell r="I32">
            <v>2139.0727272727299</v>
          </cell>
          <cell r="J32">
            <v>1896.23636363636</v>
          </cell>
          <cell r="K32">
            <v>756.65454545454497</v>
          </cell>
          <cell r="L32">
            <v>283.45454545454601</v>
          </cell>
          <cell r="M32">
            <v>11.5818181818182</v>
          </cell>
          <cell r="N32">
            <v>341.21818181818202</v>
          </cell>
          <cell r="O32">
            <v>918.14545454545498</v>
          </cell>
          <cell r="P32">
            <v>1424.6909090909101</v>
          </cell>
        </row>
        <row r="33">
          <cell r="D33" t="str">
            <v>WNP-3 BPA Exchange Power</v>
          </cell>
          <cell r="E33">
            <v>79709</v>
          </cell>
          <cell r="F33">
            <v>72025</v>
          </cell>
          <cell r="G33">
            <v>39352</v>
          </cell>
          <cell r="H33">
            <v>38113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77148</v>
          </cell>
          <cell r="P33">
            <v>79709</v>
          </cell>
        </row>
        <row r="34">
          <cell r="D34" t="str">
            <v>WNP3 Return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 t="str">
            <v>WWP Contract 15 yr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Interchange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Appendix Title Page"/>
      <sheetName val="Pro Forma Income Statement"/>
      <sheetName val="Pro Forma IS Summary"/>
      <sheetName val="BS-INPUT"/>
      <sheetName val="CF-Input"/>
      <sheetName val="Assumptions (Input)"/>
      <sheetName val="Crystal Ball In Out"/>
      <sheetName val="Sensitivity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 refreshError="1"/>
      <sheetData sheetId="1" refreshError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 refreshError="1"/>
      <sheetData sheetId="4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Summary of Rate Input"/>
      <sheetName val="PCA Graphs all periods"/>
      <sheetName val="PCA Summary Rates Chg on Date"/>
      <sheetName val="JHS-5"/>
      <sheetName val="Schedule_A-1 PCORC"/>
      <sheetName val="Schedule_A-1 GRC"/>
      <sheetName val="Reg Assets new Ex D"/>
      <sheetName val="Exhibit A-1 Original"/>
      <sheetName val="Exhibit A-2"/>
      <sheetName val="Exhibit A-3"/>
      <sheetName val="Exhibit A-4"/>
      <sheetName val="Exhibit A-5"/>
      <sheetName val="Exhibit B PCA RO RY"/>
      <sheetName val="Exhibit B PCA period 1"/>
      <sheetName val="Exh B PCA period 2"/>
      <sheetName val="Exhibit B PCA period 3"/>
      <sheetName val="Exhibit B PCA period 4"/>
      <sheetName val="Actuals PCA 1"/>
      <sheetName val="Actuals PCA 2"/>
      <sheetName val="Exhibit C"/>
      <sheetName val="Sch_X NUG Prudence 03-04"/>
      <sheetName val="Sch_X NUG Prudence 04-05"/>
      <sheetName val="Sch_X NUG Prudence 05-06"/>
      <sheetName val="Schedule_E 03-04"/>
      <sheetName val="Schedule_E 03-04 Rate Change"/>
      <sheetName val="Schedule_E 03-04 post Mar04"/>
      <sheetName val="Schedule_E 04-05 post Mar04"/>
      <sheetName val="Exhibit D NEW"/>
      <sheetName val="Exhibit E OLD"/>
      <sheetName val="Exhibit F "/>
      <sheetName val="Exhibit F data"/>
      <sheetName val="Exhibit G"/>
      <sheetName val="Reg Assets"/>
      <sheetName val="BEP  (2)"/>
      <sheetName val="Tenaska  (2)"/>
      <sheetName val="Cabot 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7">
          <cell r="A77" t="str">
            <v>Line 12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Tab_1"/>
      <sheetName val="CAPACITY_A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2006-07"/>
      <sheetName val="2006"/>
      <sheetName val="Peaks-Old"/>
      <sheetName val="Mid-C Generation06G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n0003b_contractstatus"/>
      <sheetName val="Sheet1"/>
      <sheetName val="Sheet2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</row>
        <row r="270">
          <cell r="R270">
            <v>0</v>
          </cell>
          <cell r="S270">
            <v>205776.56</v>
          </cell>
          <cell r="T270">
            <v>272399.3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</row>
        <row r="500">
          <cell r="R500">
            <v>0</v>
          </cell>
          <cell r="S500">
            <v>0</v>
          </cell>
          <cell r="T500">
            <v>10144618.43</v>
          </cell>
        </row>
        <row r="501">
          <cell r="R501">
            <v>0</v>
          </cell>
          <cell r="S501">
            <v>0</v>
          </cell>
          <cell r="T501">
            <v>212634.15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</row>
        <row r="561">
          <cell r="R561">
            <v>0</v>
          </cell>
          <cell r="S561">
            <v>0</v>
          </cell>
          <cell r="T561">
            <v>40009301</v>
          </cell>
        </row>
        <row r="562">
          <cell r="R562">
            <v>0</v>
          </cell>
          <cell r="S562">
            <v>0</v>
          </cell>
          <cell r="T562">
            <v>-40009301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</row>
        <row r="580">
          <cell r="R580">
            <v>0</v>
          </cell>
          <cell r="S580">
            <v>0</v>
          </cell>
          <cell r="T580">
            <v>783.5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</row>
        <row r="627">
          <cell r="R627">
            <v>0</v>
          </cell>
          <cell r="S627">
            <v>496</v>
          </cell>
          <cell r="T627">
            <v>3305.19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</row>
        <row r="849">
          <cell r="R849">
            <v>0</v>
          </cell>
          <cell r="S849">
            <v>0</v>
          </cell>
          <cell r="T849">
            <v>340757</v>
          </cell>
        </row>
        <row r="850">
          <cell r="R850">
            <v>0</v>
          </cell>
          <cell r="S850">
            <v>0</v>
          </cell>
          <cell r="T850">
            <v>16000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</row>
        <row r="1004">
          <cell r="T1004">
            <v>-80250000</v>
          </cell>
        </row>
        <row r="1005">
          <cell r="T1005">
            <v>-200000000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</row>
        <row r="1007">
          <cell r="T1007">
            <v>-431100</v>
          </cell>
        </row>
        <row r="1008">
          <cell r="T1008">
            <v>-1458300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</row>
        <row r="1124">
          <cell r="R1124">
            <v>1.19</v>
          </cell>
          <cell r="S1124">
            <v>5.95</v>
          </cell>
          <cell r="T1124">
            <v>14.76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</row>
        <row r="1320">
          <cell r="T1320">
            <v>-3250409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</row>
        <row r="1344">
          <cell r="R1344">
            <v>0</v>
          </cell>
          <cell r="S1344">
            <v>0</v>
          </cell>
          <cell r="T1344">
            <v>-256699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</row>
        <row r="1373">
          <cell r="R1373">
            <v>0</v>
          </cell>
          <cell r="S1373">
            <v>0</v>
          </cell>
          <cell r="T1373">
            <v>-967879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</row>
        <row r="1400">
          <cell r="R1400">
            <v>0</v>
          </cell>
          <cell r="S1400">
            <v>0</v>
          </cell>
          <cell r="T1400">
            <v>-97579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</row>
        <row r="1450">
          <cell r="R1450">
            <v>0</v>
          </cell>
          <cell r="S1450">
            <v>0</v>
          </cell>
          <cell r="T1450">
            <v>-13468.61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</sheetNames>
    <sheetDataSet>
      <sheetData sheetId="0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11">
          <cell r="B11">
            <v>11862537</v>
          </cell>
        </row>
      </sheetData>
      <sheetData sheetId="28"/>
      <sheetData sheetId="29"/>
      <sheetData sheetId="3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Confidential"/>
      <sheetName val="Scenario Summary"/>
      <sheetName val="Monthly Cost Summary"/>
      <sheetName val="Exclude MF Scenario=====&gt;"/>
      <sheetName val="Aurora &amp; Non Aurora WHE"/>
      <sheetName val="AURORA Total WHE"/>
      <sheetName val="Pivot Costs WHE"/>
      <sheetName val="Pivot Energy WHE"/>
      <sheetName val="Exclude WHE Scenario=====&gt;"/>
      <sheetName val="Aurora &amp; Non Aurora MF"/>
      <sheetName val="AURORA Total MF"/>
      <sheetName val="Pivot Costs MF"/>
      <sheetName val="Pivot Energy MF"/>
      <sheetName val="Map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B4" t="str">
            <v>Baker Replacement 1997-2025</v>
          </cell>
          <cell r="C4" t="str">
            <v>Baker Replacement</v>
          </cell>
        </row>
        <row r="5">
          <cell r="B5" t="str">
            <v>BC Hydro Point Roberts 2004-2007</v>
          </cell>
          <cell r="C5" t="str">
            <v>BC Hydro Point Roberts</v>
          </cell>
        </row>
        <row r="6">
          <cell r="B6" t="str">
            <v>BC Hydro Point Roberts 2007-2025</v>
          </cell>
          <cell r="C6" t="str">
            <v>BC Hydro Point Roberts</v>
          </cell>
        </row>
        <row r="7">
          <cell r="B7" t="str">
            <v>BPA Snohomish Conservation  2004-2010</v>
          </cell>
          <cell r="C7" t="str">
            <v>BPA Snohomish Conservation</v>
          </cell>
        </row>
        <row r="8">
          <cell r="B8" t="str">
            <v>Canadian EA 2004-2025</v>
          </cell>
          <cell r="C8" t="str">
            <v>Canadian EA</v>
          </cell>
        </row>
        <row r="9">
          <cell r="B9" t="str">
            <v>Colstrip 1</v>
          </cell>
          <cell r="C9" t="str">
            <v>Colstrip 1&amp;2</v>
          </cell>
        </row>
        <row r="10">
          <cell r="B10" t="str">
            <v>Colstrip 2</v>
          </cell>
          <cell r="C10" t="str">
            <v>Colstrip 1&amp;2</v>
          </cell>
        </row>
        <row r="11">
          <cell r="B11" t="str">
            <v>Colstrip 3</v>
          </cell>
          <cell r="C11" t="str">
            <v>Colstrip 3&amp;4</v>
          </cell>
        </row>
        <row r="12">
          <cell r="B12" t="str">
            <v>Colstrip 4</v>
          </cell>
          <cell r="C12" t="str">
            <v>Colstrip 3&amp;4</v>
          </cell>
        </row>
        <row r="13">
          <cell r="B13" t="str">
            <v xml:space="preserve">Electron </v>
          </cell>
          <cell r="C13" t="str">
            <v>Puget's Hydro</v>
          </cell>
        </row>
        <row r="14">
          <cell r="B14" t="str">
            <v>Encogen 1</v>
          </cell>
          <cell r="C14" t="str">
            <v>Encogen</v>
          </cell>
        </row>
        <row r="15">
          <cell r="B15" t="str">
            <v>Frederickson 1</v>
          </cell>
          <cell r="C15" t="str">
            <v>Frederickson 1&amp;2</v>
          </cell>
        </row>
        <row r="16">
          <cell r="B16" t="str">
            <v>Frederickson 2</v>
          </cell>
          <cell r="C16" t="str">
            <v>Frederickson 1&amp;2</v>
          </cell>
        </row>
        <row r="17">
          <cell r="B17" t="str">
            <v>Frederickson Primary</v>
          </cell>
          <cell r="C17" t="str">
            <v>Fred 1</v>
          </cell>
        </row>
        <row r="18">
          <cell r="B18" t="str">
            <v>Frederickson Duct Firing</v>
          </cell>
          <cell r="C18" t="str">
            <v>Fred 1</v>
          </cell>
        </row>
        <row r="19">
          <cell r="B19" t="str">
            <v>Fredonia 1</v>
          </cell>
          <cell r="C19" t="str">
            <v>Fredonia 1&amp;2</v>
          </cell>
        </row>
        <row r="20">
          <cell r="B20" t="str">
            <v>Fredonia 2</v>
          </cell>
          <cell r="C20" t="str">
            <v>Fredonia 1&amp;2</v>
          </cell>
        </row>
        <row r="21">
          <cell r="B21" t="str">
            <v>Fredonia 3-4</v>
          </cell>
          <cell r="C21" t="str">
            <v>Fredonia 3&amp;4</v>
          </cell>
        </row>
        <row r="22">
          <cell r="B22" t="str">
            <v>Goldendale Energy Center</v>
          </cell>
          <cell r="C22" t="str">
            <v>Goldendale</v>
          </cell>
        </row>
        <row r="23">
          <cell r="B23" t="str">
            <v>Goldendale Duct Firing</v>
          </cell>
          <cell r="C23" t="str">
            <v>Goldendale</v>
          </cell>
        </row>
        <row r="24">
          <cell r="B24" t="str">
            <v>Hopkins Ridge Wind</v>
          </cell>
          <cell r="C24" t="str">
            <v>Hopkins Ridge Wind</v>
          </cell>
        </row>
        <row r="25">
          <cell r="B25" t="str">
            <v>Lower Baker 1</v>
          </cell>
          <cell r="C25" t="str">
            <v>Puget's Hydro</v>
          </cell>
        </row>
        <row r="26">
          <cell r="B26" t="str">
            <v>March Point 1 MRun 2004-2011</v>
          </cell>
          <cell r="C26" t="str">
            <v>QF March Point 1</v>
          </cell>
        </row>
        <row r="27">
          <cell r="B27" t="str">
            <v>March Point 2 Dis 2004-2011</v>
          </cell>
          <cell r="C27" t="str">
            <v>QF March Point 2</v>
          </cell>
        </row>
        <row r="28">
          <cell r="B28" t="str">
            <v>March Point 2 MRun  2004-2011</v>
          </cell>
          <cell r="C28" t="str">
            <v>QF March Point 2</v>
          </cell>
        </row>
        <row r="29">
          <cell r="B29" t="str">
            <v>Market Purchases</v>
          </cell>
          <cell r="C29" t="str">
            <v>Market Purchase</v>
          </cell>
        </row>
        <row r="30">
          <cell r="B30" t="str">
            <v>Market Sales</v>
          </cell>
          <cell r="C30" t="str">
            <v>Market Sale</v>
          </cell>
        </row>
        <row r="31">
          <cell r="B31" t="str">
            <v>Northwestern Energy 2004-2010</v>
          </cell>
          <cell r="C31" t="str">
            <v>Northwestern Energy</v>
          </cell>
        </row>
        <row r="32">
          <cell r="B32" t="str">
            <v>Nooksack Hydro 2004-2008</v>
          </cell>
          <cell r="C32" t="str">
            <v>Nooksack Hydro</v>
          </cell>
        </row>
        <row r="33">
          <cell r="B33" t="str">
            <v>North Wasco 2004-2012</v>
          </cell>
          <cell r="C33" t="str">
            <v>Wasco Hydro</v>
          </cell>
        </row>
        <row r="34">
          <cell r="B34" t="str">
            <v>PG&amp;E Exchange In 2004-2008</v>
          </cell>
          <cell r="C34" t="str">
            <v>PG&amp;E Exchange</v>
          </cell>
        </row>
        <row r="35">
          <cell r="B35" t="str">
            <v>PG&amp;E Exchange Out 2004-2008</v>
          </cell>
          <cell r="C35" t="str">
            <v>PG&amp;E Exchange</v>
          </cell>
        </row>
        <row r="36">
          <cell r="B36" t="str">
            <v>PR Disp Product 2005-2011</v>
          </cell>
          <cell r="C36" t="str">
            <v>PR Displacement Product</v>
          </cell>
        </row>
        <row r="37">
          <cell r="B37" t="str">
            <v>Priest Rapids</v>
          </cell>
          <cell r="C37" t="str">
            <v>Mid Columbia</v>
          </cell>
        </row>
        <row r="38">
          <cell r="B38" t="str">
            <v>QF Koma Kulshan Hydro 2004-2025</v>
          </cell>
          <cell r="C38" t="str">
            <v>QF Koma Kulshan Hydro</v>
          </cell>
        </row>
        <row r="39">
          <cell r="B39" t="str">
            <v>QF PERC 2004-2009</v>
          </cell>
          <cell r="C39" t="str">
            <v>QF PERC</v>
          </cell>
        </row>
        <row r="40">
          <cell r="B40" t="str">
            <v>QF Port Townsend Hydro 2000-2025</v>
          </cell>
          <cell r="C40" t="str">
            <v>QF Port Townsend Hydro</v>
          </cell>
        </row>
        <row r="41">
          <cell r="B41" t="str">
            <v>QF Spokane MSW 2004-2011</v>
          </cell>
          <cell r="C41" t="str">
            <v>QF Spokane MSW</v>
          </cell>
        </row>
        <row r="42">
          <cell r="B42" t="str">
            <v>QF Sygitowicz 2004-2014</v>
          </cell>
          <cell r="C42" t="str">
            <v>QF Sygitowicz</v>
          </cell>
        </row>
        <row r="43">
          <cell r="B43" t="str">
            <v>QF Sygitowicz 2014 - 2025</v>
          </cell>
          <cell r="C43" t="str">
            <v>QF Sygitowicz</v>
          </cell>
        </row>
        <row r="44">
          <cell r="B44" t="str">
            <v>QF Twin Falls 2004-2025</v>
          </cell>
          <cell r="C44" t="str">
            <v>QF Twin Falls</v>
          </cell>
        </row>
        <row r="45">
          <cell r="B45" t="str">
            <v>QF Weeks Falls 2004-2025</v>
          </cell>
          <cell r="C45" t="str">
            <v>QF Weeks Falls</v>
          </cell>
        </row>
        <row r="46">
          <cell r="B46" t="str">
            <v>Resource Total</v>
          </cell>
          <cell r="C46" t="str">
            <v>Resource Total</v>
          </cell>
        </row>
        <row r="47">
          <cell r="B47" t="str">
            <v>Rock Island 1</v>
          </cell>
          <cell r="C47" t="str">
            <v>Mid Columbia</v>
          </cell>
        </row>
        <row r="48">
          <cell r="B48" t="str">
            <v>Rock Island 2</v>
          </cell>
          <cell r="C48" t="str">
            <v>Mid Columbia</v>
          </cell>
        </row>
        <row r="49">
          <cell r="B49" t="str">
            <v>Rocky Reach 1-11</v>
          </cell>
          <cell r="C49" t="str">
            <v>Mid Columbia</v>
          </cell>
        </row>
        <row r="50">
          <cell r="B50" t="str">
            <v>Snoqualmie Falls</v>
          </cell>
          <cell r="C50" t="str">
            <v>Puget's Hydro</v>
          </cell>
        </row>
        <row r="51">
          <cell r="B51" t="str">
            <v>Tenaska 2004-2011</v>
          </cell>
          <cell r="C51" t="str">
            <v>QF Tenaska</v>
          </cell>
        </row>
        <row r="52">
          <cell r="B52" t="str">
            <v>Tenaska Excess Energy 2004-2011</v>
          </cell>
          <cell r="C52" t="str">
            <v>Tenaska Excess Energy</v>
          </cell>
        </row>
        <row r="53">
          <cell r="B53" t="str">
            <v>Total</v>
          </cell>
          <cell r="C53" t="str">
            <v>Total</v>
          </cell>
        </row>
        <row r="54">
          <cell r="B54" t="str">
            <v>Total Contract Purchases</v>
          </cell>
          <cell r="C54" t="str">
            <v>Total Contract Purchases</v>
          </cell>
        </row>
        <row r="55">
          <cell r="B55" t="str">
            <v>Total Contract Sales</v>
          </cell>
          <cell r="C55" t="str">
            <v>Total Contract Sales</v>
          </cell>
        </row>
        <row r="56">
          <cell r="B56" t="str">
            <v>Upper Baker</v>
          </cell>
          <cell r="C56" t="str">
            <v>Puget's Hydro</v>
          </cell>
        </row>
        <row r="57">
          <cell r="B57" t="str">
            <v xml:space="preserve">Wanapum </v>
          </cell>
          <cell r="C57" t="str">
            <v>Mid Columbia</v>
          </cell>
        </row>
        <row r="58">
          <cell r="B58" t="str">
            <v xml:space="preserve">Wells </v>
          </cell>
          <cell r="C58" t="str">
            <v>Mid Columbia</v>
          </cell>
        </row>
        <row r="59">
          <cell r="B59" t="str">
            <v>Whitehorn 2 (Point Whitehorn)</v>
          </cell>
          <cell r="C59" t="str">
            <v>Whitehorn 2&amp;3</v>
          </cell>
        </row>
        <row r="60">
          <cell r="B60" t="str">
            <v>Whitehorn 3 (Point Whitehorn)</v>
          </cell>
          <cell r="C60" t="str">
            <v>Whitehorn 2&amp;3</v>
          </cell>
        </row>
        <row r="61">
          <cell r="B61" t="str">
            <v>Wild Horse Wind Project</v>
          </cell>
          <cell r="C61" t="str">
            <v>Wild Horse Wind</v>
          </cell>
        </row>
        <row r="62">
          <cell r="B62" t="str">
            <v>WNP-3 BPA Exch Power 2004-2017</v>
          </cell>
          <cell r="C62" t="str">
            <v>BPA Firm - WNP #3 Exchange</v>
          </cell>
        </row>
        <row r="63">
          <cell r="B63" t="str">
            <v>WNP-3 Return  2000 - 2017</v>
          </cell>
          <cell r="C63" t="str">
            <v>WNP-3 Return</v>
          </cell>
        </row>
        <row r="64">
          <cell r="B64" t="str">
            <v>Klondike III PPA 2007-2026</v>
          </cell>
          <cell r="C64" t="str">
            <v>Klondike Wind PPA</v>
          </cell>
        </row>
        <row r="65">
          <cell r="B65" t="str">
            <v>Lehman Brothers 2009-2013</v>
          </cell>
          <cell r="C65" t="str">
            <v>Lehman Brothers PPA</v>
          </cell>
        </row>
        <row r="66">
          <cell r="B66" t="str">
            <v>Powerex OnPeak PPA 2008-2012</v>
          </cell>
          <cell r="C66" t="str">
            <v>Powerex OnPeak PPA</v>
          </cell>
        </row>
        <row r="67">
          <cell r="B67" t="str">
            <v>Sempra Energy 2009-2013</v>
          </cell>
          <cell r="C67" t="str">
            <v>Sempra PPA</v>
          </cell>
        </row>
        <row r="68">
          <cell r="B68" t="str">
            <v>PSE ST OnPeak Contracts</v>
          </cell>
          <cell r="C68" t="str">
            <v>PSE Short Term Contracts</v>
          </cell>
        </row>
        <row r="69">
          <cell r="B69" t="str">
            <v>PSE ST OffPeak Contracts</v>
          </cell>
          <cell r="C69" t="str">
            <v>PSE Short Term Contracts</v>
          </cell>
        </row>
        <row r="70">
          <cell r="B70" t="str">
            <v>Sumas Energy 1-2</v>
          </cell>
          <cell r="C70" t="str">
            <v>Sumas</v>
          </cell>
        </row>
        <row r="71">
          <cell r="B71" t="str">
            <v>TransAlta Exchange in 2007-2010</v>
          </cell>
          <cell r="C71" t="str">
            <v>TransAlta Exchange</v>
          </cell>
        </row>
        <row r="72">
          <cell r="B72" t="str">
            <v>TransAlta Exchange out 2007-2010</v>
          </cell>
          <cell r="C72" t="str">
            <v>TransAlta Exchange</v>
          </cell>
        </row>
        <row r="73">
          <cell r="B73" t="str">
            <v>Credit Suisse 2009-2013</v>
          </cell>
          <cell r="C73" t="str">
            <v>Credit Suisse</v>
          </cell>
        </row>
        <row r="74">
          <cell r="B74" t="str">
            <v>Qualco</v>
          </cell>
          <cell r="C74" t="str">
            <v>Qualco Dairy Digester</v>
          </cell>
        </row>
        <row r="75">
          <cell r="B75" t="str">
            <v>Mint Farm Energy Center</v>
          </cell>
          <cell r="C75" t="str">
            <v>Mint Farm</v>
          </cell>
        </row>
        <row r="76">
          <cell r="B76" t="str">
            <v>Mint Farm Duct Firing</v>
          </cell>
          <cell r="C76" t="str">
            <v>Mint Farm</v>
          </cell>
        </row>
        <row r="77">
          <cell r="B77" t="str">
            <v>Wild Horse Expansion</v>
          </cell>
          <cell r="C77" t="str">
            <v>Wild Horse Expansion</v>
          </cell>
        </row>
        <row r="78">
          <cell r="B78" t="str">
            <v>Priest Rapids</v>
          </cell>
          <cell r="C78" t="str">
            <v>Mid Columbia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Mint Farm"/>
      <sheetName val="Financial Statements"/>
      <sheetName val="General Inputs"/>
      <sheetName val="Revenue Calculation"/>
      <sheetName val="Expenses"/>
      <sheetName val="Maintenance"/>
      <sheetName val="FFH Fees"/>
      <sheetName val="Generation &amp; Fuel"/>
      <sheetName val="Error Checks &amp; Notes"/>
      <sheetName val="Depreciation"/>
      <sheetName val="CapEx"/>
      <sheetName val="Links to Notes"/>
      <sheetName val="VOM"/>
      <sheetName val="2009 O&amp;M Budget"/>
      <sheetName val="MFGS Insurance Costs"/>
      <sheetName val="MFgS Prop Tax Est (2)"/>
      <sheetName val="Variable Gas Transport Inputs"/>
      <sheetName val="Fixed Gas Transport"/>
      <sheetName val="MFGS Capital"/>
    </sheetNames>
    <sheetDataSet>
      <sheetData sheetId="0" refreshError="1"/>
      <sheetData sheetId="1" refreshError="1"/>
      <sheetData sheetId="2" refreshError="1">
        <row r="4">
          <cell r="E4">
            <v>39783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Run-Cost Data"/>
      <sheetName val="Time Interval Tables"/>
      <sheetName val="Forecasted Runs"/>
      <sheetName val="Presentation Data"/>
      <sheetName val="Parts Comp Summary"/>
      <sheetName val="Final Escalation Calculation"/>
      <sheetName val="Original Escalation Calculation"/>
      <sheetName val="Chart sheet"/>
      <sheetName val="Index Chart"/>
      <sheetName val="MMP Summary Rev 2"/>
      <sheetName val="PartsSummary"/>
    </sheetNames>
    <sheetDataSet>
      <sheetData sheetId="0" refreshError="1">
        <row r="5">
          <cell r="J5">
            <v>37695</v>
          </cell>
          <cell r="K5">
            <v>38394.882544726148</v>
          </cell>
          <cell r="L5">
            <v>7391.2119888461548</v>
          </cell>
          <cell r="M5">
            <v>0</v>
          </cell>
          <cell r="N5">
            <v>0</v>
          </cell>
          <cell r="O5">
            <v>13807.4765625</v>
          </cell>
          <cell r="P5">
            <v>85302.594483100795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</row>
        <row r="6">
          <cell r="J6">
            <v>37695</v>
          </cell>
          <cell r="K6">
            <v>40648.272266916923</v>
          </cell>
          <cell r="L6">
            <v>7825.0010780769235</v>
          </cell>
          <cell r="M6">
            <v>0</v>
          </cell>
          <cell r="N6">
            <v>0</v>
          </cell>
          <cell r="O6">
            <v>13807.4765625</v>
          </cell>
          <cell r="P6">
            <v>90308.990568842419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</row>
        <row r="7">
          <cell r="J7">
            <v>37695</v>
          </cell>
          <cell r="K7">
            <v>12646.706977255384</v>
          </cell>
          <cell r="L7">
            <v>2434.5560146153848</v>
          </cell>
          <cell r="M7">
            <v>0</v>
          </cell>
          <cell r="N7">
            <v>0</v>
          </cell>
          <cell r="O7">
            <v>13807.4765625</v>
          </cell>
          <cell r="P7">
            <v>28097.414168951505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J8">
            <v>37695</v>
          </cell>
          <cell r="K8">
            <v>38689.576745944614</v>
          </cell>
          <cell r="L8">
            <v>7447.9421353846155</v>
          </cell>
          <cell r="M8">
            <v>0</v>
          </cell>
          <cell r="N8">
            <v>0</v>
          </cell>
          <cell r="O8">
            <v>13807.4765625</v>
          </cell>
          <cell r="P8">
            <v>85957.3218393774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J9">
            <v>37695</v>
          </cell>
          <cell r="K9">
            <v>3955.4829028578456</v>
          </cell>
          <cell r="L9">
            <v>761.45076415384619</v>
          </cell>
          <cell r="M9">
            <v>0</v>
          </cell>
          <cell r="N9">
            <v>0</v>
          </cell>
          <cell r="O9">
            <v>13807.4765625</v>
          </cell>
          <cell r="P9">
            <v>8787.9668248566522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J10">
            <v>37695</v>
          </cell>
          <cell r="K10">
            <v>11038.176671741538</v>
          </cell>
          <cell r="L10">
            <v>2124.9056734615388</v>
          </cell>
          <cell r="M10">
            <v>0</v>
          </cell>
          <cell r="N10">
            <v>0</v>
          </cell>
          <cell r="O10">
            <v>13807.4765625</v>
          </cell>
          <cell r="P10">
            <v>24523.713736213158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J11">
            <v>37695</v>
          </cell>
          <cell r="K11">
            <v>50867.100808504612</v>
          </cell>
          <cell r="L11">
            <v>9792.1780303846153</v>
          </cell>
          <cell r="M11">
            <v>0</v>
          </cell>
          <cell r="N11">
            <v>0</v>
          </cell>
          <cell r="O11">
            <v>13807.4765625</v>
          </cell>
          <cell r="P11">
            <v>115835.43934027823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J12">
            <v>37695</v>
          </cell>
          <cell r="K12">
            <v>59978.607061292299</v>
          </cell>
          <cell r="L12">
            <v>11546.189757692307</v>
          </cell>
          <cell r="M12">
            <v>0</v>
          </cell>
          <cell r="N12">
            <v>0</v>
          </cell>
          <cell r="O12">
            <v>13807.4765625</v>
          </cell>
          <cell r="P12">
            <v>136584.31853857712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J13">
            <v>37695</v>
          </cell>
          <cell r="K13">
            <v>56107.959370227691</v>
          </cell>
          <cell r="L13">
            <v>10801.070207307694</v>
          </cell>
          <cell r="M13">
            <v>0</v>
          </cell>
          <cell r="N13">
            <v>0</v>
          </cell>
          <cell r="O13">
            <v>13807.4765625</v>
          </cell>
          <cell r="P13">
            <v>127770.01285377308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J14">
            <v>37695</v>
          </cell>
          <cell r="K14">
            <v>45750.708280246152</v>
          </cell>
          <cell r="L14">
            <v>8807.2462038461545</v>
          </cell>
          <cell r="M14">
            <v>0</v>
          </cell>
          <cell r="N14">
            <v>0</v>
          </cell>
          <cell r="O14">
            <v>13807.4765625</v>
          </cell>
          <cell r="P14">
            <v>104184.30202503641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J15">
            <v>37695</v>
          </cell>
          <cell r="K15">
            <v>60087.819049993843</v>
          </cell>
          <cell r="L15">
            <v>11567.213626153847</v>
          </cell>
          <cell r="M15">
            <v>0</v>
          </cell>
          <cell r="N15">
            <v>0</v>
          </cell>
          <cell r="O15">
            <v>13807.4765625</v>
          </cell>
          <cell r="P15">
            <v>136833.01796298689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J16">
            <v>37695</v>
          </cell>
          <cell r="K16">
            <v>38179.092359224611</v>
          </cell>
          <cell r="L16">
            <v>7349.6712703846151</v>
          </cell>
          <cell r="M16">
            <v>0</v>
          </cell>
          <cell r="N16">
            <v>0</v>
          </cell>
          <cell r="O16">
            <v>13807.4765625</v>
          </cell>
          <cell r="P16">
            <v>86942.087650972113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J17">
            <v>37695</v>
          </cell>
          <cell r="K17">
            <v>37660.719507544614</v>
          </cell>
          <cell r="L17">
            <v>7249.8818353846154</v>
          </cell>
          <cell r="M17">
            <v>0</v>
          </cell>
          <cell r="N17">
            <v>0</v>
          </cell>
          <cell r="O17">
            <v>14152.663476562497</v>
          </cell>
          <cell r="P17">
            <v>85761.640051993047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J18">
            <v>38637.375</v>
          </cell>
          <cell r="K18">
            <v>40285.752114398769</v>
          </cell>
          <cell r="L18">
            <v>7755.2140877307684</v>
          </cell>
          <cell r="M18">
            <v>0</v>
          </cell>
          <cell r="N18">
            <v>0</v>
          </cell>
          <cell r="O18">
            <v>14152.663476562497</v>
          </cell>
          <cell r="P18">
            <v>89501.863006918182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J19">
            <v>38637.375</v>
          </cell>
          <cell r="K19">
            <v>35123.252734969843</v>
          </cell>
          <cell r="L19">
            <v>6761.4064556538451</v>
          </cell>
          <cell r="M19">
            <v>0</v>
          </cell>
          <cell r="N19">
            <v>0</v>
          </cell>
          <cell r="O19">
            <v>14152.663476562497</v>
          </cell>
          <cell r="P19">
            <v>78032.465317162685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J20">
            <v>38637.375</v>
          </cell>
          <cell r="K20">
            <v>38764.493600955684</v>
          </cell>
          <cell r="L20">
            <v>7462.3640145576901</v>
          </cell>
          <cell r="M20">
            <v>0</v>
          </cell>
          <cell r="N20">
            <v>0</v>
          </cell>
          <cell r="O20">
            <v>14152.663476562497</v>
          </cell>
          <cell r="P20">
            <v>86122.120444792192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J21">
            <v>38637.375</v>
          </cell>
          <cell r="K21">
            <v>7929.3954095012296</v>
          </cell>
          <cell r="L21">
            <v>1526.4493216442304</v>
          </cell>
          <cell r="M21">
            <v>0</v>
          </cell>
          <cell r="N21">
            <v>0</v>
          </cell>
          <cell r="O21">
            <v>14152.663476562497</v>
          </cell>
          <cell r="P21">
            <v>17616.542435488216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J22">
            <v>38637.375</v>
          </cell>
          <cell r="K22">
            <v>14564.229003959077</v>
          </cell>
          <cell r="L22">
            <v>2803.6888482980767</v>
          </cell>
          <cell r="M22">
            <v>0</v>
          </cell>
          <cell r="N22">
            <v>0</v>
          </cell>
          <cell r="O22">
            <v>14152.663476562497</v>
          </cell>
          <cell r="P22">
            <v>32356.988778864801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J23">
            <v>38637.375</v>
          </cell>
          <cell r="K23">
            <v>52692.97801255199</v>
          </cell>
          <cell r="L23">
            <v>10143.668765249999</v>
          </cell>
          <cell r="M23">
            <v>0</v>
          </cell>
          <cell r="N23">
            <v>0</v>
          </cell>
          <cell r="O23">
            <v>14152.663476562497</v>
          </cell>
          <cell r="P23">
            <v>119999.323078064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J24">
            <v>38637.375</v>
          </cell>
          <cell r="K24">
            <v>60095.216422505531</v>
          </cell>
          <cell r="L24">
            <v>11568.637658336536</v>
          </cell>
          <cell r="M24">
            <v>0</v>
          </cell>
          <cell r="N24">
            <v>0</v>
          </cell>
          <cell r="O24">
            <v>14152.663476562497</v>
          </cell>
          <cell r="P24">
            <v>136856.66597193643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J25">
            <v>38637.375</v>
          </cell>
          <cell r="K25">
            <v>51666.910947447686</v>
          </cell>
          <cell r="L25">
            <v>9946.1455879326913</v>
          </cell>
          <cell r="M25">
            <v>0</v>
          </cell>
          <cell r="N25">
            <v>0</v>
          </cell>
          <cell r="O25">
            <v>14152.663476562497</v>
          </cell>
          <cell r="P25">
            <v>117662.62931184941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J26">
            <v>38637.375</v>
          </cell>
          <cell r="K26">
            <v>45851.159037651691</v>
          </cell>
          <cell r="L26">
            <v>8826.5834903076902</v>
          </cell>
          <cell r="M26">
            <v>0</v>
          </cell>
          <cell r="N26">
            <v>0</v>
          </cell>
          <cell r="O26">
            <v>14152.663476562497</v>
          </cell>
          <cell r="P26">
            <v>104418.2404257395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J27">
            <v>38637.375</v>
          </cell>
          <cell r="K27">
            <v>57339.138789499382</v>
          </cell>
          <cell r="L27">
            <v>11038.078565740383</v>
          </cell>
          <cell r="M27">
            <v>0</v>
          </cell>
          <cell r="N27">
            <v>0</v>
          </cell>
          <cell r="O27">
            <v>14152.663476562497</v>
          </cell>
          <cell r="P27">
            <v>130580.16646886129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J28">
            <v>38637.375</v>
          </cell>
          <cell r="K28">
            <v>38644.055397042459</v>
          </cell>
          <cell r="L28">
            <v>7439.1790420384605</v>
          </cell>
          <cell r="M28">
            <v>0</v>
          </cell>
          <cell r="N28">
            <v>0</v>
          </cell>
          <cell r="O28">
            <v>14152.663476562497</v>
          </cell>
          <cell r="P28">
            <v>88005.283883018696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J29">
            <v>38637.375</v>
          </cell>
          <cell r="K29">
            <v>39296.685952287691</v>
          </cell>
          <cell r="L29">
            <v>7564.8137741826913</v>
          </cell>
          <cell r="M29">
            <v>0</v>
          </cell>
          <cell r="N29">
            <v>0</v>
          </cell>
          <cell r="O29">
            <v>14506.480063476558</v>
          </cell>
          <cell r="P29">
            <v>89491.539315969043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J30">
            <v>39602.366999999998</v>
          </cell>
          <cell r="K30">
            <v>42739.642769727427</v>
          </cell>
          <cell r="L30">
            <v>8227.6006358561535</v>
          </cell>
          <cell r="M30">
            <v>0</v>
          </cell>
          <cell r="N30">
            <v>0</v>
          </cell>
          <cell r="O30">
            <v>14506.480063476558</v>
          </cell>
          <cell r="P30">
            <v>94960.591034077224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1">
          <cell r="J31">
            <v>39602.366999999998</v>
          </cell>
          <cell r="K31">
            <v>41920.06348818414</v>
          </cell>
          <cell r="L31">
            <v>8069.8274168732305</v>
          </cell>
          <cell r="M31">
            <v>0</v>
          </cell>
          <cell r="N31">
            <v>0</v>
          </cell>
          <cell r="O31">
            <v>14506.480063476558</v>
          </cell>
          <cell r="P31">
            <v>93139.618093476034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J32">
            <v>39602.366999999998</v>
          </cell>
          <cell r="K32">
            <v>38226.944812785099</v>
          </cell>
          <cell r="L32">
            <v>7358.8831133441536</v>
          </cell>
          <cell r="M32">
            <v>0</v>
          </cell>
          <cell r="N32">
            <v>0</v>
          </cell>
          <cell r="O32">
            <v>14506.480063476558</v>
          </cell>
          <cell r="P32">
            <v>84934.10420875813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J33">
            <v>39602.366999999998</v>
          </cell>
          <cell r="K33">
            <v>846.39536547839987</v>
          </cell>
          <cell r="L33">
            <v>162.93545279999998</v>
          </cell>
          <cell r="M33">
            <v>0</v>
          </cell>
          <cell r="N33">
            <v>0</v>
          </cell>
          <cell r="O33">
            <v>14506.480063476558</v>
          </cell>
          <cell r="P33">
            <v>1880.5539528576001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J34">
            <v>39602.366999999998</v>
          </cell>
          <cell r="K34">
            <v>8328.4218840811118</v>
          </cell>
          <cell r="L34">
            <v>1603.2639663913844</v>
          </cell>
          <cell r="M34">
            <v>0</v>
          </cell>
          <cell r="N34">
            <v>0</v>
          </cell>
          <cell r="O34">
            <v>14506.480063476558</v>
          </cell>
          <cell r="P34">
            <v>18504.409799458161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J35">
            <v>39602.366999999998</v>
          </cell>
          <cell r="K35">
            <v>47305.85081828534</v>
          </cell>
          <cell r="L35">
            <v>9106.619125696614</v>
          </cell>
          <cell r="M35">
            <v>0</v>
          </cell>
          <cell r="N35">
            <v>0</v>
          </cell>
          <cell r="O35">
            <v>14506.480063476558</v>
          </cell>
          <cell r="P35">
            <v>107735.57701172256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J36">
            <v>39602.366999999998</v>
          </cell>
          <cell r="K36">
            <v>57025.535084371571</v>
          </cell>
          <cell r="L36">
            <v>10977.708242627998</v>
          </cell>
          <cell r="M36">
            <v>0</v>
          </cell>
          <cell r="N36">
            <v>0</v>
          </cell>
          <cell r="O36">
            <v>14506.480063476558</v>
          </cell>
          <cell r="P36">
            <v>129871.43916545429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J37">
            <v>39602.366999999998</v>
          </cell>
          <cell r="K37">
            <v>50397.757503628869</v>
          </cell>
          <cell r="L37">
            <v>9701.827034836153</v>
          </cell>
          <cell r="M37">
            <v>0</v>
          </cell>
          <cell r="N37">
            <v>0</v>
          </cell>
          <cell r="O37">
            <v>14506.480063476558</v>
          </cell>
          <cell r="P37">
            <v>114777.1658437562</v>
          </cell>
          <cell r="Q37">
            <v>0</v>
          </cell>
          <cell r="R37">
            <v>336474.45525</v>
          </cell>
          <cell r="S37">
            <v>0</v>
          </cell>
          <cell r="T37">
            <v>5725636.3341581393</v>
          </cell>
          <cell r="U37">
            <v>47658.619943999998</v>
          </cell>
          <cell r="V37">
            <v>0</v>
          </cell>
          <cell r="W37">
            <v>183811.55768999999</v>
          </cell>
          <cell r="X37">
            <v>20423.506409999998</v>
          </cell>
        </row>
        <row r="38">
          <cell r="J38">
            <v>39602.366999999998</v>
          </cell>
          <cell r="K38">
            <v>48157.603974939455</v>
          </cell>
          <cell r="L38">
            <v>9270.5859808019995</v>
          </cell>
          <cell r="M38">
            <v>0</v>
          </cell>
          <cell r="N38">
            <v>0</v>
          </cell>
          <cell r="O38">
            <v>14506.480063476558</v>
          </cell>
          <cell r="P38">
            <v>109675.38183959002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J39">
            <v>39602.366999999998</v>
          </cell>
          <cell r="K39">
            <v>59866.43942615456</v>
          </cell>
          <cell r="L39">
            <v>11524.596912119076</v>
          </cell>
          <cell r="M39">
            <v>0</v>
          </cell>
          <cell r="N39">
            <v>0</v>
          </cell>
          <cell r="O39">
            <v>14506.480063476558</v>
          </cell>
          <cell r="P39">
            <v>136341.38872143591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J40">
            <v>39602.366999999998</v>
          </cell>
          <cell r="K40">
            <v>39950.505541924394</v>
          </cell>
          <cell r="L40">
            <v>7690.6774015511537</v>
          </cell>
          <cell r="M40">
            <v>0</v>
          </cell>
          <cell r="N40">
            <v>0</v>
          </cell>
          <cell r="O40">
            <v>14506.480063476558</v>
          </cell>
          <cell r="P40">
            <v>90984.322066258348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J41">
            <v>39602.366999999998</v>
          </cell>
          <cell r="K41">
            <v>58128.79923564721</v>
          </cell>
          <cell r="L41">
            <v>11190.09225532223</v>
          </cell>
          <cell r="M41">
            <v>0</v>
          </cell>
          <cell r="N41">
            <v>0</v>
          </cell>
          <cell r="O41">
            <v>14869.142065063474</v>
          </cell>
          <cell r="P41">
            <v>132384.04168455082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J42">
            <v>40593.745499999997</v>
          </cell>
          <cell r="K42">
            <v>56586.934601851994</v>
          </cell>
          <cell r="L42">
            <v>10893.275398200463</v>
          </cell>
          <cell r="M42">
            <v>0</v>
          </cell>
          <cell r="N42">
            <v>0</v>
          </cell>
          <cell r="O42">
            <v>14869.142065063474</v>
          </cell>
          <cell r="P42">
            <v>125725.23956363305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J43">
            <v>40593.745499999997</v>
          </cell>
          <cell r="K43">
            <v>48915.091613695055</v>
          </cell>
          <cell r="L43">
            <v>9416.4062398026945</v>
          </cell>
          <cell r="M43">
            <v>0</v>
          </cell>
          <cell r="N43">
            <v>0</v>
          </cell>
          <cell r="O43">
            <v>14869.142065063474</v>
          </cell>
          <cell r="P43">
            <v>108679.88617301059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J44">
            <v>40593.745499999997</v>
          </cell>
          <cell r="K44">
            <v>55275.576660760402</v>
          </cell>
          <cell r="L44">
            <v>10640.832262723387</v>
          </cell>
          <cell r="M44">
            <v>0</v>
          </cell>
          <cell r="N44">
            <v>0</v>
          </cell>
          <cell r="O44">
            <v>14869.142065063474</v>
          </cell>
          <cell r="P44">
            <v>122811.65549237261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J45">
            <v>40593.745499999997</v>
          </cell>
          <cell r="K45">
            <v>33158.323297755618</v>
          </cell>
          <cell r="L45">
            <v>6383.1474520833463</v>
          </cell>
          <cell r="M45">
            <v>0</v>
          </cell>
          <cell r="N45">
            <v>0</v>
          </cell>
          <cell r="O45">
            <v>14869.142065063474</v>
          </cell>
          <cell r="P45">
            <v>73671.390215265012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J46">
            <v>40593.745499999997</v>
          </cell>
          <cell r="K46">
            <v>67418.275970874165</v>
          </cell>
          <cell r="L46">
            <v>12978.364214105655</v>
          </cell>
          <cell r="M46">
            <v>0</v>
          </cell>
          <cell r="N46">
            <v>0</v>
          </cell>
          <cell r="O46">
            <v>14869.142065063474</v>
          </cell>
          <cell r="P46">
            <v>149790.38813542426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J47">
            <v>40593.745499999997</v>
          </cell>
          <cell r="K47">
            <v>90342.89637178526</v>
          </cell>
          <cell r="L47">
            <v>17391.47132413731</v>
          </cell>
          <cell r="M47">
            <v>0</v>
          </cell>
          <cell r="N47">
            <v>0</v>
          </cell>
          <cell r="O47">
            <v>14869.142065063474</v>
          </cell>
          <cell r="P47">
            <v>205737.30630917536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J48">
            <v>40593.745499999997</v>
          </cell>
          <cell r="K48">
            <v>94000.233321298001</v>
          </cell>
          <cell r="L48">
            <v>18095.527461748847</v>
          </cell>
          <cell r="M48">
            <v>0</v>
          </cell>
          <cell r="N48">
            <v>0</v>
          </cell>
          <cell r="O48">
            <v>14869.142065063474</v>
          </cell>
          <cell r="P48">
            <v>214066.13660437899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J49">
            <v>40593.745499999997</v>
          </cell>
          <cell r="K49">
            <v>90053.49333584492</v>
          </cell>
          <cell r="L49">
            <v>17335.759754076924</v>
          </cell>
          <cell r="M49">
            <v>0</v>
          </cell>
          <cell r="N49">
            <v>0</v>
          </cell>
          <cell r="O49">
            <v>14869.142065063474</v>
          </cell>
          <cell r="P49">
            <v>205078.25060647752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J50">
            <v>40593.745499999997</v>
          </cell>
          <cell r="K50">
            <v>91134.705302690971</v>
          </cell>
          <cell r="L50">
            <v>17543.898608064232</v>
          </cell>
          <cell r="M50">
            <v>0</v>
          </cell>
          <cell r="N50">
            <v>0</v>
          </cell>
          <cell r="O50">
            <v>14869.142065063474</v>
          </cell>
          <cell r="P50">
            <v>207540.48777776246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J51">
            <v>40593.745499999997</v>
          </cell>
          <cell r="K51">
            <v>100918.09902211366</v>
          </cell>
          <cell r="L51">
            <v>19427.252121813464</v>
          </cell>
          <cell r="M51">
            <v>0</v>
          </cell>
          <cell r="N51">
            <v>0</v>
          </cell>
          <cell r="O51">
            <v>14869.142065063474</v>
          </cell>
          <cell r="P51">
            <v>229820.14839560317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J52">
            <v>40593.745499999997</v>
          </cell>
          <cell r="K52">
            <v>66615.29551273433</v>
          </cell>
          <cell r="L52">
            <v>12823.786353837462</v>
          </cell>
          <cell r="M52">
            <v>0</v>
          </cell>
          <cell r="N52">
            <v>0</v>
          </cell>
          <cell r="O52">
            <v>14869.142065063474</v>
          </cell>
          <cell r="P52">
            <v>151702.59099707042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J53">
            <v>40593.745499999997</v>
          </cell>
          <cell r="K53">
            <v>60467.861987227072</v>
          </cell>
          <cell r="L53">
            <v>11640.373842510347</v>
          </cell>
          <cell r="M53">
            <v>0</v>
          </cell>
          <cell r="N53">
            <v>0</v>
          </cell>
          <cell r="O53">
            <v>15240.870616690057</v>
          </cell>
          <cell r="P53">
            <v>137703.07952416205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J54">
            <v>41607.740999999987</v>
          </cell>
          <cell r="K54">
            <v>82194.230001301956</v>
          </cell>
          <cell r="L54">
            <v>15822.811216883074</v>
          </cell>
          <cell r="M54">
            <v>0</v>
          </cell>
          <cell r="N54">
            <v>0</v>
          </cell>
          <cell r="O54">
            <v>15240.870616690057</v>
          </cell>
          <cell r="P54">
            <v>182618.74677982958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J55">
            <v>41607.740999999987</v>
          </cell>
          <cell r="K55">
            <v>64052.389601339499</v>
          </cell>
          <cell r="L55">
            <v>12330.413809292766</v>
          </cell>
          <cell r="M55">
            <v>0</v>
          </cell>
          <cell r="N55">
            <v>0</v>
          </cell>
          <cell r="O55">
            <v>15240.870616690057</v>
          </cell>
          <cell r="P55">
            <v>142311.29261828627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J56">
            <v>41607.740999999987</v>
          </cell>
          <cell r="K56">
            <v>60290.855599149065</v>
          </cell>
          <cell r="L56">
            <v>11606.299204148305</v>
          </cell>
          <cell r="M56">
            <v>0</v>
          </cell>
          <cell r="N56">
            <v>0</v>
          </cell>
          <cell r="O56">
            <v>15240.870616690057</v>
          </cell>
          <cell r="P56">
            <v>133953.93437746025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J57">
            <v>41607.740999999987</v>
          </cell>
          <cell r="K57">
            <v>27085.350608139957</v>
          </cell>
          <cell r="L57">
            <v>5214.0690339078456</v>
          </cell>
          <cell r="M57">
            <v>0</v>
          </cell>
          <cell r="N57">
            <v>0</v>
          </cell>
          <cell r="O57">
            <v>15240.870616690057</v>
          </cell>
          <cell r="P57">
            <v>60178.102332395662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J58">
            <v>41607.740999999987</v>
          </cell>
          <cell r="K58">
            <v>60279.276759225068</v>
          </cell>
          <cell r="L58">
            <v>11604.070218023306</v>
          </cell>
          <cell r="M58">
            <v>0</v>
          </cell>
          <cell r="N58">
            <v>0</v>
          </cell>
          <cell r="O58">
            <v>15240.870616690057</v>
          </cell>
          <cell r="P58">
            <v>133928.20856634123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J59">
            <v>41607.740999999987</v>
          </cell>
          <cell r="K59">
            <v>86971.766235543648</v>
          </cell>
          <cell r="L59">
            <v>16742.511467314613</v>
          </cell>
          <cell r="M59">
            <v>0</v>
          </cell>
          <cell r="N59">
            <v>0</v>
          </cell>
          <cell r="O59">
            <v>15240.870616690057</v>
          </cell>
          <cell r="P59">
            <v>198063.52842306378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J60">
            <v>41607.740999999987</v>
          </cell>
          <cell r="K60">
            <v>94690.612828079466</v>
          </cell>
          <cell r="L60">
            <v>18228.429060846916</v>
          </cell>
          <cell r="M60">
            <v>0</v>
          </cell>
          <cell r="N60">
            <v>0</v>
          </cell>
          <cell r="O60">
            <v>15240.870616690057</v>
          </cell>
          <cell r="P60">
            <v>215641.89963072113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J61">
            <v>41607.740999999987</v>
          </cell>
          <cell r="K61">
            <v>92860.942356888874</v>
          </cell>
          <cell r="L61">
            <v>17876.208102583845</v>
          </cell>
          <cell r="M61">
            <v>0</v>
          </cell>
          <cell r="N61">
            <v>0</v>
          </cell>
          <cell r="O61">
            <v>15240.870616690057</v>
          </cell>
          <cell r="P61">
            <v>211475.13373575194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J62">
            <v>41607.740999999987</v>
          </cell>
          <cell r="K62">
            <v>91258.217148208671</v>
          </cell>
          <cell r="L62">
            <v>17567.675272370765</v>
          </cell>
          <cell r="M62">
            <v>0</v>
          </cell>
          <cell r="N62">
            <v>0</v>
          </cell>
          <cell r="O62">
            <v>15240.870616690057</v>
          </cell>
          <cell r="P62">
            <v>207825.1973982045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J63">
            <v>41607.740999999987</v>
          </cell>
          <cell r="K63">
            <v>97886.443901502993</v>
          </cell>
          <cell r="L63">
            <v>18843.64294818461</v>
          </cell>
          <cell r="M63">
            <v>0</v>
          </cell>
          <cell r="N63">
            <v>0</v>
          </cell>
          <cell r="O63">
            <v>15240.870616690057</v>
          </cell>
          <cell r="P63">
            <v>222919.86587245588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J64">
            <v>41607.740999999987</v>
          </cell>
          <cell r="K64">
            <v>77338.598945172838</v>
          </cell>
          <cell r="L64">
            <v>14888.077312340767</v>
          </cell>
          <cell r="M64">
            <v>0</v>
          </cell>
          <cell r="N64">
            <v>0</v>
          </cell>
          <cell r="O64">
            <v>15240.870616690057</v>
          </cell>
          <cell r="P64">
            <v>176125.61470686822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J65">
            <v>41607.740999999987</v>
          </cell>
          <cell r="K65">
            <v>44797.348842923755</v>
          </cell>
          <cell r="L65">
            <v>8623.7196181193049</v>
          </cell>
          <cell r="M65">
            <v>7387648.1877437988</v>
          </cell>
          <cell r="N65">
            <v>0</v>
          </cell>
          <cell r="O65">
            <v>15621.892382107309</v>
          </cell>
          <cell r="P65">
            <v>102018.4062009106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J66">
            <v>42648.123</v>
          </cell>
          <cell r="K66">
            <v>54572.940474141142</v>
          </cell>
          <cell r="L66">
            <v>10505.571189837232</v>
          </cell>
          <cell r="M66">
            <v>0</v>
          </cell>
          <cell r="N66">
            <v>0</v>
          </cell>
          <cell r="O66">
            <v>15621.892382107309</v>
          </cell>
          <cell r="P66">
            <v>121248.89570463663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J67">
            <v>42648.123</v>
          </cell>
          <cell r="K67">
            <v>48833.458376307761</v>
          </cell>
          <cell r="L67">
            <v>9400.6914225438468</v>
          </cell>
          <cell r="M67">
            <v>0</v>
          </cell>
          <cell r="N67">
            <v>0</v>
          </cell>
          <cell r="O67">
            <v>15621.892382107309</v>
          </cell>
          <cell r="P67">
            <v>108497.0472568042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J68">
            <v>42648.123</v>
          </cell>
          <cell r="K68">
            <v>44841.700513222771</v>
          </cell>
          <cell r="L68">
            <v>8632.2575423298476</v>
          </cell>
          <cell r="M68">
            <v>0</v>
          </cell>
          <cell r="N68">
            <v>0</v>
          </cell>
          <cell r="O68">
            <v>15621.892382107309</v>
          </cell>
          <cell r="P68">
            <v>99628.252051446121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J69">
            <v>42648.123</v>
          </cell>
          <cell r="K69">
            <v>23930.491470313329</v>
          </cell>
          <cell r="L69">
            <v>4606.7424545007698</v>
          </cell>
          <cell r="M69">
            <v>0</v>
          </cell>
          <cell r="N69">
            <v>0</v>
          </cell>
          <cell r="O69">
            <v>15621.892382107309</v>
          </cell>
          <cell r="P69">
            <v>53168.21192399531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J70">
            <v>42648.123</v>
          </cell>
          <cell r="K70">
            <v>47808.952035603805</v>
          </cell>
          <cell r="L70">
            <v>9203.4686926855393</v>
          </cell>
          <cell r="M70">
            <v>0</v>
          </cell>
          <cell r="N70">
            <v>0</v>
          </cell>
          <cell r="O70">
            <v>15621.892382107309</v>
          </cell>
          <cell r="P70">
            <v>106220.82278779995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J71">
            <v>42648.123</v>
          </cell>
          <cell r="K71">
            <v>64205.618242010169</v>
          </cell>
          <cell r="L71">
            <v>12359.911109216539</v>
          </cell>
          <cell r="M71">
            <v>0</v>
          </cell>
          <cell r="N71">
            <v>0</v>
          </cell>
          <cell r="O71">
            <v>15621.892382107309</v>
          </cell>
          <cell r="P71">
            <v>146217.09441223988</v>
          </cell>
          <cell r="Q71">
            <v>0</v>
          </cell>
          <cell r="R71">
            <v>0</v>
          </cell>
          <cell r="S71">
            <v>4760680.0858925767</v>
          </cell>
          <cell r="T71">
            <v>20826145.029530343</v>
          </cell>
          <cell r="U71">
            <v>72708.957125999994</v>
          </cell>
          <cell r="V71">
            <v>476107.13425580994</v>
          </cell>
          <cell r="W71">
            <v>428802.71964961494</v>
          </cell>
          <cell r="X71">
            <v>142934.23988320498</v>
          </cell>
        </row>
        <row r="72">
          <cell r="J72">
            <v>42648.123</v>
          </cell>
          <cell r="K72">
            <v>68884.674853869743</v>
          </cell>
          <cell r="L72">
            <v>13260.653526797309</v>
          </cell>
          <cell r="M72">
            <v>0</v>
          </cell>
          <cell r="N72">
            <v>0</v>
          </cell>
          <cell r="O72">
            <v>15621.892382107309</v>
          </cell>
          <cell r="P72">
            <v>156872.82955052156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J73">
            <v>42648.123</v>
          </cell>
          <cell r="K73">
            <v>71284.319159131788</v>
          </cell>
          <cell r="L73">
            <v>13722.597374062847</v>
          </cell>
          <cell r="M73">
            <v>0</v>
          </cell>
          <cell r="N73">
            <v>0</v>
          </cell>
          <cell r="O73">
            <v>15621.892382107309</v>
          </cell>
          <cell r="P73">
            <v>162337.60082047124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J74">
            <v>42648.123</v>
          </cell>
          <cell r="K74">
            <v>67405.562722564704</v>
          </cell>
          <cell r="L74">
            <v>12975.916848543002</v>
          </cell>
          <cell r="M74">
            <v>0</v>
          </cell>
          <cell r="N74">
            <v>0</v>
          </cell>
          <cell r="O74">
            <v>15621.892382107309</v>
          </cell>
          <cell r="P74">
            <v>153504.4097132711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J75">
            <v>42648.123</v>
          </cell>
          <cell r="K75">
            <v>80167.033219622099</v>
          </cell>
          <cell r="L75">
            <v>15432.565429855385</v>
          </cell>
          <cell r="M75">
            <v>0</v>
          </cell>
          <cell r="N75">
            <v>0</v>
          </cell>
          <cell r="O75">
            <v>15621.892382107309</v>
          </cell>
          <cell r="P75">
            <v>182566.43243959933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J76">
            <v>42648.123</v>
          </cell>
          <cell r="K76">
            <v>50397.577203789246</v>
          </cell>
          <cell r="L76">
            <v>9701.7923261914621</v>
          </cell>
          <cell r="M76">
            <v>0</v>
          </cell>
          <cell r="N76">
            <v>0</v>
          </cell>
          <cell r="O76">
            <v>15621.892382107309</v>
          </cell>
          <cell r="P76">
            <v>114771.68986020327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J77">
            <v>42648.123</v>
          </cell>
          <cell r="K77">
            <v>43952.318228362128</v>
          </cell>
          <cell r="L77">
            <v>8461.046886876693</v>
          </cell>
          <cell r="M77">
            <v>0</v>
          </cell>
          <cell r="N77">
            <v>0</v>
          </cell>
          <cell r="O77">
            <v>16012.439691659989</v>
          </cell>
          <cell r="P77">
            <v>100093.73696565829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J78">
            <v>43714.891499999998</v>
          </cell>
          <cell r="K78">
            <v>48810.540321170898</v>
          </cell>
          <cell r="L78">
            <v>9396.2795792808447</v>
          </cell>
          <cell r="M78">
            <v>0</v>
          </cell>
          <cell r="N78">
            <v>0</v>
          </cell>
          <cell r="O78">
            <v>16012.439691659989</v>
          </cell>
          <cell r="P78">
            <v>108444.92924577305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J79">
            <v>43714.891499999998</v>
          </cell>
          <cell r="K79">
            <v>46781.043106243167</v>
          </cell>
          <cell r="L79">
            <v>9005.5909470437291</v>
          </cell>
          <cell r="M79">
            <v>0</v>
          </cell>
          <cell r="N79">
            <v>0</v>
          </cell>
          <cell r="O79">
            <v>16012.439691659989</v>
          </cell>
          <cell r="P79">
            <v>103935.88918128783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J80">
            <v>43714.891499999998</v>
          </cell>
          <cell r="K80">
            <v>43265.254260832844</v>
          </cell>
          <cell r="L80">
            <v>8328.7835461048835</v>
          </cell>
          <cell r="M80">
            <v>0</v>
          </cell>
          <cell r="N80">
            <v>0</v>
          </cell>
          <cell r="O80">
            <v>16012.439691659989</v>
          </cell>
          <cell r="P80">
            <v>96124.677298057941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</row>
        <row r="81">
          <cell r="J81">
            <v>43714.891499999998</v>
          </cell>
          <cell r="K81">
            <v>23736.601753790306</v>
          </cell>
          <cell r="L81">
            <v>4569.4176887429994</v>
          </cell>
          <cell r="M81">
            <v>0</v>
          </cell>
          <cell r="N81">
            <v>0</v>
          </cell>
          <cell r="O81">
            <v>16012.439691659989</v>
          </cell>
          <cell r="P81">
            <v>52736.849065536684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J82">
            <v>43714.891499999998</v>
          </cell>
          <cell r="K82">
            <v>47045.646212392749</v>
          </cell>
          <cell r="L82">
            <v>9056.5284033096905</v>
          </cell>
          <cell r="M82">
            <v>0</v>
          </cell>
          <cell r="N82">
            <v>0</v>
          </cell>
          <cell r="O82">
            <v>16012.439691659989</v>
          </cell>
          <cell r="P82">
            <v>104523.77173566629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J83">
            <v>43714.891499999998</v>
          </cell>
          <cell r="K83">
            <v>59247.648700735554</v>
          </cell>
          <cell r="L83">
            <v>11405.47652093215</v>
          </cell>
          <cell r="M83">
            <v>0</v>
          </cell>
          <cell r="N83">
            <v>0</v>
          </cell>
          <cell r="O83">
            <v>16012.439691659989</v>
          </cell>
          <cell r="P83">
            <v>134923.45060556519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J84">
            <v>43714.891499999998</v>
          </cell>
          <cell r="K84">
            <v>63723.270434691643</v>
          </cell>
          <cell r="L84">
            <v>12267.056680189611</v>
          </cell>
          <cell r="M84">
            <v>0</v>
          </cell>
          <cell r="N84">
            <v>0</v>
          </cell>
          <cell r="O84">
            <v>16012.439691659989</v>
          </cell>
          <cell r="P84">
            <v>145115.69183695639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J85">
            <v>43714.891499999998</v>
          </cell>
          <cell r="K85">
            <v>63299.845574490195</v>
          </cell>
          <cell r="L85">
            <v>12185.54522096192</v>
          </cell>
          <cell r="M85">
            <v>0</v>
          </cell>
          <cell r="N85">
            <v>0</v>
          </cell>
          <cell r="O85">
            <v>16012.439691659989</v>
          </cell>
          <cell r="P85">
            <v>144151.43512021939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J86">
            <v>43714.891499999998</v>
          </cell>
          <cell r="K86">
            <v>57935.495784417501</v>
          </cell>
          <cell r="L86">
            <v>11152.880348642997</v>
          </cell>
          <cell r="M86">
            <v>0</v>
          </cell>
          <cell r="N86">
            <v>0</v>
          </cell>
          <cell r="O86">
            <v>16012.439691659989</v>
          </cell>
          <cell r="P86">
            <v>131935.31178361748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J87">
            <v>43714.891499999998</v>
          </cell>
          <cell r="K87">
            <v>72217.640275157333</v>
          </cell>
          <cell r="L87">
            <v>13902.26648007392</v>
          </cell>
          <cell r="M87">
            <v>0</v>
          </cell>
          <cell r="N87">
            <v>0</v>
          </cell>
          <cell r="O87">
            <v>16012.439691659989</v>
          </cell>
          <cell r="P87">
            <v>164459.74539399229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J88">
            <v>43714.891499999998</v>
          </cell>
          <cell r="K88">
            <v>46562.578037813197</v>
          </cell>
          <cell r="L88">
            <v>8963.5352998870367</v>
          </cell>
          <cell r="M88">
            <v>0</v>
          </cell>
          <cell r="N88">
            <v>0</v>
          </cell>
          <cell r="O88">
            <v>16012.439691659989</v>
          </cell>
          <cell r="P88">
            <v>106036.00034299197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J89">
            <v>43714.891499999998</v>
          </cell>
          <cell r="K89">
            <v>44855.066382243036</v>
          </cell>
          <cell r="L89">
            <v>8634.8305407295356</v>
          </cell>
          <cell r="M89">
            <v>0</v>
          </cell>
          <cell r="N89">
            <v>0</v>
          </cell>
          <cell r="O89">
            <v>16412.75068395149</v>
          </cell>
          <cell r="P89">
            <v>102147.51920372463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J90">
            <v>44808.046499999997</v>
          </cell>
          <cell r="K90">
            <v>50985.703028360149</v>
          </cell>
          <cell r="L90">
            <v>9815.0095665477693</v>
          </cell>
          <cell r="M90">
            <v>0</v>
          </cell>
          <cell r="N90">
            <v>0</v>
          </cell>
          <cell r="O90">
            <v>16412.75068395149</v>
          </cell>
          <cell r="P90">
            <v>113276.05779868015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J91">
            <v>44808.046499999997</v>
          </cell>
          <cell r="K91">
            <v>47633.127393801944</v>
          </cell>
          <cell r="L91">
            <v>9169.6215465481146</v>
          </cell>
          <cell r="M91">
            <v>0</v>
          </cell>
          <cell r="N91">
            <v>0</v>
          </cell>
          <cell r="O91">
            <v>16412.75068395149</v>
          </cell>
          <cell r="P91">
            <v>105827.56677476662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J92">
            <v>44808.046499999997</v>
          </cell>
          <cell r="K92">
            <v>43767.58588673982</v>
          </cell>
          <cell r="L92">
            <v>8425.4849627964231</v>
          </cell>
          <cell r="M92">
            <v>0</v>
          </cell>
          <cell r="N92">
            <v>0</v>
          </cell>
          <cell r="O92">
            <v>16412.75068395149</v>
          </cell>
          <cell r="P92">
            <v>97239.408189729453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</row>
        <row r="93">
          <cell r="J93">
            <v>44808.046499999997</v>
          </cell>
          <cell r="K93">
            <v>24248.317070913588</v>
          </cell>
          <cell r="L93">
            <v>4667.9255141645772</v>
          </cell>
          <cell r="M93">
            <v>0</v>
          </cell>
          <cell r="N93">
            <v>0</v>
          </cell>
          <cell r="O93">
            <v>16412.75068395149</v>
          </cell>
          <cell r="P93">
            <v>53873.019354419484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J94">
            <v>44808.046499999997</v>
          </cell>
          <cell r="K94">
            <v>46666.504138503486</v>
          </cell>
          <cell r="L94">
            <v>8983.5416077714617</v>
          </cell>
          <cell r="M94">
            <v>0</v>
          </cell>
          <cell r="N94">
            <v>0</v>
          </cell>
          <cell r="O94">
            <v>16412.75068395149</v>
          </cell>
          <cell r="P94">
            <v>103679.99862853881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J95">
            <v>44808.046499999997</v>
          </cell>
          <cell r="K95">
            <v>57597.874485106433</v>
          </cell>
          <cell r="L95">
            <v>11087.886515356731</v>
          </cell>
          <cell r="M95">
            <v>0</v>
          </cell>
          <cell r="N95">
            <v>0</v>
          </cell>
          <cell r="O95">
            <v>16412.75068395149</v>
          </cell>
          <cell r="P95">
            <v>131171.01393194354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J96">
            <v>44808.046499999997</v>
          </cell>
          <cell r="K96">
            <v>65047.455112765572</v>
          </cell>
          <cell r="L96">
            <v>12521.969028381462</v>
          </cell>
          <cell r="M96">
            <v>0</v>
          </cell>
          <cell r="N96">
            <v>0</v>
          </cell>
          <cell r="O96">
            <v>16412.75068395149</v>
          </cell>
          <cell r="P96">
            <v>148136.38032841514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J97">
            <v>44808.046499999997</v>
          </cell>
          <cell r="K97">
            <v>60988.426276421233</v>
          </cell>
          <cell r="L97">
            <v>11740.5851404815</v>
          </cell>
          <cell r="M97">
            <v>0</v>
          </cell>
          <cell r="N97">
            <v>0</v>
          </cell>
          <cell r="O97">
            <v>16412.75068395149</v>
          </cell>
          <cell r="P97">
            <v>138892.51616151855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J98">
            <v>44808.046499999997</v>
          </cell>
          <cell r="K98">
            <v>58956.621318182006</v>
          </cell>
          <cell r="L98">
            <v>11349.452255810191</v>
          </cell>
          <cell r="M98">
            <v>0</v>
          </cell>
          <cell r="N98">
            <v>0</v>
          </cell>
          <cell r="O98">
            <v>16412.75068395149</v>
          </cell>
          <cell r="P98">
            <v>134265.36769698441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J99">
            <v>44808.046499999997</v>
          </cell>
          <cell r="K99">
            <v>74660.41054787561</v>
          </cell>
          <cell r="L99">
            <v>14372.512297460655</v>
          </cell>
          <cell r="M99">
            <v>0</v>
          </cell>
          <cell r="N99">
            <v>0</v>
          </cell>
          <cell r="O99">
            <v>16412.75068395149</v>
          </cell>
          <cell r="P99">
            <v>170028.52691504004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J100">
            <v>44808.046499999997</v>
          </cell>
          <cell r="K100">
            <v>46383.789338870549</v>
          </cell>
          <cell r="L100">
            <v>8929.1175575341149</v>
          </cell>
          <cell r="M100">
            <v>0</v>
          </cell>
          <cell r="N100">
            <v>0</v>
          </cell>
          <cell r="O100">
            <v>16412.75068395149</v>
          </cell>
          <cell r="P100">
            <v>105632.5208521118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J101">
            <v>44808.046499999997</v>
          </cell>
          <cell r="K101">
            <v>45539.819324549564</v>
          </cell>
          <cell r="L101">
            <v>8766.6489972823838</v>
          </cell>
          <cell r="M101">
            <v>0</v>
          </cell>
          <cell r="N101">
            <v>0</v>
          </cell>
          <cell r="O101">
            <v>16823.069451050276</v>
          </cell>
          <cell r="P101">
            <v>103710.49849458077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J102">
            <v>45927.587999999996</v>
          </cell>
          <cell r="K102">
            <v>50171.023657143698</v>
          </cell>
          <cell r="L102">
            <v>9658.1796054563092</v>
          </cell>
          <cell r="M102">
            <v>0</v>
          </cell>
          <cell r="N102">
            <v>0</v>
          </cell>
          <cell r="O102">
            <v>16823.069451050276</v>
          </cell>
          <cell r="P102">
            <v>111472.24637119303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J103">
            <v>45927.587999999996</v>
          </cell>
          <cell r="K103">
            <v>48380.371335985204</v>
          </cell>
          <cell r="L103">
            <v>9313.469841372922</v>
          </cell>
          <cell r="M103">
            <v>0</v>
          </cell>
          <cell r="N103">
            <v>0</v>
          </cell>
          <cell r="O103">
            <v>16823.069451050276</v>
          </cell>
          <cell r="P103">
            <v>107493.69416796514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J104">
            <v>45927.587999999996</v>
          </cell>
          <cell r="K104">
            <v>45351.583063000369</v>
          </cell>
          <cell r="L104">
            <v>8730.412550628922</v>
          </cell>
          <cell r="M104">
            <v>0</v>
          </cell>
          <cell r="N104">
            <v>0</v>
          </cell>
          <cell r="O104">
            <v>16823.069451050276</v>
          </cell>
          <cell r="P104">
            <v>100764.19558568392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J105">
            <v>45927.587999999996</v>
          </cell>
          <cell r="K105">
            <v>24636.89902228865</v>
          </cell>
          <cell r="L105">
            <v>4742.729534578154</v>
          </cell>
          <cell r="M105">
            <v>0</v>
          </cell>
          <cell r="N105">
            <v>0</v>
          </cell>
          <cell r="O105">
            <v>16823.069451050276</v>
          </cell>
          <cell r="P105">
            <v>54739.374990681965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J106">
            <v>45927.587999999996</v>
          </cell>
          <cell r="K106">
            <v>49106.481099969584</v>
          </cell>
          <cell r="L106">
            <v>9453.2496984027694</v>
          </cell>
          <cell r="M106">
            <v>0</v>
          </cell>
          <cell r="N106">
            <v>0</v>
          </cell>
          <cell r="O106">
            <v>16823.069451050276</v>
          </cell>
          <cell r="P106">
            <v>109106.99763684643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J107">
            <v>45927.587999999996</v>
          </cell>
          <cell r="K107">
            <v>60481.634439480164</v>
          </cell>
          <cell r="L107">
            <v>11643.025110269538</v>
          </cell>
          <cell r="M107">
            <v>0</v>
          </cell>
          <cell r="N107">
            <v>0</v>
          </cell>
          <cell r="O107">
            <v>16823.069451050276</v>
          </cell>
          <cell r="P107">
            <v>137740.58775365274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J108">
            <v>45927.587999999996</v>
          </cell>
          <cell r="K108">
            <v>67249.841985414634</v>
          </cell>
          <cell r="L108">
            <v>12945.939807253844</v>
          </cell>
          <cell r="M108">
            <v>0</v>
          </cell>
          <cell r="N108">
            <v>0</v>
          </cell>
          <cell r="O108">
            <v>16823.069451050276</v>
          </cell>
          <cell r="P108">
            <v>153154.47155582692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J109">
            <v>45927.587999999996</v>
          </cell>
          <cell r="K109">
            <v>61414.151319402117</v>
          </cell>
          <cell r="L109">
            <v>11822.539396702154</v>
          </cell>
          <cell r="M109">
            <v>0</v>
          </cell>
          <cell r="N109">
            <v>0</v>
          </cell>
          <cell r="O109">
            <v>16823.069451050276</v>
          </cell>
          <cell r="P109">
            <v>139864.29727838756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J110">
            <v>45927.587999999996</v>
          </cell>
          <cell r="K110">
            <v>62997.523484579244</v>
          </cell>
          <cell r="L110">
            <v>12127.346666692616</v>
          </cell>
          <cell r="M110">
            <v>0</v>
          </cell>
          <cell r="N110">
            <v>0</v>
          </cell>
          <cell r="O110">
            <v>16823.069451050276</v>
          </cell>
          <cell r="P110">
            <v>143470.26154647465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J111">
            <v>45927.587999999996</v>
          </cell>
          <cell r="K111">
            <v>80151.997418086001</v>
          </cell>
          <cell r="L111">
            <v>15429.670960873846</v>
          </cell>
          <cell r="M111">
            <v>0</v>
          </cell>
          <cell r="N111">
            <v>0</v>
          </cell>
          <cell r="O111">
            <v>16823.069451050276</v>
          </cell>
          <cell r="P111">
            <v>182537.77921698827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J112">
            <v>45927.587999999996</v>
          </cell>
          <cell r="K112">
            <v>47577.323934989006</v>
          </cell>
          <cell r="L112">
            <v>9158.8790942612304</v>
          </cell>
          <cell r="M112">
            <v>0</v>
          </cell>
          <cell r="N112">
            <v>0</v>
          </cell>
          <cell r="O112">
            <v>16823.069451050276</v>
          </cell>
          <cell r="P112">
            <v>108352.37214213819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J113">
            <v>45927.587999999996</v>
          </cell>
          <cell r="K113">
            <v>46510.815071409968</v>
          </cell>
          <cell r="L113">
            <v>8953.5706631307694</v>
          </cell>
          <cell r="M113">
            <v>0</v>
          </cell>
          <cell r="N113">
            <v>0</v>
          </cell>
          <cell r="O113">
            <v>17243.646187326533</v>
          </cell>
          <cell r="P113">
            <v>105923.50990858114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J114">
            <v>47077.285499999998</v>
          </cell>
          <cell r="K114">
            <v>49752.388749039346</v>
          </cell>
          <cell r="L114">
            <v>9577.590236596383</v>
          </cell>
          <cell r="M114">
            <v>0</v>
          </cell>
          <cell r="N114">
            <v>0</v>
          </cell>
          <cell r="O114">
            <v>17243.646187326533</v>
          </cell>
          <cell r="P114">
            <v>110538.75655112804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J115">
            <v>47077.285499999998</v>
          </cell>
          <cell r="K115">
            <v>49488.596363414836</v>
          </cell>
          <cell r="L115">
            <v>9526.8088481933064</v>
          </cell>
          <cell r="M115">
            <v>0</v>
          </cell>
          <cell r="N115">
            <v>0</v>
          </cell>
          <cell r="O115">
            <v>17243.646187326533</v>
          </cell>
          <cell r="P115">
            <v>109952.66846515343</v>
          </cell>
          <cell r="Q115">
            <v>0</v>
          </cell>
          <cell r="R115">
            <v>390210.29324999999</v>
          </cell>
          <cell r="S115">
            <v>0</v>
          </cell>
          <cell r="T115">
            <v>0</v>
          </cell>
          <cell r="U115">
            <v>56654.150435999996</v>
          </cell>
          <cell r="V115">
            <v>525552.5896871849</v>
          </cell>
          <cell r="W115">
            <v>218505.85798499998</v>
          </cell>
          <cell r="X115">
            <v>24278.428664999996</v>
          </cell>
        </row>
        <row r="116">
          <cell r="J116">
            <v>47077.285499999998</v>
          </cell>
          <cell r="K116">
            <v>46218.683353468383</v>
          </cell>
          <cell r="L116">
            <v>8897.333807777537</v>
          </cell>
          <cell r="M116">
            <v>0</v>
          </cell>
          <cell r="N116">
            <v>0</v>
          </cell>
          <cell r="O116">
            <v>17243.646187326533</v>
          </cell>
          <cell r="P116">
            <v>102687.6480864723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J117">
            <v>47077.285499999998</v>
          </cell>
          <cell r="K117">
            <v>24959.451830703791</v>
          </cell>
          <cell r="L117">
            <v>4804.8226060133065</v>
          </cell>
          <cell r="M117">
            <v>0</v>
          </cell>
          <cell r="N117">
            <v>0</v>
          </cell>
          <cell r="O117">
            <v>17243.646187326533</v>
          </cell>
          <cell r="P117">
            <v>55454.357849642867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J118">
            <v>47077.285499999998</v>
          </cell>
          <cell r="K118">
            <v>47288.267956647884</v>
          </cell>
          <cell r="L118">
            <v>9103.2343345703048</v>
          </cell>
          <cell r="M118">
            <v>0</v>
          </cell>
          <cell r="N118">
            <v>0</v>
          </cell>
          <cell r="O118">
            <v>17243.646187326533</v>
          </cell>
          <cell r="P118">
            <v>105064.02749325961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J119">
            <v>47077.285499999998</v>
          </cell>
          <cell r="K119">
            <v>58070.394737555216</v>
          </cell>
          <cell r="L119">
            <v>11178.849089621768</v>
          </cell>
          <cell r="M119">
            <v>0</v>
          </cell>
          <cell r="N119">
            <v>0</v>
          </cell>
          <cell r="O119">
            <v>17243.646187326533</v>
          </cell>
          <cell r="P119">
            <v>132238.48731407177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J120">
            <v>47077.285499999998</v>
          </cell>
          <cell r="K120">
            <v>66930.279626284435</v>
          </cell>
          <cell r="L120">
            <v>12884.422412657423</v>
          </cell>
          <cell r="M120">
            <v>0</v>
          </cell>
          <cell r="N120">
            <v>0</v>
          </cell>
          <cell r="O120">
            <v>17243.646187326533</v>
          </cell>
          <cell r="P120">
            <v>152414.30634814914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J121">
            <v>47077.285499999998</v>
          </cell>
          <cell r="K121">
            <v>61518.141868592909</v>
          </cell>
          <cell r="L121">
            <v>11842.558111253767</v>
          </cell>
          <cell r="M121">
            <v>0</v>
          </cell>
          <cell r="N121">
            <v>0</v>
          </cell>
          <cell r="O121">
            <v>17243.646187326533</v>
          </cell>
          <cell r="P121">
            <v>140089.73177883515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J122">
            <v>47077.285499999998</v>
          </cell>
          <cell r="K122">
            <v>58843.140347876863</v>
          </cell>
          <cell r="L122">
            <v>11327.606586475267</v>
          </cell>
          <cell r="M122">
            <v>0</v>
          </cell>
          <cell r="N122">
            <v>0</v>
          </cell>
          <cell r="O122">
            <v>17243.646187326533</v>
          </cell>
          <cell r="P122">
            <v>133998.19139477154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J123">
            <v>47077.285499999998</v>
          </cell>
          <cell r="K123">
            <v>71216.857519995974</v>
          </cell>
          <cell r="L123">
            <v>13709.610662216883</v>
          </cell>
          <cell r="M123">
            <v>0</v>
          </cell>
          <cell r="N123">
            <v>0</v>
          </cell>
          <cell r="O123">
            <v>17243.646187326533</v>
          </cell>
          <cell r="P123">
            <v>162175.74466762663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J124">
            <v>47077.285499999998</v>
          </cell>
          <cell r="K124">
            <v>47911.308163281836</v>
          </cell>
          <cell r="L124">
            <v>9223.1727727056914</v>
          </cell>
          <cell r="M124">
            <v>0</v>
          </cell>
          <cell r="N124">
            <v>0</v>
          </cell>
          <cell r="O124">
            <v>17243.646187326533</v>
          </cell>
          <cell r="P124">
            <v>109104.11312656876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J125">
            <v>47077.285499999998</v>
          </cell>
          <cell r="K125">
            <v>47194.739366622525</v>
          </cell>
          <cell r="L125">
            <v>9085.2296008641915</v>
          </cell>
          <cell r="M125">
            <v>0</v>
          </cell>
          <cell r="N125">
            <v>0</v>
          </cell>
          <cell r="O125">
            <v>17674.737342009696</v>
          </cell>
          <cell r="P125">
            <v>107472.33545130162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J126">
            <v>48253.369500000001</v>
          </cell>
          <cell r="K126">
            <v>51813.407350056696</v>
          </cell>
          <cell r="L126">
            <v>9974.3468974698462</v>
          </cell>
          <cell r="M126">
            <v>0</v>
          </cell>
          <cell r="N126">
            <v>0</v>
          </cell>
          <cell r="O126">
            <v>17674.737342009696</v>
          </cell>
          <cell r="P126">
            <v>115114.23077697937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J127">
            <v>48253.369500000001</v>
          </cell>
          <cell r="K127">
            <v>50573.804664696334</v>
          </cell>
          <cell r="L127">
            <v>9735.7170170744994</v>
          </cell>
          <cell r="M127">
            <v>0</v>
          </cell>
          <cell r="N127">
            <v>0</v>
          </cell>
          <cell r="O127">
            <v>17674.737342009696</v>
          </cell>
          <cell r="P127">
            <v>112360.19631191771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J128">
            <v>48253.369500000001</v>
          </cell>
          <cell r="K128">
            <v>47441.400926764356</v>
          </cell>
          <cell r="L128">
            <v>9132.7132174212693</v>
          </cell>
          <cell r="M128">
            <v>0</v>
          </cell>
          <cell r="N128">
            <v>0</v>
          </cell>
          <cell r="O128">
            <v>17674.737342009696</v>
          </cell>
          <cell r="P128">
            <v>105400.9117325649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J129">
            <v>48253.369500000001</v>
          </cell>
          <cell r="K129">
            <v>25425.469202532389</v>
          </cell>
          <cell r="L129">
            <v>4894.5333423766151</v>
          </cell>
          <cell r="M129">
            <v>0</v>
          </cell>
          <cell r="N129">
            <v>0</v>
          </cell>
          <cell r="O129">
            <v>17674.737342009696</v>
          </cell>
          <cell r="P129">
            <v>56487.953197505602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J130">
            <v>48253.369500000001</v>
          </cell>
          <cell r="K130">
            <v>48249.788238846049</v>
          </cell>
          <cell r="L130">
            <v>9288.3319248291918</v>
          </cell>
          <cell r="M130">
            <v>0</v>
          </cell>
          <cell r="N130">
            <v>0</v>
          </cell>
          <cell r="O130">
            <v>17674.737342009696</v>
          </cell>
          <cell r="P130">
            <v>107196.91180975443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J131">
            <v>48253.369500000001</v>
          </cell>
          <cell r="K131">
            <v>60928.411020920277</v>
          </cell>
          <cell r="L131">
            <v>11729.031895711039</v>
          </cell>
          <cell r="M131">
            <v>0</v>
          </cell>
          <cell r="N131">
            <v>0</v>
          </cell>
          <cell r="O131">
            <v>17674.737342009696</v>
          </cell>
          <cell r="P131">
            <v>138752.22081680869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J132">
            <v>48253.369500000001</v>
          </cell>
          <cell r="K132">
            <v>66806.667460407843</v>
          </cell>
          <cell r="L132">
            <v>12860.626436166807</v>
          </cell>
          <cell r="M132">
            <v>0</v>
          </cell>
          <cell r="N132">
            <v>0</v>
          </cell>
          <cell r="O132">
            <v>17674.737342009696</v>
          </cell>
          <cell r="P132">
            <v>152138.76942103138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</row>
        <row r="133">
          <cell r="J133">
            <v>48253.369500000001</v>
          </cell>
          <cell r="K133">
            <v>63338.516819915414</v>
          </cell>
          <cell r="L133">
            <v>12192.989634223963</v>
          </cell>
          <cell r="M133">
            <v>0</v>
          </cell>
          <cell r="N133">
            <v>0</v>
          </cell>
          <cell r="O133">
            <v>17674.737342009696</v>
          </cell>
          <cell r="P133">
            <v>144240.75279082032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J134">
            <v>48253.369500000001</v>
          </cell>
          <cell r="K134">
            <v>60750.199903504115</v>
          </cell>
          <cell r="L134">
            <v>11694.725340766961</v>
          </cell>
          <cell r="M134">
            <v>0</v>
          </cell>
          <cell r="N134">
            <v>0</v>
          </cell>
          <cell r="O134">
            <v>17674.737342009696</v>
          </cell>
          <cell r="P134">
            <v>138346.38078419652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J135">
            <v>48253.369500000001</v>
          </cell>
          <cell r="K135">
            <v>75407.093347137983</v>
          </cell>
          <cell r="L135">
            <v>14516.252569392578</v>
          </cell>
          <cell r="M135">
            <v>0</v>
          </cell>
          <cell r="N135">
            <v>0</v>
          </cell>
          <cell r="O135">
            <v>17674.737342009696</v>
          </cell>
          <cell r="P135">
            <v>171724.51229137208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J136">
            <v>48253.369500000001</v>
          </cell>
          <cell r="K136">
            <v>49159.800345603799</v>
          </cell>
          <cell r="L136">
            <v>9463.5139269001156</v>
          </cell>
          <cell r="M136">
            <v>0</v>
          </cell>
          <cell r="N136">
            <v>0</v>
          </cell>
          <cell r="O136">
            <v>17674.737342009696</v>
          </cell>
          <cell r="P136">
            <v>111951.57330660385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J137">
            <v>48253.369500000001</v>
          </cell>
          <cell r="K137">
            <v>48751.714570658056</v>
          </cell>
          <cell r="L137">
            <v>9384.9553203268842</v>
          </cell>
          <cell r="M137">
            <v>0</v>
          </cell>
          <cell r="N137">
            <v>0</v>
          </cell>
          <cell r="O137">
            <v>18116.605775559936</v>
          </cell>
          <cell r="P137">
            <v>111022.23990353795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J138">
            <v>49459.609499999999</v>
          </cell>
          <cell r="K138">
            <v>52280.748945329164</v>
          </cell>
          <cell r="L138">
            <v>10064.312553643962</v>
          </cell>
          <cell r="M138">
            <v>0</v>
          </cell>
          <cell r="N138">
            <v>0</v>
          </cell>
          <cell r="O138">
            <v>18116.605775559936</v>
          </cell>
          <cell r="P138">
            <v>116155.25254637508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J139">
            <v>49459.609499999999</v>
          </cell>
          <cell r="K139">
            <v>51553.371152562395</v>
          </cell>
          <cell r="L139">
            <v>9924.2885945641156</v>
          </cell>
          <cell r="M139">
            <v>0</v>
          </cell>
          <cell r="N139">
            <v>0</v>
          </cell>
          <cell r="O139">
            <v>18116.605775559936</v>
          </cell>
          <cell r="P139">
            <v>114539.19399863314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J140">
            <v>49459.609499999999</v>
          </cell>
          <cell r="K140">
            <v>48314.102281695625</v>
          </cell>
          <cell r="L140">
            <v>9300.7127082319621</v>
          </cell>
          <cell r="M140">
            <v>0</v>
          </cell>
          <cell r="N140">
            <v>0</v>
          </cell>
          <cell r="O140">
            <v>18116.605775559936</v>
          </cell>
          <cell r="P140">
            <v>107342.31749339028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J141">
            <v>49459.609499999999</v>
          </cell>
          <cell r="K141">
            <v>25701.687128914607</v>
          </cell>
          <cell r="L141">
            <v>4947.7067111616925</v>
          </cell>
          <cell r="M141">
            <v>0</v>
          </cell>
          <cell r="N141">
            <v>0</v>
          </cell>
          <cell r="O141">
            <v>18116.605775559936</v>
          </cell>
          <cell r="P141">
            <v>57102.96848365468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</row>
        <row r="142">
          <cell r="J142">
            <v>49459.609499999999</v>
          </cell>
          <cell r="K142">
            <v>49849.416931309999</v>
          </cell>
          <cell r="L142">
            <v>9596.2686597747688</v>
          </cell>
          <cell r="M142">
            <v>0</v>
          </cell>
          <cell r="N142">
            <v>0</v>
          </cell>
          <cell r="O142">
            <v>18116.605775559936</v>
          </cell>
          <cell r="P142">
            <v>110753.41745774991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J143">
            <v>49459.609499999999</v>
          </cell>
          <cell r="K143">
            <v>58468.347428087589</v>
          </cell>
          <cell r="L143">
            <v>11255.457025427539</v>
          </cell>
          <cell r="M143">
            <v>0</v>
          </cell>
          <cell r="N143">
            <v>0</v>
          </cell>
          <cell r="O143">
            <v>18116.605775559936</v>
          </cell>
          <cell r="P143">
            <v>133151.25083183011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J144">
            <v>49459.609499999999</v>
          </cell>
          <cell r="K144">
            <v>63177.075967680445</v>
          </cell>
          <cell r="L144">
            <v>12161.911441416923</v>
          </cell>
          <cell r="M144">
            <v>0</v>
          </cell>
          <cell r="N144">
            <v>0</v>
          </cell>
          <cell r="O144">
            <v>18116.605775559936</v>
          </cell>
          <cell r="P144">
            <v>143874.54167984772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J145">
            <v>49459.609499999999</v>
          </cell>
          <cell r="K145">
            <v>60957.818167356534</v>
          </cell>
          <cell r="L145">
            <v>11734.692922360729</v>
          </cell>
          <cell r="M145">
            <v>0</v>
          </cell>
          <cell r="N145">
            <v>0</v>
          </cell>
          <cell r="O145">
            <v>18116.605775559936</v>
          </cell>
          <cell r="P145">
            <v>138820.57718401746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J146">
            <v>49459.609499999999</v>
          </cell>
          <cell r="K146">
            <v>58624.078576462111</v>
          </cell>
          <cell r="L146">
            <v>11285.436070930848</v>
          </cell>
          <cell r="M146">
            <v>0</v>
          </cell>
          <cell r="N146">
            <v>0</v>
          </cell>
          <cell r="O146">
            <v>18116.605775559936</v>
          </cell>
          <cell r="P146">
            <v>133505.90079393223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J147">
            <v>49459.609499999999</v>
          </cell>
          <cell r="K147">
            <v>70147.243375741717</v>
          </cell>
          <cell r="L147">
            <v>13503.704448615577</v>
          </cell>
          <cell r="M147">
            <v>0</v>
          </cell>
          <cell r="N147">
            <v>0</v>
          </cell>
          <cell r="O147">
            <v>18116.605775559936</v>
          </cell>
          <cell r="P147">
            <v>159747.85689594995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J148">
            <v>49459.609499999999</v>
          </cell>
          <cell r="K148">
            <v>49839.405280196188</v>
          </cell>
          <cell r="L148">
            <v>9594.3413655408476</v>
          </cell>
          <cell r="M148">
            <v>0</v>
          </cell>
          <cell r="N148">
            <v>0</v>
          </cell>
          <cell r="O148">
            <v>18116.605775559936</v>
          </cell>
          <cell r="P148">
            <v>113500.37149476007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J149">
            <v>49459.609499999999</v>
          </cell>
          <cell r="K149">
            <v>49488.455405196204</v>
          </cell>
          <cell r="L149">
            <v>9526.7817130126168</v>
          </cell>
          <cell r="M149">
            <v>0</v>
          </cell>
          <cell r="N149">
            <v>0</v>
          </cell>
          <cell r="O149">
            <v>18569.520919948929</v>
          </cell>
          <cell r="P149">
            <v>112701.14564195149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J150">
            <v>50696.005499999999</v>
          </cell>
          <cell r="K150">
            <v>51928.544256339424</v>
          </cell>
          <cell r="L150">
            <v>9996.5113429811536</v>
          </cell>
          <cell r="M150">
            <v>0</v>
          </cell>
          <cell r="N150">
            <v>0</v>
          </cell>
          <cell r="O150">
            <v>18569.520919948929</v>
          </cell>
          <cell r="P150">
            <v>115373.88620807744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J151">
            <v>50696.005499999999</v>
          </cell>
          <cell r="K151">
            <v>53602.713667990669</v>
          </cell>
          <cell r="L151">
            <v>10318.797549022845</v>
          </cell>
          <cell r="M151">
            <v>0</v>
          </cell>
          <cell r="N151">
            <v>0</v>
          </cell>
          <cell r="O151">
            <v>18569.520919948929</v>
          </cell>
          <cell r="P151">
            <v>119093.52506872805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J152">
            <v>50696.005499999999</v>
          </cell>
          <cell r="K152">
            <v>49915.696647938021</v>
          </cell>
          <cell r="L152">
            <v>9609.0278454706149</v>
          </cell>
          <cell r="M152">
            <v>0</v>
          </cell>
          <cell r="N152">
            <v>0</v>
          </cell>
          <cell r="O152">
            <v>18569.520919948929</v>
          </cell>
          <cell r="P152">
            <v>110901.7783481011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J153">
            <v>50696.005499999999</v>
          </cell>
          <cell r="K153">
            <v>26456.601356093535</v>
          </cell>
          <cell r="L153">
            <v>5093.0315752233455</v>
          </cell>
          <cell r="M153">
            <v>0</v>
          </cell>
          <cell r="N153">
            <v>0</v>
          </cell>
          <cell r="O153">
            <v>18569.520919948929</v>
          </cell>
          <cell r="P153">
            <v>58780.791143355935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</row>
        <row r="154">
          <cell r="J154">
            <v>50696.005499999999</v>
          </cell>
          <cell r="K154">
            <v>51234.909431182939</v>
          </cell>
          <cell r="L154">
            <v>9862.9830783848065</v>
          </cell>
          <cell r="M154">
            <v>0</v>
          </cell>
          <cell r="N154">
            <v>0</v>
          </cell>
          <cell r="O154">
            <v>18569.520919948929</v>
          </cell>
          <cell r="P154">
            <v>113832.78108884826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J155">
            <v>50696.005499999999</v>
          </cell>
          <cell r="K155">
            <v>60497.519361969033</v>
          </cell>
          <cell r="L155">
            <v>11646.083039393425</v>
          </cell>
          <cell r="M155">
            <v>0</v>
          </cell>
          <cell r="N155">
            <v>0</v>
          </cell>
          <cell r="O155">
            <v>18569.520919948929</v>
          </cell>
          <cell r="P155">
            <v>137769.97510421069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J156">
            <v>50696.005499999999</v>
          </cell>
          <cell r="K156">
            <v>65758.430654671029</v>
          </cell>
          <cell r="L156">
            <v>12658.835469970039</v>
          </cell>
          <cell r="M156">
            <v>0</v>
          </cell>
          <cell r="N156">
            <v>0</v>
          </cell>
          <cell r="O156">
            <v>18569.520919948929</v>
          </cell>
          <cell r="P156">
            <v>149750.5591920377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J157">
            <v>50696.005499999999</v>
          </cell>
          <cell r="K157">
            <v>61116.559901904351</v>
          </cell>
          <cell r="L157">
            <v>11765.251521157154</v>
          </cell>
          <cell r="M157">
            <v>0</v>
          </cell>
          <cell r="N157">
            <v>0</v>
          </cell>
          <cell r="O157">
            <v>18569.520919948929</v>
          </cell>
          <cell r="P157">
            <v>139179.70562993863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J158">
            <v>50696.005499999999</v>
          </cell>
          <cell r="K158">
            <v>60556.798898688074</v>
          </cell>
          <cell r="L158">
            <v>11657.494654521577</v>
          </cell>
          <cell r="M158">
            <v>0</v>
          </cell>
          <cell r="N158">
            <v>8563279.557599999</v>
          </cell>
          <cell r="O158">
            <v>18569.520919948929</v>
          </cell>
          <cell r="P158">
            <v>137904.97138809311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J159">
            <v>50696.005499999999</v>
          </cell>
          <cell r="K159">
            <v>77555.50991693321</v>
          </cell>
          <cell r="L159">
            <v>14929.833787910655</v>
          </cell>
          <cell r="M159">
            <v>0</v>
          </cell>
          <cell r="N159">
            <v>0</v>
          </cell>
          <cell r="O159">
            <v>18569.520919948929</v>
          </cell>
          <cell r="P159">
            <v>176615.84777585315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J160">
            <v>50696.005499999999</v>
          </cell>
          <cell r="K160">
            <v>50875.663978649616</v>
          </cell>
          <cell r="L160">
            <v>9793.8264845963076</v>
          </cell>
          <cell r="M160">
            <v>0</v>
          </cell>
          <cell r="N160">
            <v>0</v>
          </cell>
          <cell r="O160">
            <v>18569.520919948929</v>
          </cell>
          <cell r="P160">
            <v>115858.28697886989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J161">
            <v>50696.005499999999</v>
          </cell>
          <cell r="K161">
            <v>50917.128399764166</v>
          </cell>
          <cell r="L161">
            <v>9801.8085985172293</v>
          </cell>
          <cell r="M161">
            <v>0</v>
          </cell>
          <cell r="N161">
            <v>0</v>
          </cell>
          <cell r="O161">
            <v>19033.75894294765</v>
          </cell>
          <cell r="P161">
            <v>115952.71320204248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J162">
            <v>51962.557499999995</v>
          </cell>
          <cell r="K162">
            <v>55382.487597789397</v>
          </cell>
          <cell r="L162">
            <v>10661.413166925577</v>
          </cell>
          <cell r="M162">
            <v>0</v>
          </cell>
          <cell r="N162">
            <v>0</v>
          </cell>
          <cell r="O162">
            <v>19033.75894294765</v>
          </cell>
          <cell r="P162">
            <v>123047.4717671226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</row>
        <row r="163">
          <cell r="J163">
            <v>51962.557499999995</v>
          </cell>
          <cell r="K163">
            <v>54108.189357804164</v>
          </cell>
          <cell r="L163">
            <v>10416.104214156347</v>
          </cell>
          <cell r="M163">
            <v>0</v>
          </cell>
          <cell r="N163">
            <v>0</v>
          </cell>
          <cell r="O163">
            <v>19033.75894294765</v>
          </cell>
          <cell r="P163">
            <v>120216.26675072433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J164">
            <v>51962.557499999995</v>
          </cell>
          <cell r="K164">
            <v>51383.878540915073</v>
          </cell>
          <cell r="L164">
            <v>9891.6603967367319</v>
          </cell>
          <cell r="M164">
            <v>0</v>
          </cell>
          <cell r="N164">
            <v>0</v>
          </cell>
          <cell r="O164">
            <v>19033.75894294765</v>
          </cell>
          <cell r="P164">
            <v>114163.45885302694</v>
          </cell>
          <cell r="Q164">
            <v>0</v>
          </cell>
          <cell r="R164">
            <v>0</v>
          </cell>
          <cell r="S164">
            <v>5658935.0945937121</v>
          </cell>
          <cell r="T164">
            <v>0</v>
          </cell>
          <cell r="U164">
            <v>390565.42861499998</v>
          </cell>
          <cell r="V164">
            <v>5549419.4205131996</v>
          </cell>
          <cell r="W164">
            <v>992132.65345848748</v>
          </cell>
          <cell r="X164">
            <v>992132.65345848748</v>
          </cell>
        </row>
        <row r="165"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19033.75894294765</v>
          </cell>
          <cell r="P165">
            <v>61163.814991654726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19033.75894294765</v>
          </cell>
          <cell r="P166">
            <v>120723.57044846012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19033.75894294765</v>
          </cell>
          <cell r="P167">
            <v>146537.52857181404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19033.75894294765</v>
          </cell>
          <cell r="P168">
            <v>162662.32087215289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19033.75894294765</v>
          </cell>
          <cell r="P169">
            <v>149313.6952686632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19033.75894294765</v>
          </cell>
          <cell r="P170">
            <v>151665.24267812062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19033.75894294765</v>
          </cell>
          <cell r="P171">
            <v>193566.16651427886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2"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19033.75894294765</v>
          </cell>
          <cell r="P172">
            <v>120504.29089848984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19509.602916521344</v>
          </cell>
          <cell r="P173">
            <v>119322.90369962624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</row>
        <row r="174"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19509.602916521344</v>
          </cell>
          <cell r="P174">
            <v>127226.9263600345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19509.602916521344</v>
          </cell>
          <cell r="P175">
            <v>122880.78491906638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19509.602916521344</v>
          </cell>
          <cell r="P176">
            <v>116638.74156368765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19509.602916521344</v>
          </cell>
          <cell r="P177">
            <v>63176.816424145254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19509.602916521344</v>
          </cell>
          <cell r="P178">
            <v>124737.65582371628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19509.602916521344</v>
          </cell>
          <cell r="P179">
            <v>157474.58539915775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19509.602916521344</v>
          </cell>
          <cell r="P180">
            <v>173068.19091432958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19509.602916521344</v>
          </cell>
          <cell r="P181">
            <v>155723.59768252415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19509.602916521344</v>
          </cell>
          <cell r="P182">
            <v>161455.67028950015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19509.602916521344</v>
          </cell>
          <cell r="P183">
            <v>206709.85902498817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19509.602916521344</v>
          </cell>
          <cell r="P184">
            <v>124097.82441644542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19997.342989434375</v>
          </cell>
          <cell r="P185">
            <v>122140.75627823615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19997.342989434375</v>
          </cell>
          <cell r="P186">
            <v>145040.96277004801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19997.342989434375</v>
          </cell>
          <cell r="P187">
            <v>129328.29133647357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19997.342989434375</v>
          </cell>
          <cell r="P188">
            <v>120789.69461306877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19997.342989434375</v>
          </cell>
          <cell r="P189">
            <v>65961.272466493436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19997.342989434375</v>
          </cell>
          <cell r="P190">
            <v>126218.28622425599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19997.342989434375</v>
          </cell>
          <cell r="P191">
            <v>168622.67104668444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19997.342989434375</v>
          </cell>
          <cell r="P192">
            <v>185970.66415884483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</row>
        <row r="193"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19997.342989434375</v>
          </cell>
          <cell r="P193">
            <v>174218.82945081682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19997.342989434375</v>
          </cell>
          <cell r="P194">
            <v>166635.39138573044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19997.342989434375</v>
          </cell>
          <cell r="P195">
            <v>206461.2107719515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19997.342989434375</v>
          </cell>
          <cell r="P196">
            <v>131236.1274207391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20497.276564170232</v>
          </cell>
          <cell r="P197">
            <v>126140.89285799081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20497.276564170232</v>
          </cell>
          <cell r="P198">
            <v>145600.97608539995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20497.276564170232</v>
          </cell>
          <cell r="P199">
            <v>133300.35436620715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20497.276564170232</v>
          </cell>
          <cell r="P200">
            <v>124567.75310602484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20497.276564170232</v>
          </cell>
          <cell r="P201">
            <v>66814.259708866564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</row>
        <row r="202"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20497.276564170232</v>
          </cell>
          <cell r="P202">
            <v>132651.39110334378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</row>
        <row r="203"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20497.276564170232</v>
          </cell>
          <cell r="P203">
            <v>176878.12822898361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20497.276564170232</v>
          </cell>
          <cell r="P204">
            <v>190712.33356214123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20497.276564170232</v>
          </cell>
          <cell r="P205">
            <v>183042.86404549232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20497.276564170232</v>
          </cell>
          <cell r="P206">
            <v>177171.01783159387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20497.276564170232</v>
          </cell>
          <cell r="P207">
            <v>218019.83161032316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20497.276564170232</v>
          </cell>
          <cell r="P208">
            <v>137380.41259399953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J209">
            <v>0</v>
          </cell>
          <cell r="K209">
            <v>59859.315359999986</v>
          </cell>
          <cell r="L209">
            <v>526059.77935319999</v>
          </cell>
          <cell r="M209">
            <v>246056.32034999999</v>
          </cell>
          <cell r="N209">
            <v>27339.59115</v>
          </cell>
          <cell r="O209">
            <v>21009.708478274486</v>
          </cell>
          <cell r="P209">
            <v>132693.45878556452</v>
          </cell>
          <cell r="Q209">
            <v>0</v>
          </cell>
          <cell r="R209">
            <v>475409.87849999999</v>
          </cell>
          <cell r="S209">
            <v>0</v>
          </cell>
          <cell r="T209">
            <v>0</v>
          </cell>
          <cell r="U209">
            <v>67341.72977999998</v>
          </cell>
          <cell r="V209">
            <v>624695.9879819249</v>
          </cell>
          <cell r="W209">
            <v>259726.11592499996</v>
          </cell>
          <cell r="X209">
            <v>28858.457324999996</v>
          </cell>
        </row>
        <row r="210"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21009.708478274486</v>
          </cell>
          <cell r="P210">
            <v>153944.28966429274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21009.708478274486</v>
          </cell>
          <cell r="P211">
            <v>137749.77080308821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</row>
        <row r="212"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21009.708478274486</v>
          </cell>
          <cell r="P212">
            <v>130846.38403809947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</row>
        <row r="213"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21009.708478274486</v>
          </cell>
          <cell r="P213">
            <v>69793.119729793121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</row>
        <row r="214"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21009.708478274486</v>
          </cell>
          <cell r="P214">
            <v>141627.36638992964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</row>
        <row r="215"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21009.708478274486</v>
          </cell>
          <cell r="P215">
            <v>189468.93414780474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21009.708478274486</v>
          </cell>
          <cell r="P216">
            <v>205321.53365364517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21009.708478274486</v>
          </cell>
          <cell r="P217">
            <v>195945.73884647241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21009.708478274486</v>
          </cell>
          <cell r="P218">
            <v>190205.85027538647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21009.708478274486</v>
          </cell>
          <cell r="P219">
            <v>242454.89032474428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21009.708478274486</v>
          </cell>
          <cell r="P220">
            <v>145452.48915658137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21534.951190231346</v>
          </cell>
          <cell r="P221">
            <v>138130.14567626637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21534.951190231346</v>
          </cell>
          <cell r="P222">
            <v>166105.35548583898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</row>
        <row r="223"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21534.951190231346</v>
          </cell>
          <cell r="P223">
            <v>146911.87119870397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</row>
        <row r="224"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21534.951190231346</v>
          </cell>
          <cell r="P224">
            <v>136567.44237402661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</row>
        <row r="225"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21534.951190231346</v>
          </cell>
          <cell r="P225">
            <v>75121.266730432966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21534.951190231346</v>
          </cell>
          <cell r="P226">
            <v>152519.91835235525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21534.951190231346</v>
          </cell>
          <cell r="P227">
            <v>201888.06315583902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21534.951190231346</v>
          </cell>
          <cell r="P228">
            <v>222067.11131427551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21534.951190231346</v>
          </cell>
          <cell r="P229">
            <v>209016.26396962497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21534.951190231346</v>
          </cell>
          <cell r="P230">
            <v>206389.24242009493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21534.951190231346</v>
          </cell>
          <cell r="P231">
            <v>266186.98179707926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21534.951190231346</v>
          </cell>
          <cell r="P232">
            <v>154108.99838275666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</row>
        <row r="233"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22073.324969987127</v>
          </cell>
          <cell r="P233">
            <v>141583.59203281347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odel"/>
      <sheetName val="Unit Cost"/>
      <sheetName val="Combined ROE Matrix"/>
      <sheetName val="ROE matrix"/>
      <sheetName val="Ex A-1 PCR"/>
      <sheetName val="Ex A-4 Prod Adj"/>
      <sheetName val="Ex A-5 PC"/>
      <sheetName val="ComparePCR"/>
      <sheetName val="557"/>
      <sheetName val="Production Adjustment"/>
      <sheetName val="Production Factor"/>
      <sheetName val="2.03E"/>
      <sheetName val="Pwr Csts"/>
      <sheetName val="GRC"/>
      <sheetName val="Prodn OM by Resource GRC"/>
      <sheetName val="TransmRev"/>
      <sheetName val="EB&amp;Taxes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  <sheetName val="Compon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egal"/>
      <sheetName val="Manual"/>
      <sheetName val="FAQ"/>
      <sheetName val="Questionnaire"/>
      <sheetName val="GE Data"/>
      <sheetName val="Customer Data"/>
      <sheetName val="PartsFlow"/>
      <sheetName val="Offer Comp."/>
      <sheetName val="Self Perf. Chart"/>
      <sheetName val="Accumulated Offer"/>
      <sheetName val="YearByYear"/>
      <sheetName val="Self-Perf Itemization"/>
      <sheetName val="Offer Comp. Chart"/>
      <sheetName val="Questionnaire_Output"/>
      <sheetName val="PartsData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7">
          <cell r="F67">
            <v>0</v>
          </cell>
        </row>
      </sheetData>
      <sheetData sheetId="5" refreshError="1">
        <row r="10">
          <cell r="F10">
            <v>2007</v>
          </cell>
        </row>
        <row r="11">
          <cell r="F11" t="str">
            <v>Q2</v>
          </cell>
        </row>
        <row r="12">
          <cell r="F12">
            <v>10</v>
          </cell>
        </row>
        <row r="13">
          <cell r="F13">
            <v>1</v>
          </cell>
        </row>
        <row r="14">
          <cell r="F14">
            <v>0</v>
          </cell>
        </row>
        <row r="20">
          <cell r="F20" t="str">
            <v>Hours</v>
          </cell>
        </row>
        <row r="48">
          <cell r="F48">
            <v>12000</v>
          </cell>
        </row>
        <row r="49">
          <cell r="F49">
            <v>24000</v>
          </cell>
        </row>
        <row r="50">
          <cell r="F50">
            <v>48000</v>
          </cell>
        </row>
        <row r="57">
          <cell r="B57" t="str">
            <v>Turbine Identification</v>
          </cell>
        </row>
        <row r="58">
          <cell r="C58">
            <v>4000</v>
          </cell>
          <cell r="E58">
            <v>12000</v>
          </cell>
          <cell r="F58">
            <v>0</v>
          </cell>
          <cell r="G58">
            <v>0</v>
          </cell>
          <cell r="H58">
            <v>0</v>
          </cell>
          <cell r="I58" t="str">
            <v>Yes</v>
          </cell>
        </row>
        <row r="59">
          <cell r="I59" t="str">
            <v>Yes</v>
          </cell>
        </row>
        <row r="60">
          <cell r="I60" t="str">
            <v>Yes</v>
          </cell>
        </row>
        <row r="61">
          <cell r="I61" t="str">
            <v>Yes</v>
          </cell>
        </row>
        <row r="62">
          <cell r="I62" t="str">
            <v>Yes</v>
          </cell>
        </row>
        <row r="63">
          <cell r="I63" t="str">
            <v>Yes</v>
          </cell>
        </row>
        <row r="64">
          <cell r="I64" t="str">
            <v>Yes</v>
          </cell>
        </row>
        <row r="65">
          <cell r="I65" t="str">
            <v>Yes</v>
          </cell>
        </row>
        <row r="68">
          <cell r="B68" t="str">
            <v>Enter by how many gas turbines the steam turbines(s) get fed and select with which gas turbine the outage should be performed.</v>
          </cell>
        </row>
        <row r="70">
          <cell r="B70" t="str">
            <v>Steam Turbine History</v>
          </cell>
        </row>
        <row r="72">
          <cell r="D72" t="str">
            <v>Steam Turbine</v>
          </cell>
          <cell r="E72" t="str">
            <v>Fed by how many Gas Turbines?</v>
          </cell>
          <cell r="F72" t="str">
            <v>Outage with which GT?</v>
          </cell>
        </row>
        <row r="73">
          <cell r="D73" t="str">
            <v>Steam Turbine 1</v>
          </cell>
          <cell r="E73">
            <v>1</v>
          </cell>
          <cell r="F73">
            <v>297760</v>
          </cell>
        </row>
        <row r="74">
          <cell r="D74" t="str">
            <v>Steam Turbine 2</v>
          </cell>
        </row>
        <row r="75">
          <cell r="D75" t="str">
            <v>Steam Turbine 3</v>
          </cell>
        </row>
        <row r="76">
          <cell r="D76" t="str">
            <v>Steam Turbine 4</v>
          </cell>
        </row>
        <row r="77">
          <cell r="D77" t="str">
            <v>Steam Turbine 5</v>
          </cell>
        </row>
        <row r="78">
          <cell r="D78" t="str">
            <v>Steam Turbine 6</v>
          </cell>
        </row>
        <row r="79">
          <cell r="D79" t="str">
            <v>Steam Turbine 7</v>
          </cell>
        </row>
        <row r="80">
          <cell r="D80" t="str">
            <v>Steam Turbine 8</v>
          </cell>
        </row>
        <row r="81">
          <cell r="G81">
            <v>1</v>
          </cell>
        </row>
        <row r="88">
          <cell r="I88">
            <v>37440</v>
          </cell>
        </row>
        <row r="92">
          <cell r="B92" t="str">
            <v>10P ST MINOR PARTS &amp; CONS.</v>
          </cell>
        </row>
        <row r="96">
          <cell r="B96" t="str">
            <v>20P ST MINOR PARTS &amp; CONS.</v>
          </cell>
        </row>
        <row r="100">
          <cell r="B100" t="str">
            <v>30P ST MINOR PARTS &amp; CONS.</v>
          </cell>
        </row>
        <row r="104">
          <cell r="B104" t="str">
            <v>40P ST MINOR PARTS &amp; CONS.</v>
          </cell>
          <cell r="C104" t="str">
            <v>n/a</v>
          </cell>
          <cell r="E104" t="str">
            <v>n/a</v>
          </cell>
        </row>
        <row r="105">
          <cell r="C105" t="str">
            <v>n/a</v>
          </cell>
          <cell r="E105" t="str">
            <v>n/a</v>
          </cell>
        </row>
        <row r="109">
          <cell r="C109">
            <v>0</v>
          </cell>
          <cell r="E109">
            <v>4</v>
          </cell>
        </row>
        <row r="110">
          <cell r="C110">
            <v>0</v>
          </cell>
          <cell r="E110">
            <v>3</v>
          </cell>
        </row>
        <row r="111">
          <cell r="C111">
            <v>0</v>
          </cell>
          <cell r="E111">
            <v>3</v>
          </cell>
        </row>
        <row r="112">
          <cell r="C112">
            <v>0</v>
          </cell>
          <cell r="E112">
            <v>3</v>
          </cell>
        </row>
        <row r="114">
          <cell r="C114">
            <v>0</v>
          </cell>
          <cell r="E114">
            <v>3</v>
          </cell>
        </row>
        <row r="115">
          <cell r="C115">
            <v>0</v>
          </cell>
          <cell r="E115">
            <v>3</v>
          </cell>
        </row>
        <row r="116">
          <cell r="B116" t="str">
            <v>BUCKETS: STAGE 3</v>
          </cell>
          <cell r="C116">
            <v>0</v>
          </cell>
          <cell r="D116">
            <v>3</v>
          </cell>
          <cell r="E116">
            <v>3</v>
          </cell>
          <cell r="F116">
            <v>251552</v>
          </cell>
          <cell r="G116">
            <v>251552</v>
          </cell>
          <cell r="H116">
            <v>2520493.6</v>
          </cell>
          <cell r="I116">
            <v>2520493.6</v>
          </cell>
        </row>
        <row r="117">
          <cell r="C117">
            <v>0</v>
          </cell>
          <cell r="E117">
            <v>2</v>
          </cell>
        </row>
        <row r="118">
          <cell r="C118">
            <v>0</v>
          </cell>
          <cell r="E118">
            <v>2</v>
          </cell>
        </row>
        <row r="119">
          <cell r="B119" t="str">
            <v>NOZZLES: STAGE 3</v>
          </cell>
          <cell r="C119">
            <v>0</v>
          </cell>
          <cell r="D119">
            <v>3</v>
          </cell>
          <cell r="E119">
            <v>3</v>
          </cell>
          <cell r="F119">
            <v>56864</v>
          </cell>
          <cell r="G119">
            <v>56864</v>
          </cell>
          <cell r="H119">
            <v>1642250.4000000001</v>
          </cell>
          <cell r="I119">
            <v>1642250.4000000001</v>
          </cell>
        </row>
        <row r="120">
          <cell r="C120">
            <v>0</v>
          </cell>
          <cell r="E120">
            <v>2</v>
          </cell>
        </row>
        <row r="121">
          <cell r="C121">
            <v>0</v>
          </cell>
          <cell r="E121">
            <v>2</v>
          </cell>
        </row>
        <row r="122">
          <cell r="B122" t="str">
            <v>SHROUDS: STAGE 3</v>
          </cell>
          <cell r="C122">
            <v>0</v>
          </cell>
          <cell r="D122">
            <v>3</v>
          </cell>
          <cell r="E122">
            <v>3</v>
          </cell>
          <cell r="F122">
            <v>73159.199999999997</v>
          </cell>
          <cell r="G122">
            <v>73159.199999999997</v>
          </cell>
          <cell r="H122">
            <v>467299.2</v>
          </cell>
          <cell r="I122">
            <v>467299.2</v>
          </cell>
        </row>
        <row r="132">
          <cell r="B132" t="str">
            <v>FUEL NOZZLE ASMBY</v>
          </cell>
        </row>
        <row r="133">
          <cell r="B133" t="str">
            <v>COMBUSTION LINERS</v>
          </cell>
        </row>
        <row r="134">
          <cell r="B134" t="str">
            <v>TRANSITION PIECES</v>
          </cell>
        </row>
        <row r="135">
          <cell r="B135" t="str">
            <v>FUEL NOZZLE TIPS</v>
          </cell>
        </row>
        <row r="137">
          <cell r="B137" t="str">
            <v>BUCKETS: STAGE 1</v>
          </cell>
        </row>
        <row r="138">
          <cell r="B138" t="str">
            <v>BUCKETS: STAGE 2</v>
          </cell>
        </row>
        <row r="139">
          <cell r="B139" t="str">
            <v>BUCKETS: STAGE 3</v>
          </cell>
          <cell r="C139" t="str">
            <v>Leave in GT</v>
          </cell>
          <cell r="D139" t="str">
            <v>Repair</v>
          </cell>
          <cell r="E139" t="str">
            <v>Repair</v>
          </cell>
          <cell r="F139" t="str">
            <v>Repair</v>
          </cell>
          <cell r="G139" t="str">
            <v>Repair</v>
          </cell>
          <cell r="H139" t="str">
            <v>Repair</v>
          </cell>
          <cell r="I139" t="str">
            <v>Repair</v>
          </cell>
        </row>
        <row r="140">
          <cell r="B140" t="str">
            <v>NOZZLES: STAGE 1</v>
          </cell>
        </row>
        <row r="141">
          <cell r="B141" t="str">
            <v>NOZZLES: STAGE 2</v>
          </cell>
        </row>
        <row r="142">
          <cell r="B142" t="str">
            <v>NOZZLES: STAGE 3</v>
          </cell>
          <cell r="C142" t="str">
            <v>Leave in GT</v>
          </cell>
          <cell r="D142" t="str">
            <v>Repair</v>
          </cell>
          <cell r="E142" t="str">
            <v>Repair</v>
          </cell>
          <cell r="F142" t="str">
            <v>Repair</v>
          </cell>
          <cell r="G142" t="str">
            <v>Repair</v>
          </cell>
          <cell r="H142" t="str">
            <v>Repair</v>
          </cell>
          <cell r="I142" t="str">
            <v>Repair</v>
          </cell>
        </row>
        <row r="143">
          <cell r="B143" t="str">
            <v>SHROUDS: STAGE 1</v>
          </cell>
        </row>
        <row r="144">
          <cell r="B144" t="str">
            <v>SHROUDS: STAGE 2</v>
          </cell>
        </row>
        <row r="145">
          <cell r="B145" t="str">
            <v>SHROUDS: STAGE 3</v>
          </cell>
          <cell r="C145" t="str">
            <v>Leave in GT</v>
          </cell>
          <cell r="D145" t="str">
            <v>Repair</v>
          </cell>
          <cell r="E145" t="str">
            <v>Repair</v>
          </cell>
          <cell r="F145" t="str">
            <v>Repair</v>
          </cell>
          <cell r="G145" t="str">
            <v>Repair</v>
          </cell>
          <cell r="H145" t="str">
            <v>Repair</v>
          </cell>
          <cell r="I145" t="str">
            <v>Repair</v>
          </cell>
        </row>
        <row r="152">
          <cell r="I152" t="str">
            <v>BUCKETS: STAGE 3</v>
          </cell>
        </row>
        <row r="153">
          <cell r="B153" t="str">
            <v>Total Intervals</v>
          </cell>
          <cell r="I153">
            <v>3</v>
          </cell>
        </row>
        <row r="154">
          <cell r="I154">
            <v>0</v>
          </cell>
        </row>
        <row r="161">
          <cell r="B161">
            <v>0</v>
          </cell>
        </row>
        <row r="162">
          <cell r="B162" t="str">
            <v>Inventory 1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No Part</v>
          </cell>
          <cell r="H162" t="str">
            <v>No Part</v>
          </cell>
          <cell r="I162" t="str">
            <v>No Part</v>
          </cell>
        </row>
        <row r="163">
          <cell r="C163" t="str">
            <v>No Part</v>
          </cell>
          <cell r="D163" t="str">
            <v>No Part</v>
          </cell>
          <cell r="E163" t="str">
            <v>No Part</v>
          </cell>
          <cell r="F163" t="str">
            <v>No Part</v>
          </cell>
          <cell r="G163" t="str">
            <v>No Part</v>
          </cell>
          <cell r="H163" t="str">
            <v>No Part</v>
          </cell>
          <cell r="I163" t="str">
            <v>No Part</v>
          </cell>
        </row>
        <row r="164">
          <cell r="C164" t="str">
            <v>No Part</v>
          </cell>
          <cell r="D164" t="str">
            <v>No Part</v>
          </cell>
          <cell r="E164" t="str">
            <v>No Part</v>
          </cell>
          <cell r="F164" t="str">
            <v>No Part</v>
          </cell>
          <cell r="G164" t="str">
            <v>No Part</v>
          </cell>
          <cell r="H164" t="str">
            <v>No Part</v>
          </cell>
          <cell r="I164" t="str">
            <v>No Part</v>
          </cell>
        </row>
        <row r="165">
          <cell r="C165" t="str">
            <v>No Part</v>
          </cell>
          <cell r="D165" t="str">
            <v>No Part</v>
          </cell>
          <cell r="E165" t="str">
            <v>No Part</v>
          </cell>
          <cell r="F165" t="str">
            <v>No Part</v>
          </cell>
          <cell r="G165" t="str">
            <v>No Part</v>
          </cell>
          <cell r="H165" t="str">
            <v>No Part</v>
          </cell>
          <cell r="I165" t="str">
            <v>No Part</v>
          </cell>
        </row>
        <row r="166">
          <cell r="C166" t="str">
            <v>No Part</v>
          </cell>
          <cell r="D166" t="str">
            <v>No Part</v>
          </cell>
          <cell r="E166" t="str">
            <v>No Part</v>
          </cell>
          <cell r="F166" t="str">
            <v>No Part</v>
          </cell>
          <cell r="G166" t="str">
            <v>No Part</v>
          </cell>
          <cell r="H166" t="str">
            <v>No Part</v>
          </cell>
          <cell r="I166" t="str">
            <v>No Part</v>
          </cell>
        </row>
        <row r="167">
          <cell r="C167" t="str">
            <v>No Part</v>
          </cell>
          <cell r="D167" t="str">
            <v>No Part</v>
          </cell>
          <cell r="E167" t="str">
            <v>No Part</v>
          </cell>
          <cell r="F167" t="str">
            <v>No Part</v>
          </cell>
          <cell r="G167" t="str">
            <v>No Part</v>
          </cell>
          <cell r="H167" t="str">
            <v>No Part</v>
          </cell>
          <cell r="I167" t="str">
            <v>No Part</v>
          </cell>
        </row>
        <row r="168">
          <cell r="C168" t="str">
            <v>No Part</v>
          </cell>
          <cell r="D168" t="str">
            <v>No Part</v>
          </cell>
          <cell r="E168" t="str">
            <v>No Part</v>
          </cell>
          <cell r="F168" t="str">
            <v>No Part</v>
          </cell>
          <cell r="G168" t="str">
            <v>No Part</v>
          </cell>
          <cell r="H168" t="str">
            <v>No Part</v>
          </cell>
          <cell r="I168" t="str">
            <v>No Part</v>
          </cell>
        </row>
        <row r="169">
          <cell r="C169" t="str">
            <v>No Part</v>
          </cell>
          <cell r="D169" t="str">
            <v>No Part</v>
          </cell>
          <cell r="E169" t="str">
            <v>No Part</v>
          </cell>
          <cell r="F169" t="str">
            <v>No Part</v>
          </cell>
          <cell r="G169" t="str">
            <v>No Part</v>
          </cell>
          <cell r="H169" t="str">
            <v>No Part</v>
          </cell>
          <cell r="I169" t="str">
            <v>No Part</v>
          </cell>
        </row>
        <row r="174">
          <cell r="E174" t="str">
            <v>NOZZLES: STAGE 3</v>
          </cell>
          <cell r="H174" t="str">
            <v>SHROUDS: STAGE 3</v>
          </cell>
        </row>
        <row r="175">
          <cell r="B175" t="str">
            <v>Total Intervals</v>
          </cell>
          <cell r="E175">
            <v>3</v>
          </cell>
          <cell r="H175">
            <v>3</v>
          </cell>
        </row>
        <row r="176">
          <cell r="E176">
            <v>0</v>
          </cell>
          <cell r="H176">
            <v>0</v>
          </cell>
        </row>
        <row r="183">
          <cell r="B183">
            <v>0</v>
          </cell>
        </row>
        <row r="184">
          <cell r="B184" t="str">
            <v>Inventory 1</v>
          </cell>
          <cell r="C184" t="str">
            <v>No Part</v>
          </cell>
          <cell r="D184" t="str">
            <v>No Part</v>
          </cell>
          <cell r="E184" t="str">
            <v>No Part</v>
          </cell>
          <cell r="F184" t="str">
            <v>No Part</v>
          </cell>
          <cell r="G184" t="str">
            <v>No Part</v>
          </cell>
          <cell r="H184" t="str">
            <v>No Part</v>
          </cell>
        </row>
        <row r="185">
          <cell r="C185" t="str">
            <v>No Part</v>
          </cell>
          <cell r="D185" t="str">
            <v>No Part</v>
          </cell>
          <cell r="E185" t="str">
            <v>No Part</v>
          </cell>
          <cell r="F185" t="str">
            <v>No Part</v>
          </cell>
          <cell r="G185" t="str">
            <v>No Part</v>
          </cell>
          <cell r="H185" t="str">
            <v>No Part</v>
          </cell>
        </row>
        <row r="186">
          <cell r="C186" t="str">
            <v>No Part</v>
          </cell>
          <cell r="D186" t="str">
            <v>No Part</v>
          </cell>
          <cell r="E186" t="str">
            <v>No Part</v>
          </cell>
          <cell r="F186" t="str">
            <v>No Part</v>
          </cell>
          <cell r="G186" t="str">
            <v>No Part</v>
          </cell>
          <cell r="H186" t="str">
            <v>No Part</v>
          </cell>
        </row>
        <row r="187">
          <cell r="C187" t="str">
            <v>No Part</v>
          </cell>
          <cell r="D187" t="str">
            <v>No Part</v>
          </cell>
          <cell r="E187" t="str">
            <v>No Part</v>
          </cell>
          <cell r="F187" t="str">
            <v>No Part</v>
          </cell>
          <cell r="G187" t="str">
            <v>No Part</v>
          </cell>
          <cell r="H187" t="str">
            <v>No Part</v>
          </cell>
        </row>
        <row r="188">
          <cell r="C188" t="str">
            <v>No Part</v>
          </cell>
          <cell r="D188" t="str">
            <v>No Part</v>
          </cell>
          <cell r="E188" t="str">
            <v>No Part</v>
          </cell>
          <cell r="F188" t="str">
            <v>No Part</v>
          </cell>
          <cell r="G188" t="str">
            <v>No Part</v>
          </cell>
          <cell r="H188" t="str">
            <v>No Part</v>
          </cell>
        </row>
        <row r="189">
          <cell r="C189" t="str">
            <v>No Part</v>
          </cell>
          <cell r="D189" t="str">
            <v>No Part</v>
          </cell>
          <cell r="E189" t="str">
            <v>No Part</v>
          </cell>
          <cell r="F189" t="str">
            <v>No Part</v>
          </cell>
          <cell r="G189" t="str">
            <v>No Part</v>
          </cell>
          <cell r="H189" t="str">
            <v>No Part</v>
          </cell>
        </row>
        <row r="190">
          <cell r="C190" t="str">
            <v>No Part</v>
          </cell>
          <cell r="D190" t="str">
            <v>No Part</v>
          </cell>
          <cell r="E190" t="str">
            <v>No Part</v>
          </cell>
          <cell r="F190" t="str">
            <v>No Part</v>
          </cell>
          <cell r="G190" t="str">
            <v>No Part</v>
          </cell>
          <cell r="H190" t="str">
            <v>No Part</v>
          </cell>
        </row>
        <row r="191">
          <cell r="C191" t="str">
            <v>No Part</v>
          </cell>
          <cell r="D191" t="str">
            <v>No Part</v>
          </cell>
          <cell r="E191" t="str">
            <v>No Part</v>
          </cell>
          <cell r="F191" t="str">
            <v>No Part</v>
          </cell>
          <cell r="G191" t="str">
            <v>No Part</v>
          </cell>
          <cell r="H191" t="str">
            <v>No Part</v>
          </cell>
        </row>
        <row r="194">
          <cell r="B194" t="str">
            <v>Operational Spares: Enter your assumed rate, in dollars. (OP Spares are not scheduled like other parts. GE usually assumes a replenishment rate of 10% per year.) [OP Spares may include Gas Turbine (GT) and Steam Turbine (ST-G) OP Spares, Load Gear (LD GEA</v>
          </cell>
        </row>
        <row r="196">
          <cell r="B196" t="str">
            <v>OP Spares Replenishment</v>
          </cell>
        </row>
        <row r="197">
          <cell r="D197" t="str">
            <v>Year</v>
          </cell>
          <cell r="E197" t="str">
            <v>Standard</v>
          </cell>
          <cell r="F197" t="str">
            <v>Customer Input</v>
          </cell>
        </row>
        <row r="198">
          <cell r="D198">
            <v>2007</v>
          </cell>
          <cell r="E198">
            <v>0</v>
          </cell>
        </row>
        <row r="199">
          <cell r="D199">
            <v>2008</v>
          </cell>
          <cell r="E199">
            <v>0</v>
          </cell>
        </row>
        <row r="200">
          <cell r="D200">
            <v>2009</v>
          </cell>
          <cell r="E200">
            <v>0</v>
          </cell>
        </row>
        <row r="201">
          <cell r="D201">
            <v>2010</v>
          </cell>
          <cell r="E201">
            <v>0</v>
          </cell>
        </row>
        <row r="202">
          <cell r="D202">
            <v>2011</v>
          </cell>
          <cell r="E202">
            <v>0</v>
          </cell>
        </row>
        <row r="203">
          <cell r="D203">
            <v>2012</v>
          </cell>
          <cell r="E203">
            <v>0</v>
          </cell>
        </row>
        <row r="204">
          <cell r="D204">
            <v>2013</v>
          </cell>
          <cell r="E204">
            <v>0</v>
          </cell>
        </row>
        <row r="205">
          <cell r="D205">
            <v>2014</v>
          </cell>
          <cell r="E205">
            <v>0</v>
          </cell>
        </row>
        <row r="206">
          <cell r="D206">
            <v>2015</v>
          </cell>
          <cell r="E206">
            <v>0</v>
          </cell>
        </row>
        <row r="207">
          <cell r="D207">
            <v>2016</v>
          </cell>
          <cell r="E207">
            <v>0</v>
          </cell>
        </row>
        <row r="208">
          <cell r="D208">
            <v>2017</v>
          </cell>
          <cell r="E208">
            <v>0</v>
          </cell>
        </row>
        <row r="209">
          <cell r="D209">
            <v>2018</v>
          </cell>
          <cell r="E209">
            <v>0</v>
          </cell>
        </row>
        <row r="210">
          <cell r="D210">
            <v>2019</v>
          </cell>
          <cell r="E210">
            <v>0</v>
          </cell>
        </row>
        <row r="211">
          <cell r="D211">
            <v>2020</v>
          </cell>
          <cell r="E211">
            <v>0</v>
          </cell>
        </row>
        <row r="212">
          <cell r="D212">
            <v>2021</v>
          </cell>
          <cell r="E212">
            <v>0</v>
          </cell>
        </row>
        <row r="213">
          <cell r="D213">
            <v>2022</v>
          </cell>
          <cell r="E213">
            <v>0</v>
          </cell>
        </row>
        <row r="214">
          <cell r="D214">
            <v>2023</v>
          </cell>
          <cell r="E214">
            <v>0</v>
          </cell>
        </row>
        <row r="215">
          <cell r="D215">
            <v>2024</v>
          </cell>
          <cell r="E215">
            <v>0</v>
          </cell>
        </row>
        <row r="216">
          <cell r="D216">
            <v>2025</v>
          </cell>
          <cell r="E216">
            <v>0</v>
          </cell>
        </row>
        <row r="224">
          <cell r="F224">
            <v>0</v>
          </cell>
        </row>
        <row r="231">
          <cell r="F231">
            <v>0</v>
          </cell>
        </row>
        <row r="243">
          <cell r="F243">
            <v>171000</v>
          </cell>
        </row>
        <row r="247">
          <cell r="G247">
            <v>0</v>
          </cell>
        </row>
      </sheetData>
      <sheetData sheetId="6" refreshError="1">
        <row r="7">
          <cell r="D7" t="str">
            <v>INITIAL</v>
          </cell>
        </row>
        <row r="9">
          <cell r="B9" t="str">
            <v>297760: FFH - Analysis Start to Interval End</v>
          </cell>
          <cell r="E9">
            <v>12000</v>
          </cell>
          <cell r="F9">
            <v>13000</v>
          </cell>
          <cell r="G9">
            <v>14000</v>
          </cell>
          <cell r="H9">
            <v>15000</v>
          </cell>
          <cell r="I9">
            <v>16000</v>
          </cell>
          <cell r="J9">
            <v>17000</v>
          </cell>
          <cell r="K9">
            <v>18000</v>
          </cell>
          <cell r="L9">
            <v>19000</v>
          </cell>
          <cell r="M9">
            <v>20000</v>
          </cell>
          <cell r="N9">
            <v>21000</v>
          </cell>
          <cell r="O9">
            <v>22000</v>
          </cell>
          <cell r="P9">
            <v>23000</v>
          </cell>
          <cell r="Q9">
            <v>24000</v>
          </cell>
          <cell r="R9">
            <v>25000</v>
          </cell>
          <cell r="S9">
            <v>26000</v>
          </cell>
          <cell r="T9">
            <v>27000</v>
          </cell>
          <cell r="U9">
            <v>28000</v>
          </cell>
          <cell r="V9">
            <v>29000</v>
          </cell>
          <cell r="W9">
            <v>30000</v>
          </cell>
          <cell r="X9">
            <v>31000</v>
          </cell>
          <cell r="Y9">
            <v>32000</v>
          </cell>
          <cell r="Z9">
            <v>33000</v>
          </cell>
          <cell r="AA9">
            <v>34000</v>
          </cell>
          <cell r="AB9">
            <v>35000</v>
          </cell>
          <cell r="AC9">
            <v>36000</v>
          </cell>
          <cell r="AD9">
            <v>37000</v>
          </cell>
          <cell r="AE9">
            <v>38000</v>
          </cell>
          <cell r="AF9">
            <v>39000</v>
          </cell>
          <cell r="AG9">
            <v>40000</v>
          </cell>
          <cell r="AH9">
            <v>41000</v>
          </cell>
          <cell r="AI9">
            <v>42000</v>
          </cell>
          <cell r="AJ9">
            <v>43000</v>
          </cell>
          <cell r="AK9">
            <v>44000</v>
          </cell>
          <cell r="AL9">
            <v>45000</v>
          </cell>
          <cell r="AM9">
            <v>46000</v>
          </cell>
          <cell r="AN9">
            <v>47000</v>
          </cell>
          <cell r="AO9">
            <v>48000</v>
          </cell>
          <cell r="AP9">
            <v>49000</v>
          </cell>
          <cell r="AQ9">
            <v>50000</v>
          </cell>
          <cell r="AR9">
            <v>51000</v>
          </cell>
          <cell r="AS9">
            <v>52000</v>
          </cell>
          <cell r="AT9">
            <v>53000</v>
          </cell>
          <cell r="AU9">
            <v>54000</v>
          </cell>
          <cell r="AV9">
            <v>55000</v>
          </cell>
          <cell r="AW9">
            <v>56000</v>
          </cell>
          <cell r="AX9">
            <v>57000</v>
          </cell>
          <cell r="AY9">
            <v>58000</v>
          </cell>
          <cell r="AZ9">
            <v>59000</v>
          </cell>
          <cell r="BA9">
            <v>60000</v>
          </cell>
          <cell r="BB9">
            <v>61000</v>
          </cell>
          <cell r="BC9">
            <v>62000</v>
          </cell>
          <cell r="BD9">
            <v>63000</v>
          </cell>
          <cell r="BE9">
            <v>64000</v>
          </cell>
          <cell r="BF9">
            <v>65000</v>
          </cell>
          <cell r="BG9">
            <v>66000</v>
          </cell>
          <cell r="BH9">
            <v>67000</v>
          </cell>
          <cell r="BI9">
            <v>68000</v>
          </cell>
          <cell r="BJ9">
            <v>69000</v>
          </cell>
          <cell r="BK9">
            <v>70000</v>
          </cell>
          <cell r="BL9">
            <v>71000</v>
          </cell>
          <cell r="BM9">
            <v>72000</v>
          </cell>
          <cell r="BN9">
            <v>73000</v>
          </cell>
          <cell r="BO9">
            <v>74000</v>
          </cell>
          <cell r="BP9">
            <v>75000</v>
          </cell>
          <cell r="BQ9">
            <v>76000</v>
          </cell>
          <cell r="BR9">
            <v>77000</v>
          </cell>
          <cell r="BS9">
            <v>78000</v>
          </cell>
          <cell r="BT9">
            <v>79000</v>
          </cell>
          <cell r="BU9">
            <v>80000</v>
          </cell>
          <cell r="BV9">
            <v>81000</v>
          </cell>
          <cell r="BW9">
            <v>82000</v>
          </cell>
          <cell r="BX9">
            <v>83000</v>
          </cell>
        </row>
        <row r="10">
          <cell r="F10" t="str">
            <v>CI</v>
          </cell>
          <cell r="R10" t="str">
            <v>HGP</v>
          </cell>
          <cell r="AD10" t="str">
            <v>CI</v>
          </cell>
          <cell r="AP10" t="str">
            <v>MI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</row>
        <row r="34">
          <cell r="B34" t="str">
            <v>FUEL NOZZLE ASMBY</v>
          </cell>
          <cell r="D34" t="str">
            <v>O1i0</v>
          </cell>
          <cell r="F34" t="str">
            <v>O2i0</v>
          </cell>
          <cell r="R34" t="str">
            <v>O1i1</v>
          </cell>
        </row>
        <row r="42">
          <cell r="D42" t="str">
            <v>O2i0</v>
          </cell>
          <cell r="E42" t="str">
            <v>O2i0</v>
          </cell>
          <cell r="F42" t="str">
            <v>O1i1</v>
          </cell>
          <cell r="G42" t="str">
            <v>O1i1</v>
          </cell>
          <cell r="H42" t="str">
            <v>O1i1</v>
          </cell>
          <cell r="I42" t="str">
            <v>O1i1</v>
          </cell>
          <cell r="J42" t="str">
            <v>O1i1</v>
          </cell>
          <cell r="K42" t="str">
            <v>O1i1</v>
          </cell>
          <cell r="L42" t="str">
            <v>O1i1</v>
          </cell>
          <cell r="M42" t="str">
            <v>O1i1</v>
          </cell>
          <cell r="N42" t="str">
            <v>O1i1</v>
          </cell>
          <cell r="O42" t="str">
            <v>O1i1</v>
          </cell>
          <cell r="P42" t="str">
            <v>O1i1</v>
          </cell>
          <cell r="Q42" t="str">
            <v>O1i1</v>
          </cell>
          <cell r="R42" t="str">
            <v>O2i1</v>
          </cell>
        </row>
        <row r="51">
          <cell r="F51">
            <v>1</v>
          </cell>
          <cell r="R51">
            <v>1</v>
          </cell>
        </row>
        <row r="53">
          <cell r="B53" t="str">
            <v>COMBUSTION LINERS</v>
          </cell>
          <cell r="D53" t="str">
            <v>O1i0</v>
          </cell>
          <cell r="F53" t="str">
            <v>O2i0</v>
          </cell>
          <cell r="R53" t="str">
            <v>O1i1</v>
          </cell>
        </row>
        <row r="61">
          <cell r="D61" t="str">
            <v>O2i0</v>
          </cell>
          <cell r="E61" t="str">
            <v>O2i0</v>
          </cell>
          <cell r="F61" t="str">
            <v>O1i1</v>
          </cell>
          <cell r="G61" t="str">
            <v>O1i1</v>
          </cell>
          <cell r="H61" t="str">
            <v>O1i1</v>
          </cell>
          <cell r="I61" t="str">
            <v>O1i1</v>
          </cell>
          <cell r="J61" t="str">
            <v>O1i1</v>
          </cell>
          <cell r="K61" t="str">
            <v>O1i1</v>
          </cell>
          <cell r="L61" t="str">
            <v>O1i1</v>
          </cell>
          <cell r="M61" t="str">
            <v>O1i1</v>
          </cell>
          <cell r="N61" t="str">
            <v>O1i1</v>
          </cell>
          <cell r="O61" t="str">
            <v>O1i1</v>
          </cell>
          <cell r="P61" t="str">
            <v>O1i1</v>
          </cell>
          <cell r="Q61" t="str">
            <v>O1i1</v>
          </cell>
          <cell r="R61" t="str">
            <v>O2i1</v>
          </cell>
        </row>
        <row r="70">
          <cell r="F70">
            <v>1</v>
          </cell>
          <cell r="R70">
            <v>1</v>
          </cell>
        </row>
        <row r="72">
          <cell r="B72" t="str">
            <v>TRANSITION PIECES</v>
          </cell>
          <cell r="D72" t="str">
            <v>O1i0</v>
          </cell>
          <cell r="F72" t="str">
            <v>O2i0</v>
          </cell>
          <cell r="R72" t="str">
            <v>O1i1</v>
          </cell>
        </row>
        <row r="80">
          <cell r="D80" t="str">
            <v>O2i0</v>
          </cell>
          <cell r="E80" t="str">
            <v>O2i0</v>
          </cell>
          <cell r="F80" t="str">
            <v>O1i1</v>
          </cell>
          <cell r="G80" t="str">
            <v>O1i1</v>
          </cell>
          <cell r="H80" t="str">
            <v>O1i1</v>
          </cell>
          <cell r="I80" t="str">
            <v>O1i1</v>
          </cell>
          <cell r="J80" t="str">
            <v>O1i1</v>
          </cell>
          <cell r="K80" t="str">
            <v>O1i1</v>
          </cell>
          <cell r="L80" t="str">
            <v>O1i1</v>
          </cell>
          <cell r="M80" t="str">
            <v>O1i1</v>
          </cell>
          <cell r="N80" t="str">
            <v>O1i1</v>
          </cell>
          <cell r="O80" t="str">
            <v>O1i1</v>
          </cell>
          <cell r="P80" t="str">
            <v>O1i1</v>
          </cell>
          <cell r="Q80" t="str">
            <v>O1i1</v>
          </cell>
          <cell r="R80" t="str">
            <v>O2i1</v>
          </cell>
        </row>
        <row r="89">
          <cell r="F89">
            <v>1</v>
          </cell>
          <cell r="R89">
            <v>1</v>
          </cell>
        </row>
        <row r="91">
          <cell r="B91" t="str">
            <v>FUEL NOZZLE TIPS</v>
          </cell>
          <cell r="D91" t="str">
            <v>O1i0</v>
          </cell>
          <cell r="F91" t="str">
            <v>O2i0</v>
          </cell>
          <cell r="R91" t="str">
            <v>O1i1</v>
          </cell>
        </row>
        <row r="99">
          <cell r="D99" t="str">
            <v>O2i0</v>
          </cell>
          <cell r="E99" t="str">
            <v>O2i0</v>
          </cell>
          <cell r="F99" t="str">
            <v>O1i1</v>
          </cell>
          <cell r="G99" t="str">
            <v>O1i1</v>
          </cell>
          <cell r="H99" t="str">
            <v>O1i1</v>
          </cell>
          <cell r="I99" t="str">
            <v>O1i1</v>
          </cell>
          <cell r="J99" t="str">
            <v>O1i1</v>
          </cell>
          <cell r="K99" t="str">
            <v>O1i1</v>
          </cell>
          <cell r="L99" t="str">
            <v>O1i1</v>
          </cell>
          <cell r="M99" t="str">
            <v>O1i1</v>
          </cell>
          <cell r="N99" t="str">
            <v>O1i1</v>
          </cell>
          <cell r="O99" t="str">
            <v>O1i1</v>
          </cell>
          <cell r="P99" t="str">
            <v>O1i1</v>
          </cell>
          <cell r="Q99" t="str">
            <v>O1i1</v>
          </cell>
          <cell r="R99" t="str">
            <v>O2i1</v>
          </cell>
        </row>
        <row r="108">
          <cell r="F108">
            <v>1</v>
          </cell>
          <cell r="R108">
            <v>1</v>
          </cell>
        </row>
        <row r="110">
          <cell r="B110" t="str">
            <v>BUCKETS: STAGE 1</v>
          </cell>
          <cell r="D110" t="str">
            <v>O1i0</v>
          </cell>
          <cell r="R110" t="str">
            <v>N2i0</v>
          </cell>
        </row>
        <row r="118">
          <cell r="R118" t="str">
            <v>O1i1</v>
          </cell>
        </row>
        <row r="126">
          <cell r="R126">
            <v>1</v>
          </cell>
        </row>
        <row r="127">
          <cell r="R127">
            <v>1</v>
          </cell>
        </row>
        <row r="129">
          <cell r="B129" t="str">
            <v>BUCKETS: STAGE 2</v>
          </cell>
          <cell r="D129" t="str">
            <v>O1i0</v>
          </cell>
          <cell r="R129" t="str">
            <v>N2i0</v>
          </cell>
        </row>
        <row r="137">
          <cell r="R137" t="str">
            <v>O1i1</v>
          </cell>
        </row>
        <row r="145">
          <cell r="R145">
            <v>1</v>
          </cell>
        </row>
        <row r="146">
          <cell r="R146">
            <v>1</v>
          </cell>
        </row>
        <row r="148">
          <cell r="B148" t="str">
            <v>BUCKETS: STAGE 3</v>
          </cell>
          <cell r="D148" t="str">
            <v>O1i0</v>
          </cell>
          <cell r="R148" t="str">
            <v>O1i1</v>
          </cell>
        </row>
        <row r="167">
          <cell r="B167" t="str">
            <v>NOZZLES: STAGE 1</v>
          </cell>
          <cell r="D167" t="str">
            <v>O1i0</v>
          </cell>
          <cell r="R167" t="str">
            <v>N2i0</v>
          </cell>
        </row>
        <row r="175">
          <cell r="R175" t="str">
            <v>O1i1</v>
          </cell>
        </row>
        <row r="183">
          <cell r="R183">
            <v>1</v>
          </cell>
        </row>
        <row r="184">
          <cell r="R184">
            <v>1</v>
          </cell>
        </row>
        <row r="186">
          <cell r="B186" t="str">
            <v>NOZZLES: STAGE 2</v>
          </cell>
          <cell r="D186" t="str">
            <v>O1i0</v>
          </cell>
          <cell r="R186" t="str">
            <v>N2i0</v>
          </cell>
        </row>
        <row r="194">
          <cell r="R194" t="str">
            <v>O1i1</v>
          </cell>
        </row>
        <row r="202">
          <cell r="R202">
            <v>1</v>
          </cell>
        </row>
        <row r="203">
          <cell r="R203">
            <v>1</v>
          </cell>
        </row>
        <row r="205">
          <cell r="B205" t="str">
            <v>NOZZLES: STAGE 3</v>
          </cell>
          <cell r="D205" t="str">
            <v>O1i0</v>
          </cell>
          <cell r="R205" t="str">
            <v>O1i1</v>
          </cell>
        </row>
        <row r="224">
          <cell r="B224" t="str">
            <v>SHROUDS: STAGE 1</v>
          </cell>
          <cell r="D224" t="str">
            <v>O1i0</v>
          </cell>
          <cell r="R224" t="str">
            <v>N2i0</v>
          </cell>
        </row>
        <row r="232">
          <cell r="R232" t="str">
            <v>O1i1</v>
          </cell>
        </row>
        <row r="240">
          <cell r="R240">
            <v>1</v>
          </cell>
        </row>
        <row r="241">
          <cell r="R241">
            <v>1</v>
          </cell>
        </row>
        <row r="243">
          <cell r="B243" t="str">
            <v>SHROUDS: STAGE 2</v>
          </cell>
          <cell r="D243" t="str">
            <v>O1i0</v>
          </cell>
          <cell r="R243" t="str">
            <v>O1i1</v>
          </cell>
        </row>
        <row r="262">
          <cell r="B262" t="str">
            <v>SHROUDS: STAGE 3</v>
          </cell>
          <cell r="D262" t="str">
            <v>O1i0</v>
          </cell>
          <cell r="R262" t="str">
            <v>O1i1</v>
          </cell>
        </row>
        <row r="281">
          <cell r="B281" t="str">
            <v>GENERATOR &amp; ST MAJOR</v>
          </cell>
        </row>
        <row r="300">
          <cell r="B300" t="str">
            <v>ST MINOR</v>
          </cell>
        </row>
        <row r="318">
          <cell r="A318" t="b">
            <v>0</v>
          </cell>
        </row>
        <row r="319">
          <cell r="A319" t="b">
            <v>0</v>
          </cell>
        </row>
      </sheetData>
      <sheetData sheetId="7" refreshError="1"/>
      <sheetData sheetId="8" refreshError="1"/>
      <sheetData sheetId="9" refreshError="1">
        <row r="41">
          <cell r="D41" t="str">
            <v>INITIAL</v>
          </cell>
        </row>
        <row r="45">
          <cell r="D45">
            <v>0</v>
          </cell>
        </row>
        <row r="52">
          <cell r="D52">
            <v>1405000</v>
          </cell>
        </row>
        <row r="59">
          <cell r="D59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Technology</v>
          </cell>
          <cell r="B1">
            <v>8</v>
          </cell>
          <cell r="G1" t="str">
            <v>Combustion</v>
          </cell>
          <cell r="H1">
            <v>4</v>
          </cell>
          <cell r="P1" t="str">
            <v>DataStart</v>
          </cell>
        </row>
        <row r="2">
          <cell r="A2" t="str">
            <v>PG6561B</v>
          </cell>
          <cell r="F2" t="str">
            <v>DLN 2.6 Dual Fuel -- 8K CI</v>
          </cell>
        </row>
        <row r="3">
          <cell r="A3" t="str">
            <v>PG6581B</v>
          </cell>
          <cell r="F3" t="str">
            <v>DLN 2.6 Gas Only -- 8K CI</v>
          </cell>
        </row>
        <row r="4">
          <cell r="A4" t="str">
            <v>PG7121EA</v>
          </cell>
          <cell r="F4" t="str">
            <v>DLN 2.6 Dual Fuel - 12K EL Class C  CI (FINAL)</v>
          </cell>
        </row>
        <row r="5">
          <cell r="A5" t="str">
            <v>PG9171E</v>
          </cell>
          <cell r="F5" t="str">
            <v>DLN 2.6 Gas Only - 12K EL Class C  CI (FINAL)</v>
          </cell>
        </row>
        <row r="6">
          <cell r="A6" t="str">
            <v>PG6101FA</v>
          </cell>
          <cell r="F6" t="str">
            <v/>
          </cell>
        </row>
        <row r="7">
          <cell r="A7" t="str">
            <v>PG7221FA</v>
          </cell>
          <cell r="F7" t="str">
            <v/>
          </cell>
        </row>
        <row r="8">
          <cell r="A8" t="str">
            <v>PG7231FA+</v>
          </cell>
          <cell r="F8" t="str">
            <v/>
          </cell>
        </row>
        <row r="9">
          <cell r="A9" t="str">
            <v>PG7241FA+e</v>
          </cell>
          <cell r="F9" t="str">
            <v/>
          </cell>
        </row>
        <row r="10">
          <cell r="A10" t="str">
            <v>PG9311FA</v>
          </cell>
        </row>
        <row r="11">
          <cell r="A11" t="str">
            <v>PG9351FA+e</v>
          </cell>
        </row>
        <row r="12">
          <cell r="A12" t="str">
            <v>PG5371PA</v>
          </cell>
        </row>
        <row r="13">
          <cell r="A13" t="str">
            <v/>
          </cell>
        </row>
        <row r="14">
          <cell r="A14" t="str">
            <v>SPA Version 8.0, Rev 2</v>
          </cell>
          <cell r="E14">
            <v>38718</v>
          </cell>
        </row>
        <row r="15">
          <cell r="A15">
            <v>2005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46800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19500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167000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4</v>
          </cell>
          <cell r="J24">
            <v>3</v>
          </cell>
          <cell r="K24">
            <v>0</v>
          </cell>
        </row>
        <row r="25">
          <cell r="F25">
            <v>0</v>
          </cell>
          <cell r="G25">
            <v>0</v>
          </cell>
          <cell r="H25">
            <v>163983</v>
          </cell>
          <cell r="I25">
            <v>2</v>
          </cell>
          <cell r="J25">
            <v>5</v>
          </cell>
          <cell r="K25">
            <v>2019646</v>
          </cell>
        </row>
        <row r="26">
          <cell r="F26">
            <v>0</v>
          </cell>
          <cell r="G26">
            <v>0</v>
          </cell>
          <cell r="H26">
            <v>232708</v>
          </cell>
          <cell r="I26">
            <v>3</v>
          </cell>
          <cell r="J26">
            <v>5</v>
          </cell>
          <cell r="K26">
            <v>1979475</v>
          </cell>
        </row>
        <row r="27">
          <cell r="F27">
            <v>0</v>
          </cell>
          <cell r="G27">
            <v>0</v>
          </cell>
          <cell r="H27">
            <v>14599</v>
          </cell>
          <cell r="I27">
            <v>3</v>
          </cell>
          <cell r="J27">
            <v>3</v>
          </cell>
          <cell r="K27">
            <v>1623361</v>
          </cell>
        </row>
        <row r="28">
          <cell r="F28">
            <v>0</v>
          </cell>
          <cell r="G28">
            <v>0</v>
          </cell>
          <cell r="H28">
            <v>1579011</v>
          </cell>
          <cell r="I28">
            <v>3</v>
          </cell>
          <cell r="J28">
            <v>2</v>
          </cell>
          <cell r="K28">
            <v>4371000</v>
          </cell>
        </row>
        <row r="29">
          <cell r="F29">
            <v>0</v>
          </cell>
          <cell r="G29">
            <v>0</v>
          </cell>
          <cell r="H29">
            <v>373469</v>
          </cell>
          <cell r="I29">
            <v>3</v>
          </cell>
          <cell r="J29">
            <v>3</v>
          </cell>
          <cell r="K29">
            <v>2766984</v>
          </cell>
        </row>
        <row r="30">
          <cell r="F30">
            <v>0</v>
          </cell>
          <cell r="G30">
            <v>0</v>
          </cell>
          <cell r="H30">
            <v>314440</v>
          </cell>
          <cell r="I30">
            <v>3</v>
          </cell>
          <cell r="J30">
            <v>3</v>
          </cell>
          <cell r="K30">
            <v>3150617</v>
          </cell>
        </row>
        <row r="31">
          <cell r="F31">
            <v>0</v>
          </cell>
          <cell r="G31">
            <v>0</v>
          </cell>
          <cell r="H31">
            <v>304224</v>
          </cell>
          <cell r="I31">
            <v>2</v>
          </cell>
          <cell r="J31">
            <v>2</v>
          </cell>
          <cell r="K31">
            <v>2245557</v>
          </cell>
        </row>
        <row r="32">
          <cell r="F32">
            <v>0</v>
          </cell>
          <cell r="G32">
            <v>0</v>
          </cell>
          <cell r="H32">
            <v>396172</v>
          </cell>
          <cell r="I32">
            <v>2</v>
          </cell>
          <cell r="J32">
            <v>2</v>
          </cell>
          <cell r="K32">
            <v>2155734</v>
          </cell>
        </row>
        <row r="33">
          <cell r="F33">
            <v>0</v>
          </cell>
          <cell r="G33">
            <v>0</v>
          </cell>
          <cell r="H33">
            <v>71080</v>
          </cell>
          <cell r="I33">
            <v>3</v>
          </cell>
          <cell r="J33">
            <v>3</v>
          </cell>
          <cell r="K33">
            <v>2052813</v>
          </cell>
        </row>
        <row r="34">
          <cell r="F34">
            <v>0</v>
          </cell>
          <cell r="G34">
            <v>0</v>
          </cell>
          <cell r="H34">
            <v>302972</v>
          </cell>
          <cell r="I34">
            <v>2</v>
          </cell>
          <cell r="J34">
            <v>2</v>
          </cell>
          <cell r="K34">
            <v>980852</v>
          </cell>
        </row>
        <row r="35">
          <cell r="F35">
            <v>0</v>
          </cell>
          <cell r="G35">
            <v>0</v>
          </cell>
          <cell r="H35">
            <v>90499</v>
          </cell>
          <cell r="I35">
            <v>2</v>
          </cell>
          <cell r="J35">
            <v>2</v>
          </cell>
          <cell r="K35">
            <v>682736</v>
          </cell>
        </row>
        <row r="36">
          <cell r="F36">
            <v>0</v>
          </cell>
          <cell r="G36">
            <v>0</v>
          </cell>
          <cell r="H36">
            <v>91449</v>
          </cell>
          <cell r="I36">
            <v>3</v>
          </cell>
          <cell r="J36">
            <v>3</v>
          </cell>
          <cell r="K36">
            <v>584124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59000</v>
          </cell>
        </row>
        <row r="41">
          <cell r="F41">
            <v>3</v>
          </cell>
        </row>
        <row r="44">
          <cell r="G44">
            <v>0</v>
          </cell>
          <cell r="H44">
            <v>0</v>
          </cell>
          <cell r="I44">
            <v>125190</v>
          </cell>
        </row>
        <row r="45">
          <cell r="G45">
            <v>0</v>
          </cell>
          <cell r="H45">
            <v>0</v>
          </cell>
          <cell r="I45">
            <v>310930</v>
          </cell>
        </row>
        <row r="46">
          <cell r="G46">
            <v>0</v>
          </cell>
          <cell r="H46">
            <v>0</v>
          </cell>
          <cell r="I46">
            <v>268790</v>
          </cell>
        </row>
        <row r="47">
          <cell r="G47">
            <v>0</v>
          </cell>
          <cell r="H47">
            <v>0</v>
          </cell>
          <cell r="I47">
            <v>1178792</v>
          </cell>
        </row>
        <row r="48">
          <cell r="G48">
            <v>0</v>
          </cell>
          <cell r="H48">
            <v>0</v>
          </cell>
          <cell r="I48">
            <v>200304</v>
          </cell>
        </row>
        <row r="49">
          <cell r="G49">
            <v>0</v>
          </cell>
          <cell r="H49">
            <v>0</v>
          </cell>
          <cell r="I49">
            <v>497488</v>
          </cell>
        </row>
        <row r="50">
          <cell r="G50">
            <v>0</v>
          </cell>
          <cell r="H50">
            <v>0</v>
          </cell>
          <cell r="I50">
            <v>353807</v>
          </cell>
        </row>
        <row r="51">
          <cell r="G51">
            <v>0</v>
          </cell>
          <cell r="H51">
            <v>0</v>
          </cell>
          <cell r="I51">
            <v>1522194</v>
          </cell>
        </row>
        <row r="52">
          <cell r="G52">
            <v>0</v>
          </cell>
          <cell r="H52">
            <v>0</v>
          </cell>
          <cell r="I52">
            <v>260395.203125</v>
          </cell>
        </row>
        <row r="53">
          <cell r="G53">
            <v>0</v>
          </cell>
          <cell r="H53">
            <v>0</v>
          </cell>
          <cell r="I53">
            <v>646734.375</v>
          </cell>
        </row>
        <row r="54">
          <cell r="G54">
            <v>0</v>
          </cell>
          <cell r="H54">
            <v>0</v>
          </cell>
          <cell r="I54">
            <v>412879</v>
          </cell>
        </row>
        <row r="55">
          <cell r="G55">
            <v>0</v>
          </cell>
          <cell r="H55">
            <v>0</v>
          </cell>
          <cell r="I55">
            <v>1735416</v>
          </cell>
        </row>
        <row r="56">
          <cell r="G56">
            <v>0</v>
          </cell>
          <cell r="H56">
            <v>0</v>
          </cell>
          <cell r="I56">
            <v>320486.40625</v>
          </cell>
        </row>
        <row r="57">
          <cell r="G57">
            <v>0</v>
          </cell>
          <cell r="H57">
            <v>0</v>
          </cell>
          <cell r="I57">
            <v>795980.8125</v>
          </cell>
        </row>
        <row r="58">
          <cell r="G58">
            <v>0</v>
          </cell>
          <cell r="H58">
            <v>0</v>
          </cell>
          <cell r="I58">
            <v>475316</v>
          </cell>
        </row>
        <row r="59">
          <cell r="G59">
            <v>0</v>
          </cell>
          <cell r="H59">
            <v>0</v>
          </cell>
          <cell r="I59">
            <v>1977597</v>
          </cell>
        </row>
        <row r="61">
          <cell r="C61" t="str">
            <v>STDataStart</v>
          </cell>
        </row>
        <row r="266">
          <cell r="I266" t="str">
            <v>IntervalDataStart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J96"/>
  <sheetViews>
    <sheetView topLeftCell="A82" workbookViewId="0">
      <selection activeCell="E36" sqref="E36"/>
    </sheetView>
  </sheetViews>
  <sheetFormatPr defaultColWidth="9.140625" defaultRowHeight="15.75"/>
  <cols>
    <col min="1" max="1" width="3" style="46" customWidth="1"/>
    <col min="2" max="2" width="43.28515625" style="46" customWidth="1"/>
    <col min="3" max="3" width="12.5703125" style="46" customWidth="1"/>
    <col min="4" max="4" width="13.85546875" style="46" customWidth="1"/>
    <col min="5" max="5" width="13.28515625" style="46" customWidth="1"/>
    <col min="6" max="6" width="12" style="5" customWidth="1"/>
    <col min="7" max="62" width="9.140625" style="5"/>
    <col min="63" max="16384" width="9.140625" style="46"/>
  </cols>
  <sheetData>
    <row r="1" spans="1:6" s="5" customFormat="1">
      <c r="A1" s="1"/>
      <c r="B1" s="2" t="s">
        <v>6</v>
      </c>
      <c r="C1" s="3"/>
      <c r="D1" s="1"/>
      <c r="E1" s="3"/>
      <c r="F1" s="4" t="s">
        <v>89</v>
      </c>
    </row>
    <row r="2" spans="1:6" s="5" customFormat="1">
      <c r="A2" s="1"/>
      <c r="B2" s="2" t="s">
        <v>7</v>
      </c>
      <c r="C2" s="3"/>
      <c r="D2" s="1"/>
      <c r="E2" s="3"/>
      <c r="F2" s="4" t="s">
        <v>88</v>
      </c>
    </row>
    <row r="3" spans="1:6" s="5" customFormat="1">
      <c r="A3" s="1"/>
      <c r="B3" s="6" t="s">
        <v>16</v>
      </c>
      <c r="C3" s="3"/>
      <c r="D3" s="7"/>
      <c r="E3" s="3"/>
      <c r="F3" s="4" t="s">
        <v>90</v>
      </c>
    </row>
    <row r="4" spans="1:6" s="5" customFormat="1">
      <c r="A4" s="1"/>
      <c r="B4" s="8" t="s">
        <v>92</v>
      </c>
      <c r="C4" s="3"/>
      <c r="D4" s="7"/>
      <c r="E4" s="3"/>
      <c r="F4" s="9"/>
    </row>
    <row r="5" spans="1:6" s="5" customFormat="1">
      <c r="A5" s="1"/>
      <c r="B5" s="10"/>
      <c r="C5" s="11"/>
      <c r="D5" s="12"/>
      <c r="E5" s="12"/>
      <c r="F5" s="13"/>
    </row>
    <row r="6" spans="1:6" s="5" customFormat="1">
      <c r="A6" s="1"/>
      <c r="B6" s="10"/>
      <c r="C6" s="14" t="s">
        <v>6</v>
      </c>
      <c r="D6" s="11" t="s">
        <v>17</v>
      </c>
      <c r="E6" s="12"/>
      <c r="F6" s="15"/>
    </row>
    <row r="7" spans="1:6" s="5" customFormat="1">
      <c r="A7" s="1"/>
      <c r="B7" s="3"/>
      <c r="C7" s="16" t="s">
        <v>1</v>
      </c>
      <c r="D7" s="11" t="s">
        <v>1</v>
      </c>
      <c r="E7" s="16" t="s">
        <v>18</v>
      </c>
      <c r="F7" s="15"/>
    </row>
    <row r="8" spans="1:6" s="5" customFormat="1">
      <c r="A8" s="1"/>
      <c r="B8" s="17" t="s">
        <v>19</v>
      </c>
      <c r="C8" s="17"/>
      <c r="D8" s="18"/>
      <c r="E8" s="19"/>
      <c r="F8" s="20"/>
    </row>
    <row r="9" spans="1:6" s="5" customFormat="1">
      <c r="A9" s="1">
        <v>1</v>
      </c>
      <c r="B9" s="3" t="s">
        <v>20</v>
      </c>
      <c r="C9" s="3"/>
      <c r="D9" s="18"/>
      <c r="E9" s="20">
        <f>+D9-C9</f>
        <v>0</v>
      </c>
      <c r="F9" s="20"/>
    </row>
    <row r="10" spans="1:6" s="5" customFormat="1">
      <c r="A10" s="1">
        <v>2</v>
      </c>
      <c r="B10" s="3" t="s">
        <v>21</v>
      </c>
      <c r="C10" s="3"/>
      <c r="D10" s="18"/>
      <c r="E10" s="20">
        <f t="shared" ref="E10:E12" si="0">+D10-C10</f>
        <v>0</v>
      </c>
      <c r="F10" s="20"/>
    </row>
    <row r="11" spans="1:6" s="5" customFormat="1">
      <c r="A11" s="1">
        <v>3</v>
      </c>
      <c r="B11" s="3" t="s">
        <v>22</v>
      </c>
      <c r="C11" s="3"/>
      <c r="D11" s="18"/>
      <c r="E11" s="20">
        <f t="shared" si="0"/>
        <v>0</v>
      </c>
      <c r="F11" s="20"/>
    </row>
    <row r="12" spans="1:6" s="5" customFormat="1">
      <c r="A12" s="1">
        <v>4</v>
      </c>
      <c r="B12" s="3" t="s">
        <v>23</v>
      </c>
      <c r="C12" s="18"/>
      <c r="D12" s="18"/>
      <c r="E12" s="20">
        <f t="shared" si="0"/>
        <v>0</v>
      </c>
      <c r="F12" s="21"/>
    </row>
    <row r="13" spans="1:6" s="5" customFormat="1">
      <c r="A13" s="1">
        <v>5</v>
      </c>
      <c r="B13" s="17" t="s">
        <v>24</v>
      </c>
      <c r="C13" s="22">
        <f>SUM(C9:C12)</f>
        <v>0</v>
      </c>
      <c r="D13" s="22">
        <f>SUM(D9:D12)</f>
        <v>0</v>
      </c>
      <c r="E13" s="22">
        <f>SUM(E9:E12)</f>
        <v>0</v>
      </c>
      <c r="F13" s="20"/>
    </row>
    <row r="14" spans="1:6" s="5" customFormat="1">
      <c r="A14" s="1">
        <v>6</v>
      </c>
      <c r="B14" s="3"/>
      <c r="C14" s="3"/>
      <c r="D14" s="18"/>
      <c r="E14" s="20"/>
      <c r="F14" s="20"/>
    </row>
    <row r="15" spans="1:6" s="5" customFormat="1">
      <c r="A15" s="1">
        <v>7</v>
      </c>
      <c r="B15" s="17" t="s">
        <v>25</v>
      </c>
      <c r="C15" s="17"/>
      <c r="D15" s="18"/>
      <c r="E15" s="20"/>
      <c r="F15" s="20"/>
    </row>
    <row r="16" spans="1:6" s="5" customFormat="1">
      <c r="A16" s="1">
        <v>8</v>
      </c>
      <c r="B16" s="3" t="s">
        <v>26</v>
      </c>
      <c r="C16" s="3"/>
      <c r="D16" s="18"/>
      <c r="E16" s="20">
        <f>+D16-C16</f>
        <v>0</v>
      </c>
      <c r="F16" s="20"/>
    </row>
    <row r="17" spans="1:6" s="5" customFormat="1">
      <c r="A17" s="1">
        <v>9</v>
      </c>
      <c r="B17" s="3" t="s">
        <v>27</v>
      </c>
      <c r="C17" s="3"/>
      <c r="D17" s="18"/>
      <c r="E17" s="20">
        <f t="shared" ref="E17:E25" si="1">+D17-C17</f>
        <v>0</v>
      </c>
      <c r="F17" s="20"/>
    </row>
    <row r="18" spans="1:6" s="5" customFormat="1">
      <c r="A18" s="1">
        <v>10</v>
      </c>
      <c r="B18" s="3" t="s">
        <v>28</v>
      </c>
      <c r="C18" s="18"/>
      <c r="D18" s="18"/>
      <c r="E18" s="20">
        <f t="shared" si="1"/>
        <v>0</v>
      </c>
      <c r="F18" s="20"/>
    </row>
    <row r="19" spans="1:6" s="5" customFormat="1">
      <c r="A19" s="1">
        <v>11</v>
      </c>
      <c r="B19" s="3" t="s">
        <v>29</v>
      </c>
      <c r="C19" s="3"/>
      <c r="D19" s="23"/>
      <c r="E19" s="20">
        <f t="shared" si="1"/>
        <v>0</v>
      </c>
      <c r="F19" s="20"/>
    </row>
    <row r="20" spans="1:6" s="5" customFormat="1">
      <c r="A20" s="1">
        <v>12</v>
      </c>
      <c r="B20" s="3" t="s">
        <v>30</v>
      </c>
      <c r="C20" s="3"/>
      <c r="D20" s="18"/>
      <c r="E20" s="20">
        <f t="shared" si="1"/>
        <v>0</v>
      </c>
      <c r="F20" s="20"/>
    </row>
    <row r="21" spans="1:6" s="5" customFormat="1">
      <c r="A21" s="1">
        <v>13</v>
      </c>
      <c r="B21" s="3" t="s">
        <v>31</v>
      </c>
      <c r="C21" s="3"/>
      <c r="D21" s="18"/>
      <c r="E21" s="20">
        <f t="shared" si="1"/>
        <v>0</v>
      </c>
      <c r="F21" s="20"/>
    </row>
    <row r="22" spans="1:6" s="5" customFormat="1">
      <c r="A22" s="1">
        <v>14</v>
      </c>
      <c r="B22" s="3" t="s">
        <v>32</v>
      </c>
      <c r="C22" s="3"/>
      <c r="D22" s="18"/>
      <c r="E22" s="20">
        <f t="shared" si="1"/>
        <v>0</v>
      </c>
      <c r="F22" s="20"/>
    </row>
    <row r="23" spans="1:6" s="5" customFormat="1">
      <c r="A23" s="1">
        <v>15</v>
      </c>
      <c r="B23" s="3" t="s">
        <v>33</v>
      </c>
      <c r="C23" s="3"/>
      <c r="D23" s="18"/>
      <c r="E23" s="20">
        <f t="shared" si="1"/>
        <v>0</v>
      </c>
      <c r="F23" s="20"/>
    </row>
    <row r="24" spans="1:6" s="5" customFormat="1">
      <c r="A24" s="1">
        <v>16</v>
      </c>
      <c r="B24" s="3" t="s">
        <v>34</v>
      </c>
      <c r="C24" s="3"/>
      <c r="D24" s="18"/>
      <c r="E24" s="20">
        <f t="shared" si="1"/>
        <v>0</v>
      </c>
      <c r="F24" s="20"/>
    </row>
    <row r="25" spans="1:6" s="5" customFormat="1">
      <c r="A25" s="1">
        <v>17</v>
      </c>
      <c r="B25" s="3" t="s">
        <v>35</v>
      </c>
      <c r="C25" s="18"/>
      <c r="D25" s="18"/>
      <c r="E25" s="20">
        <f t="shared" si="1"/>
        <v>0</v>
      </c>
      <c r="F25" s="21"/>
    </row>
    <row r="26" spans="1:6" s="5" customFormat="1">
      <c r="A26" s="1">
        <v>18</v>
      </c>
      <c r="B26" s="24" t="s">
        <v>36</v>
      </c>
      <c r="C26" s="25">
        <f>SUM(C16:C25)</f>
        <v>0</v>
      </c>
      <c r="D26" s="25">
        <f>SUM(D16:D25)</f>
        <v>0</v>
      </c>
      <c r="E26" s="25">
        <f>SUM(E16:E25)</f>
        <v>0</v>
      </c>
      <c r="F26" s="21"/>
    </row>
    <row r="27" spans="1:6" s="5" customFormat="1">
      <c r="A27" s="1"/>
      <c r="B27" s="17"/>
      <c r="C27" s="17"/>
      <c r="D27" s="21"/>
      <c r="E27" s="21"/>
      <c r="F27" s="20"/>
    </row>
    <row r="28" spans="1:6" s="5" customFormat="1">
      <c r="A28" s="1">
        <v>19</v>
      </c>
      <c r="B28" s="3" t="s">
        <v>2</v>
      </c>
      <c r="C28" s="26"/>
      <c r="D28" s="18"/>
      <c r="E28" s="20">
        <f>+D28-C28</f>
        <v>0</v>
      </c>
      <c r="F28" s="20"/>
    </row>
    <row r="29" spans="1:6" s="5" customFormat="1">
      <c r="A29" s="1">
        <v>20</v>
      </c>
      <c r="B29" s="3" t="s">
        <v>3</v>
      </c>
      <c r="C29" s="26"/>
      <c r="D29" s="18"/>
      <c r="E29" s="20">
        <f t="shared" ref="E29:E35" si="2">+D29-C29</f>
        <v>0</v>
      </c>
      <c r="F29" s="20"/>
    </row>
    <row r="30" spans="1:6" s="5" customFormat="1">
      <c r="A30" s="1">
        <v>21</v>
      </c>
      <c r="B30" s="3" t="s">
        <v>37</v>
      </c>
      <c r="C30" s="3"/>
      <c r="D30" s="18"/>
      <c r="E30" s="20">
        <f t="shared" si="2"/>
        <v>0</v>
      </c>
      <c r="F30" s="20"/>
    </row>
    <row r="31" spans="1:6" s="5" customFormat="1">
      <c r="A31" s="1">
        <v>22</v>
      </c>
      <c r="B31" s="3" t="s">
        <v>38</v>
      </c>
      <c r="C31" s="18">
        <f>C82</f>
        <v>0</v>
      </c>
      <c r="D31" s="18">
        <f>D82</f>
        <v>0</v>
      </c>
      <c r="E31" s="20">
        <f t="shared" si="2"/>
        <v>0</v>
      </c>
      <c r="F31" s="20"/>
    </row>
    <row r="32" spans="1:6" s="5" customFormat="1">
      <c r="A32" s="1">
        <v>23</v>
      </c>
      <c r="B32" s="3" t="s">
        <v>39</v>
      </c>
      <c r="C32" s="18">
        <f>C79</f>
        <v>0</v>
      </c>
      <c r="D32" s="18">
        <f>D79</f>
        <v>0</v>
      </c>
      <c r="E32" s="20">
        <f t="shared" si="2"/>
        <v>0</v>
      </c>
      <c r="F32" s="20"/>
    </row>
    <row r="33" spans="1:6" s="5" customFormat="1">
      <c r="A33" s="1">
        <v>24</v>
      </c>
      <c r="B33" s="3" t="s">
        <v>40</v>
      </c>
      <c r="C33" s="18"/>
      <c r="D33" s="18"/>
      <c r="E33" s="20">
        <f t="shared" si="2"/>
        <v>0</v>
      </c>
      <c r="F33" s="20"/>
    </row>
    <row r="34" spans="1:6" s="5" customFormat="1">
      <c r="A34" s="1">
        <v>25</v>
      </c>
      <c r="B34" s="3" t="s">
        <v>41</v>
      </c>
      <c r="C34" s="3"/>
      <c r="D34" s="18"/>
      <c r="E34" s="20">
        <f t="shared" si="2"/>
        <v>0</v>
      </c>
      <c r="F34" s="20"/>
    </row>
    <row r="35" spans="1:6" s="5" customFormat="1">
      <c r="A35" s="1">
        <v>26</v>
      </c>
      <c r="B35" s="3" t="s">
        <v>42</v>
      </c>
      <c r="C35" s="18"/>
      <c r="D35" s="18"/>
      <c r="E35" s="20">
        <f t="shared" si="2"/>
        <v>0</v>
      </c>
      <c r="F35" s="20"/>
    </row>
    <row r="36" spans="1:6" s="5" customFormat="1">
      <c r="A36" s="1">
        <v>27</v>
      </c>
      <c r="B36" s="17" t="s">
        <v>43</v>
      </c>
      <c r="C36" s="27">
        <f>SUM(C26:C35)</f>
        <v>0</v>
      </c>
      <c r="D36" s="27">
        <f>SUM(D26:D35)</f>
        <v>0</v>
      </c>
      <c r="E36" s="27">
        <f>SUM(E26:E35)</f>
        <v>0</v>
      </c>
      <c r="F36" s="20"/>
    </row>
    <row r="37" spans="1:6" s="5" customFormat="1">
      <c r="A37" s="1">
        <v>28</v>
      </c>
      <c r="B37" s="3"/>
      <c r="C37" s="18"/>
      <c r="D37" s="18"/>
      <c r="E37" s="18"/>
      <c r="F37" s="21"/>
    </row>
    <row r="38" spans="1:6" s="5" customFormat="1" ht="16.5" thickBot="1">
      <c r="A38" s="1">
        <v>29</v>
      </c>
      <c r="B38" s="28" t="s">
        <v>44</v>
      </c>
      <c r="C38" s="29">
        <f>C13-C36</f>
        <v>0</v>
      </c>
      <c r="D38" s="29">
        <f>D13-D36</f>
        <v>0</v>
      </c>
      <c r="E38" s="29">
        <f>E13-E36</f>
        <v>0</v>
      </c>
      <c r="F38" s="20"/>
    </row>
    <row r="39" spans="1:6" s="5" customFormat="1" ht="16.5" thickTop="1">
      <c r="A39" s="1">
        <v>30</v>
      </c>
      <c r="B39" s="3"/>
      <c r="C39" s="3"/>
      <c r="D39" s="18"/>
      <c r="E39" s="20"/>
      <c r="F39" s="20"/>
    </row>
    <row r="40" spans="1:6" s="5" customFormat="1">
      <c r="A40" s="1">
        <v>31</v>
      </c>
      <c r="B40" s="17" t="s">
        <v>45</v>
      </c>
      <c r="C40" s="30"/>
      <c r="D40" s="18"/>
      <c r="E40" s="20"/>
      <c r="F40" s="20"/>
    </row>
    <row r="41" spans="1:6" s="5" customFormat="1">
      <c r="A41" s="1">
        <v>32</v>
      </c>
      <c r="B41" s="3" t="s">
        <v>46</v>
      </c>
      <c r="C41" s="26"/>
      <c r="D41" s="20"/>
      <c r="E41" s="20">
        <f t="shared" ref="E41:E51" si="3">+D41-C41</f>
        <v>0</v>
      </c>
      <c r="F41" s="20"/>
    </row>
    <row r="42" spans="1:6" s="5" customFormat="1">
      <c r="A42" s="1">
        <v>33</v>
      </c>
      <c r="B42" s="3" t="s">
        <v>47</v>
      </c>
      <c r="C42" s="26"/>
      <c r="D42" s="20"/>
      <c r="E42" s="20">
        <f t="shared" si="3"/>
        <v>0</v>
      </c>
      <c r="F42" s="20"/>
    </row>
    <row r="43" spans="1:6" s="5" customFormat="1">
      <c r="A43" s="1">
        <v>34</v>
      </c>
      <c r="B43" s="3" t="s">
        <v>48</v>
      </c>
      <c r="C43" s="26"/>
      <c r="D43" s="20"/>
      <c r="E43" s="20">
        <f t="shared" si="3"/>
        <v>0</v>
      </c>
      <c r="F43" s="20"/>
    </row>
    <row r="44" spans="1:6" s="5" customFormat="1">
      <c r="A44" s="1">
        <v>35</v>
      </c>
      <c r="B44" s="3" t="s">
        <v>49</v>
      </c>
      <c r="C44" s="26"/>
      <c r="D44" s="20"/>
      <c r="E44" s="20">
        <f t="shared" si="3"/>
        <v>0</v>
      </c>
      <c r="F44" s="20"/>
    </row>
    <row r="45" spans="1:6" s="5" customFormat="1">
      <c r="A45" s="1">
        <v>36</v>
      </c>
      <c r="B45" s="3" t="s">
        <v>50</v>
      </c>
      <c r="C45" s="26"/>
      <c r="D45" s="20"/>
      <c r="E45" s="20">
        <f t="shared" si="3"/>
        <v>0</v>
      </c>
      <c r="F45" s="20"/>
    </row>
    <row r="46" spans="1:6" s="5" customFormat="1">
      <c r="A46" s="1">
        <v>37</v>
      </c>
      <c r="B46" s="3" t="s">
        <v>51</v>
      </c>
      <c r="C46" s="26"/>
      <c r="D46" s="20"/>
      <c r="E46" s="20">
        <f t="shared" si="3"/>
        <v>0</v>
      </c>
      <c r="F46" s="20"/>
    </row>
    <row r="47" spans="1:6" s="5" customFormat="1">
      <c r="A47" s="1">
        <v>38</v>
      </c>
      <c r="B47" s="3" t="s">
        <v>52</v>
      </c>
      <c r="C47" s="26"/>
      <c r="D47" s="18"/>
      <c r="E47" s="20">
        <f t="shared" si="3"/>
        <v>0</v>
      </c>
      <c r="F47" s="20"/>
    </row>
    <row r="48" spans="1:6" s="5" customFormat="1">
      <c r="A48" s="1">
        <v>39</v>
      </c>
      <c r="B48" s="3" t="s">
        <v>53</v>
      </c>
      <c r="C48" s="26"/>
      <c r="D48" s="18"/>
      <c r="E48" s="20">
        <f t="shared" si="3"/>
        <v>0</v>
      </c>
      <c r="F48" s="20"/>
    </row>
    <row r="49" spans="1:6" s="5" customFormat="1">
      <c r="A49" s="1">
        <v>40</v>
      </c>
      <c r="B49" s="3" t="s">
        <v>54</v>
      </c>
      <c r="C49" s="26"/>
      <c r="D49" s="18"/>
      <c r="E49" s="20">
        <f t="shared" si="3"/>
        <v>0</v>
      </c>
      <c r="F49" s="20"/>
    </row>
    <row r="50" spans="1:6" s="5" customFormat="1">
      <c r="A50" s="1">
        <v>41</v>
      </c>
      <c r="B50" s="3" t="s">
        <v>55</v>
      </c>
      <c r="C50" s="26"/>
      <c r="D50" s="18"/>
      <c r="E50" s="20">
        <f t="shared" si="3"/>
        <v>0</v>
      </c>
      <c r="F50" s="20"/>
    </row>
    <row r="51" spans="1:6" s="5" customFormat="1">
      <c r="A51" s="1">
        <v>42</v>
      </c>
      <c r="B51" s="3" t="s">
        <v>56</v>
      </c>
      <c r="C51" s="31"/>
      <c r="D51" s="18"/>
      <c r="E51" s="20">
        <f t="shared" si="3"/>
        <v>0</v>
      </c>
      <c r="F51" s="20"/>
    </row>
    <row r="52" spans="1:6" s="5" customFormat="1">
      <c r="A52" s="1">
        <v>43</v>
      </c>
      <c r="B52" s="17" t="s">
        <v>57</v>
      </c>
      <c r="C52" s="32">
        <f>SUM(C41:C51)</f>
        <v>0</v>
      </c>
      <c r="D52" s="27">
        <f>SUM(D41:D51)</f>
        <v>0</v>
      </c>
      <c r="E52" s="27">
        <f>SUM(E41:E51)</f>
        <v>0</v>
      </c>
      <c r="F52" s="20"/>
    </row>
    <row r="53" spans="1:6" s="5" customFormat="1">
      <c r="A53" s="1">
        <v>44</v>
      </c>
      <c r="B53" s="3"/>
      <c r="C53" s="26"/>
      <c r="D53" s="18"/>
      <c r="E53" s="20"/>
      <c r="F53" s="20"/>
    </row>
    <row r="54" spans="1:6" s="5" customFormat="1">
      <c r="A54" s="1">
        <v>45</v>
      </c>
      <c r="B54" s="17" t="s">
        <v>58</v>
      </c>
      <c r="C54" s="30"/>
      <c r="D54" s="18"/>
      <c r="E54" s="20"/>
      <c r="F54" s="20"/>
    </row>
    <row r="55" spans="1:6" s="5" customFormat="1">
      <c r="A55" s="1">
        <v>46</v>
      </c>
      <c r="B55" s="3" t="s">
        <v>59</v>
      </c>
      <c r="C55" s="26"/>
      <c r="D55" s="18"/>
      <c r="E55" s="20">
        <f t="shared" ref="E55:E62" si="4">+D55-C55</f>
        <v>0</v>
      </c>
      <c r="F55" s="20"/>
    </row>
    <row r="56" spans="1:6" s="5" customFormat="1">
      <c r="A56" s="1">
        <v>47</v>
      </c>
      <c r="B56" s="3" t="s">
        <v>60</v>
      </c>
      <c r="C56" s="26"/>
      <c r="D56" s="18"/>
      <c r="E56" s="20">
        <f t="shared" si="4"/>
        <v>0</v>
      </c>
      <c r="F56" s="20"/>
    </row>
    <row r="57" spans="1:6" s="5" customFormat="1">
      <c r="A57" s="1">
        <v>48</v>
      </c>
      <c r="B57" s="3" t="s">
        <v>10</v>
      </c>
      <c r="C57" s="26"/>
      <c r="D57" s="18">
        <f>+'Adj Page 2 '!E31</f>
        <v>14463670</v>
      </c>
      <c r="E57" s="20">
        <f t="shared" si="4"/>
        <v>14463670</v>
      </c>
      <c r="F57" s="20"/>
    </row>
    <row r="58" spans="1:6" s="5" customFormat="1">
      <c r="A58" s="1">
        <v>49</v>
      </c>
      <c r="B58" s="3" t="s">
        <v>61</v>
      </c>
      <c r="C58" s="26"/>
      <c r="D58" s="18"/>
      <c r="E58" s="20">
        <f t="shared" si="4"/>
        <v>0</v>
      </c>
      <c r="F58" s="20"/>
    </row>
    <row r="59" spans="1:6" s="5" customFormat="1">
      <c r="A59" s="1">
        <v>50</v>
      </c>
      <c r="B59" s="3" t="s">
        <v>62</v>
      </c>
      <c r="C59" s="26"/>
      <c r="D59" s="18"/>
      <c r="E59" s="20">
        <f t="shared" si="4"/>
        <v>0</v>
      </c>
      <c r="F59" s="20"/>
    </row>
    <row r="60" spans="1:6" s="5" customFormat="1">
      <c r="A60" s="1">
        <v>51</v>
      </c>
      <c r="B60" s="3" t="s">
        <v>63</v>
      </c>
      <c r="C60" s="26"/>
      <c r="D60" s="18"/>
      <c r="E60" s="20">
        <f t="shared" si="4"/>
        <v>0</v>
      </c>
      <c r="F60" s="20"/>
    </row>
    <row r="61" spans="1:6" s="5" customFormat="1">
      <c r="A61" s="1">
        <v>52</v>
      </c>
      <c r="B61" s="3" t="s">
        <v>64</v>
      </c>
      <c r="C61" s="26"/>
      <c r="D61" s="18"/>
      <c r="E61" s="20">
        <f t="shared" si="4"/>
        <v>0</v>
      </c>
      <c r="F61" s="20"/>
    </row>
    <row r="62" spans="1:6" s="5" customFormat="1">
      <c r="A62" s="1">
        <v>53</v>
      </c>
      <c r="B62" s="3"/>
      <c r="C62" s="31"/>
      <c r="D62" s="18"/>
      <c r="E62" s="20">
        <f t="shared" si="4"/>
        <v>0</v>
      </c>
      <c r="F62" s="20"/>
    </row>
    <row r="63" spans="1:6" s="5" customFormat="1">
      <c r="A63" s="1">
        <v>54</v>
      </c>
      <c r="B63" s="17" t="s">
        <v>65</v>
      </c>
      <c r="C63" s="32">
        <f>SUM(C55:C62)</f>
        <v>0</v>
      </c>
      <c r="D63" s="27">
        <f>SUM(D55:D62)</f>
        <v>14463670</v>
      </c>
      <c r="E63" s="27">
        <f>SUM(E55:E62)</f>
        <v>14463670</v>
      </c>
      <c r="F63" s="20"/>
    </row>
    <row r="64" spans="1:6" s="5" customFormat="1">
      <c r="A64" s="1">
        <v>55</v>
      </c>
      <c r="B64" s="3"/>
      <c r="C64" s="26"/>
      <c r="D64" s="18"/>
      <c r="E64" s="18"/>
      <c r="F64" s="21"/>
    </row>
    <row r="65" spans="1:6" s="5" customFormat="1">
      <c r="A65" s="1">
        <v>56</v>
      </c>
      <c r="B65" s="24" t="s">
        <v>66</v>
      </c>
      <c r="C65" s="33">
        <f>C52+C63</f>
        <v>0</v>
      </c>
      <c r="D65" s="34">
        <f>D52+D63</f>
        <v>14463670</v>
      </c>
      <c r="E65" s="34">
        <f>+D65-C65</f>
        <v>14463670</v>
      </c>
      <c r="F65" s="35"/>
    </row>
    <row r="66" spans="1:6" s="5" customFormat="1">
      <c r="A66" s="1">
        <v>57</v>
      </c>
      <c r="B66" s="3"/>
      <c r="C66" s="26"/>
      <c r="D66" s="26"/>
      <c r="E66" s="26"/>
      <c r="F66" s="35"/>
    </row>
    <row r="67" spans="1:6" s="5" customFormat="1" ht="16.5" thickBot="1">
      <c r="A67" s="1">
        <v>58</v>
      </c>
      <c r="B67" s="36" t="s">
        <v>67</v>
      </c>
      <c r="C67" s="37">
        <f>ROUND((-C38+(C65*C83))/C84,0)</f>
        <v>0</v>
      </c>
      <c r="D67" s="37">
        <f>ROUND((-D38+(D65*D83))/D84,0)</f>
        <v>1745310</v>
      </c>
      <c r="E67" s="34">
        <f>+D67-C67</f>
        <v>1745310</v>
      </c>
      <c r="F67" s="35"/>
    </row>
    <row r="68" spans="1:6" s="5" customFormat="1">
      <c r="A68" s="1">
        <v>60</v>
      </c>
      <c r="B68" s="3" t="s">
        <v>68</v>
      </c>
      <c r="C68" s="3"/>
      <c r="D68" s="1"/>
      <c r="E68" s="3"/>
      <c r="F68" s="38"/>
    </row>
    <row r="69" spans="1:6" s="5" customFormat="1">
      <c r="A69" s="1">
        <v>61</v>
      </c>
      <c r="B69" s="3" t="s">
        <v>69</v>
      </c>
      <c r="C69" s="3"/>
      <c r="D69" s="1"/>
      <c r="E69" s="3"/>
      <c r="F69" s="38"/>
    </row>
    <row r="70" spans="1:6" s="5" customFormat="1">
      <c r="A70" s="1">
        <v>62</v>
      </c>
      <c r="B70" s="3"/>
      <c r="C70" s="3"/>
      <c r="D70" s="1"/>
      <c r="E70" s="3"/>
      <c r="F70" s="20"/>
    </row>
    <row r="71" spans="1:6" s="5" customFormat="1">
      <c r="A71" s="1">
        <v>63</v>
      </c>
      <c r="B71" s="3" t="s">
        <v>70</v>
      </c>
      <c r="C71" s="18">
        <f>C13-C26-C28-C29-C30-C35</f>
        <v>0</v>
      </c>
      <c r="D71" s="18">
        <f>D13-D26-D28-D29-D30-D35</f>
        <v>0</v>
      </c>
      <c r="E71" s="34">
        <f>+D71-C71</f>
        <v>0</v>
      </c>
      <c r="F71" s="20"/>
    </row>
    <row r="72" spans="1:6" s="5" customFormat="1">
      <c r="A72" s="1">
        <v>64</v>
      </c>
      <c r="B72" s="3" t="s">
        <v>71</v>
      </c>
      <c r="C72" s="18"/>
      <c r="D72" s="18"/>
      <c r="E72" s="18"/>
      <c r="F72" s="20"/>
    </row>
    <row r="73" spans="1:6" s="5" customFormat="1">
      <c r="A73" s="1">
        <v>65</v>
      </c>
      <c r="B73" s="3" t="s">
        <v>72</v>
      </c>
      <c r="C73" s="18"/>
      <c r="D73" s="18"/>
      <c r="E73" s="18"/>
      <c r="F73" s="20"/>
    </row>
    <row r="74" spans="1:6" s="5" customFormat="1">
      <c r="A74" s="1">
        <v>66</v>
      </c>
      <c r="B74" s="3" t="s">
        <v>73</v>
      </c>
      <c r="C74" s="18"/>
      <c r="D74" s="18"/>
      <c r="E74" s="18"/>
      <c r="F74" s="20"/>
    </row>
    <row r="75" spans="1:6" s="5" customFormat="1">
      <c r="A75" s="1">
        <v>67</v>
      </c>
      <c r="B75" s="3" t="s">
        <v>74</v>
      </c>
      <c r="C75" s="18"/>
      <c r="D75" s="18"/>
      <c r="E75" s="34">
        <f t="shared" ref="E75:E76" si="5">+D75-C75</f>
        <v>0</v>
      </c>
      <c r="F75" s="20"/>
    </row>
    <row r="76" spans="1:6" s="5" customFormat="1">
      <c r="A76" s="1">
        <v>68</v>
      </c>
      <c r="B76" s="3" t="s">
        <v>75</v>
      </c>
      <c r="C76" s="39"/>
      <c r="D76" s="39"/>
      <c r="E76" s="40">
        <f t="shared" si="5"/>
        <v>0</v>
      </c>
      <c r="F76" s="20"/>
    </row>
    <row r="77" spans="1:6" s="5" customFormat="1">
      <c r="A77" s="1">
        <v>69</v>
      </c>
      <c r="B77" s="3"/>
      <c r="C77" s="18"/>
      <c r="D77" s="18"/>
      <c r="E77" s="18"/>
      <c r="F77" s="41"/>
    </row>
    <row r="78" spans="1:6" s="5" customFormat="1">
      <c r="A78" s="1">
        <v>70</v>
      </c>
      <c r="B78" s="3" t="s">
        <v>76</v>
      </c>
      <c r="C78" s="42">
        <f>C71-C72-C73-C74+C75-C76</f>
        <v>0</v>
      </c>
      <c r="D78" s="42">
        <f>D71-D72-D73-D74+D75-D76</f>
        <v>0</v>
      </c>
      <c r="E78" s="42">
        <f>+D78-C78</f>
        <v>0</v>
      </c>
      <c r="F78" s="20"/>
    </row>
    <row r="79" spans="1:6" s="5" customFormat="1">
      <c r="A79" s="1">
        <v>71</v>
      </c>
      <c r="B79" s="3" t="s">
        <v>77</v>
      </c>
      <c r="C79" s="18">
        <f>C78*$D$86</f>
        <v>0</v>
      </c>
      <c r="D79" s="18">
        <f>D78*$D$86</f>
        <v>0</v>
      </c>
      <c r="E79" s="42">
        <f>+D79-C79</f>
        <v>0</v>
      </c>
      <c r="F79" s="20"/>
    </row>
    <row r="80" spans="1:6" s="5" customFormat="1">
      <c r="A80" s="1">
        <v>72</v>
      </c>
      <c r="B80" s="3" t="s">
        <v>78</v>
      </c>
      <c r="C80" s="27">
        <f>C78-C79</f>
        <v>0</v>
      </c>
      <c r="D80" s="27">
        <f>D78-D79</f>
        <v>0</v>
      </c>
      <c r="E80" s="27">
        <f>E78-E79</f>
        <v>0</v>
      </c>
      <c r="F80" s="20"/>
    </row>
    <row r="81" spans="1:6" s="5" customFormat="1">
      <c r="A81" s="1">
        <v>73</v>
      </c>
      <c r="B81" s="3" t="s">
        <v>79</v>
      </c>
      <c r="C81" s="18"/>
      <c r="D81" s="18"/>
      <c r="E81" s="18"/>
      <c r="F81" s="20"/>
    </row>
    <row r="82" spans="1:6" s="5" customFormat="1" ht="16.5" thickBot="1">
      <c r="A82" s="1">
        <v>74</v>
      </c>
      <c r="B82" s="3" t="s">
        <v>80</v>
      </c>
      <c r="C82" s="43">
        <f>C80*$D$85+C81</f>
        <v>0</v>
      </c>
      <c r="D82" s="43">
        <f>D80*$D$85+D81</f>
        <v>0</v>
      </c>
      <c r="E82" s="43">
        <f>+D82-C82</f>
        <v>0</v>
      </c>
      <c r="F82" s="9"/>
    </row>
    <row r="83" spans="1:6" s="5" customFormat="1" ht="16.5" thickTop="1">
      <c r="A83" s="1"/>
      <c r="B83" s="44" t="s">
        <v>81</v>
      </c>
      <c r="C83" s="45">
        <v>8.3400000000000002E-2</v>
      </c>
      <c r="D83" s="45">
        <v>7.4800000000000005E-2</v>
      </c>
      <c r="E83" s="45"/>
    </row>
    <row r="84" spans="1:6" s="5" customFormat="1">
      <c r="A84" s="1"/>
      <c r="B84" s="44" t="s">
        <v>82</v>
      </c>
      <c r="C84" s="44">
        <v>0.61987999999999999</v>
      </c>
      <c r="D84" s="44">
        <v>0.61987999999999999</v>
      </c>
      <c r="E84" s="44"/>
    </row>
    <row r="85" spans="1:6" s="5" customFormat="1">
      <c r="A85" s="1"/>
      <c r="B85" s="44" t="s">
        <v>83</v>
      </c>
      <c r="C85" s="44">
        <v>0.35</v>
      </c>
      <c r="D85" s="44">
        <v>0.35</v>
      </c>
      <c r="E85" s="44"/>
    </row>
    <row r="86" spans="1:6" s="5" customFormat="1">
      <c r="A86" s="1"/>
      <c r="B86" s="44" t="s">
        <v>84</v>
      </c>
      <c r="C86" s="44"/>
      <c r="D86" s="44"/>
      <c r="E86" s="46"/>
    </row>
    <row r="87" spans="1:6" s="5" customFormat="1">
      <c r="A87" s="1"/>
      <c r="B87" s="46"/>
      <c r="C87" s="46"/>
      <c r="D87" s="46"/>
      <c r="E87" s="46"/>
    </row>
    <row r="88" spans="1:6" s="5" customFormat="1">
      <c r="A88" s="1"/>
      <c r="B88" s="46"/>
      <c r="C88" s="46"/>
      <c r="D88" s="46"/>
      <c r="E88" s="46"/>
    </row>
    <row r="89" spans="1:6" s="5" customFormat="1">
      <c r="A89" s="1"/>
      <c r="B89" s="46"/>
      <c r="C89" s="46"/>
      <c r="D89" s="46"/>
      <c r="E89" s="46"/>
    </row>
    <row r="90" spans="1:6" s="5" customFormat="1">
      <c r="A90" s="1"/>
      <c r="B90" s="46"/>
      <c r="C90" s="46"/>
      <c r="D90" s="46"/>
      <c r="E90" s="46"/>
    </row>
    <row r="91" spans="1:6" s="5" customFormat="1">
      <c r="A91" s="1"/>
      <c r="B91" s="46"/>
      <c r="C91" s="46"/>
      <c r="D91" s="46"/>
      <c r="E91" s="46"/>
    </row>
    <row r="92" spans="1:6" s="5" customFormat="1">
      <c r="A92" s="1"/>
      <c r="B92" s="17"/>
      <c r="C92" s="18"/>
      <c r="D92" s="18"/>
      <c r="E92" s="18"/>
      <c r="F92" s="20"/>
    </row>
    <row r="93" spans="1:6" s="5" customFormat="1">
      <c r="A93" s="1"/>
      <c r="B93" s="3"/>
      <c r="C93" s="42"/>
      <c r="D93" s="18"/>
      <c r="E93" s="18"/>
      <c r="F93" s="20"/>
    </row>
    <row r="94" spans="1:6" s="5" customFormat="1">
      <c r="A94" s="1"/>
      <c r="B94" s="1"/>
      <c r="C94" s="1"/>
      <c r="D94" s="1"/>
      <c r="E94" s="1"/>
      <c r="F94" s="9"/>
    </row>
    <row r="95" spans="1:6" s="5" customFormat="1">
      <c r="A95" s="1"/>
      <c r="B95" s="1"/>
      <c r="C95" s="1"/>
      <c r="D95" s="1"/>
      <c r="E95" s="1"/>
      <c r="F95" s="9"/>
    </row>
    <row r="96" spans="1:6" s="5" customFormat="1">
      <c r="A96" s="1"/>
      <c r="B96" s="1"/>
      <c r="C96" s="1"/>
      <c r="D96" s="1"/>
      <c r="E96" s="1"/>
      <c r="F96" s="9"/>
    </row>
  </sheetData>
  <pageMargins left="0.7" right="0.7" top="0.5" bottom="0.2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9"/>
  <sheetViews>
    <sheetView tabSelected="1" topLeftCell="C1" workbookViewId="0">
      <selection activeCell="E5" sqref="E5"/>
    </sheetView>
  </sheetViews>
  <sheetFormatPr defaultRowHeight="15.75"/>
  <cols>
    <col min="1" max="1" width="4.28515625" style="48" customWidth="1"/>
    <col min="2" max="2" width="33" style="48" customWidth="1"/>
    <col min="3" max="3" width="16.140625" style="48" customWidth="1"/>
    <col min="4" max="4" width="27.85546875" style="48" customWidth="1"/>
    <col min="5" max="5" width="24.5703125" style="48" customWidth="1"/>
    <col min="6" max="6" width="6.85546875" style="48" customWidth="1"/>
    <col min="7" max="16384" width="9.140625" style="48"/>
  </cols>
  <sheetData>
    <row r="1" spans="1:6">
      <c r="A1" s="47" t="s">
        <v>6</v>
      </c>
      <c r="F1" s="4" t="s">
        <v>89</v>
      </c>
    </row>
    <row r="2" spans="1:6">
      <c r="A2" s="47" t="s">
        <v>7</v>
      </c>
      <c r="F2" s="4" t="s">
        <v>88</v>
      </c>
    </row>
    <row r="3" spans="1:6">
      <c r="A3" s="47" t="s">
        <v>16</v>
      </c>
      <c r="F3" s="4" t="s">
        <v>95</v>
      </c>
    </row>
    <row r="4" spans="1:6">
      <c r="A4" s="47" t="s">
        <v>91</v>
      </c>
    </row>
    <row r="5" spans="1:6">
      <c r="A5" s="47" t="s">
        <v>8</v>
      </c>
    </row>
    <row r="8" spans="1:6" ht="16.5" thickBot="1"/>
    <row r="9" spans="1:6">
      <c r="B9" s="49" t="s">
        <v>0</v>
      </c>
      <c r="C9" s="50"/>
      <c r="D9" s="51" t="s">
        <v>9</v>
      </c>
      <c r="E9" s="51" t="s">
        <v>11</v>
      </c>
    </row>
    <row r="10" spans="1:6">
      <c r="B10" s="52"/>
      <c r="C10" s="53"/>
      <c r="D10" s="54" t="s">
        <v>10</v>
      </c>
      <c r="E10" s="54" t="s">
        <v>12</v>
      </c>
    </row>
    <row r="11" spans="1:6">
      <c r="B11" s="66" t="s">
        <v>4</v>
      </c>
      <c r="C11" s="67" t="s">
        <v>5</v>
      </c>
      <c r="D11" s="67" t="s">
        <v>13</v>
      </c>
      <c r="E11" s="67" t="s">
        <v>15</v>
      </c>
    </row>
    <row r="12" spans="1:6">
      <c r="B12" s="68">
        <v>39813</v>
      </c>
      <c r="C12" s="69"/>
      <c r="D12" s="70">
        <v>0</v>
      </c>
      <c r="E12" s="71"/>
    </row>
    <row r="13" spans="1:6">
      <c r="B13" s="68">
        <v>39844</v>
      </c>
      <c r="C13" s="69"/>
      <c r="D13" s="70">
        <v>0</v>
      </c>
      <c r="E13" s="71"/>
    </row>
    <row r="14" spans="1:6">
      <c r="B14" s="68">
        <v>39872</v>
      </c>
      <c r="C14" s="69"/>
      <c r="D14" s="70">
        <v>0</v>
      </c>
      <c r="E14" s="71"/>
    </row>
    <row r="15" spans="1:6">
      <c r="B15" s="68">
        <v>39903</v>
      </c>
      <c r="C15" s="69"/>
      <c r="D15" s="70">
        <v>0</v>
      </c>
      <c r="E15" s="71"/>
    </row>
    <row r="16" spans="1:6">
      <c r="B16" s="68">
        <v>39933</v>
      </c>
      <c r="C16" s="69"/>
      <c r="D16" s="70">
        <v>0</v>
      </c>
      <c r="E16" s="71"/>
    </row>
    <row r="17" spans="2:5">
      <c r="B17" s="68">
        <v>39964</v>
      </c>
      <c r="C17" s="69"/>
      <c r="D17" s="70">
        <v>0</v>
      </c>
      <c r="E17" s="71"/>
    </row>
    <row r="18" spans="2:5">
      <c r="B18" s="68">
        <v>39994</v>
      </c>
      <c r="C18" s="72"/>
      <c r="D18" s="73">
        <v>0</v>
      </c>
      <c r="E18" s="72"/>
    </row>
    <row r="19" spans="2:5">
      <c r="B19" s="68">
        <v>40025</v>
      </c>
      <c r="C19" s="72"/>
      <c r="D19" s="73">
        <v>0</v>
      </c>
      <c r="E19" s="72"/>
    </row>
    <row r="20" spans="2:5">
      <c r="B20" s="68">
        <v>40056</v>
      </c>
      <c r="C20" s="72"/>
      <c r="D20" s="73">
        <v>0</v>
      </c>
      <c r="E20" s="72"/>
    </row>
    <row r="21" spans="2:5">
      <c r="B21" s="68">
        <v>40086</v>
      </c>
      <c r="C21" s="68"/>
      <c r="D21" s="74"/>
      <c r="E21" s="75"/>
    </row>
    <row r="22" spans="2:5">
      <c r="B22" s="68">
        <v>40117</v>
      </c>
      <c r="C22" s="68"/>
      <c r="D22" s="74">
        <v>28927340</v>
      </c>
      <c r="E22" s="75">
        <f t="shared" ref="E22:E24" si="0">ROUND(+(D22+D21)/2,0)</f>
        <v>14463670</v>
      </c>
    </row>
    <row r="23" spans="2:5">
      <c r="B23" s="68">
        <v>40147</v>
      </c>
      <c r="C23" s="68"/>
      <c r="D23" s="74">
        <v>28927340</v>
      </c>
      <c r="E23" s="75">
        <f t="shared" si="0"/>
        <v>28927340</v>
      </c>
    </row>
    <row r="24" spans="2:5">
      <c r="B24" s="76">
        <v>40178</v>
      </c>
      <c r="C24" s="76"/>
      <c r="D24" s="74">
        <v>28927340</v>
      </c>
      <c r="E24" s="75">
        <f t="shared" si="0"/>
        <v>28927340</v>
      </c>
    </row>
    <row r="27" spans="2:5">
      <c r="B27" s="56" t="s">
        <v>93</v>
      </c>
      <c r="C27" s="56"/>
      <c r="D27" s="57">
        <f>+D24</f>
        <v>28927340</v>
      </c>
      <c r="E27" s="57">
        <f>+E24/2</f>
        <v>14463670</v>
      </c>
    </row>
    <row r="28" spans="2:5" ht="31.5">
      <c r="B28" s="58" t="s">
        <v>86</v>
      </c>
      <c r="C28" s="58"/>
      <c r="D28" s="57">
        <f>+D24</f>
        <v>28927340</v>
      </c>
      <c r="E28" s="59">
        <f>+E24</f>
        <v>28927340</v>
      </c>
    </row>
    <row r="31" spans="2:5" ht="16.5" thickBot="1">
      <c r="B31" s="56" t="s">
        <v>14</v>
      </c>
      <c r="C31" s="56"/>
      <c r="D31" s="60"/>
      <c r="E31" s="61">
        <f>+E28-E27</f>
        <v>14463670</v>
      </c>
    </row>
    <row r="32" spans="2:5" ht="16.5" thickTop="1"/>
    <row r="33" spans="2:6">
      <c r="B33" s="62" t="s">
        <v>85</v>
      </c>
    </row>
    <row r="35" spans="2:6">
      <c r="B35" s="62" t="s">
        <v>94</v>
      </c>
    </row>
    <row r="36" spans="2:6">
      <c r="B36" s="63" t="s">
        <v>87</v>
      </c>
      <c r="D36" s="64"/>
      <c r="E36" s="65"/>
      <c r="F36" s="55"/>
    </row>
    <row r="37" spans="2:6">
      <c r="D37" s="64"/>
      <c r="E37" s="65"/>
      <c r="F37" s="55"/>
    </row>
    <row r="38" spans="2:6">
      <c r="F38" s="55"/>
    </row>
    <row r="39" spans="2:6">
      <c r="F39" s="55"/>
    </row>
  </sheetData>
  <pageMargins left="0.7" right="0.7" top="0.75" bottom="0.75" header="0.3" footer="0.3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2010-10-05T07:00:00+00:00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B8266B-DEF4-453E-BC21-1A4A65ED5AD6}"/>
</file>

<file path=customXml/itemProps2.xml><?xml version="1.0" encoding="utf-8"?>
<ds:datastoreItem xmlns:ds="http://schemas.openxmlformats.org/officeDocument/2006/customXml" ds:itemID="{8F40C7CF-950D-47F5-B5C2-25317353501F}"/>
</file>

<file path=customXml/itemProps3.xml><?xml version="1.0" encoding="utf-8"?>
<ds:datastoreItem xmlns:ds="http://schemas.openxmlformats.org/officeDocument/2006/customXml" ds:itemID="{4E7E2FDD-F967-441D-9123-545CA9A50347}"/>
</file>

<file path=customXml/itemProps4.xml><?xml version="1.0" encoding="utf-8"?>
<ds:datastoreItem xmlns:ds="http://schemas.openxmlformats.org/officeDocument/2006/customXml" ds:itemID="{5EBBD0BF-1361-4E77-8F95-8C3C831C55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Page 1</vt:lpstr>
      <vt:lpstr>Adj Page 2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Breda</dc:creator>
  <cp:lastModifiedBy>Krista Gross</cp:lastModifiedBy>
  <cp:lastPrinted>2010-10-04T23:24:57Z</cp:lastPrinted>
  <dcterms:created xsi:type="dcterms:W3CDTF">2010-08-30T21:55:18Z</dcterms:created>
  <dcterms:modified xsi:type="dcterms:W3CDTF">2010-10-05T17:43:26Z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